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radingOperations\LMEPrice\Monthly Averages\Prices by Month\2024\"/>
    </mc:Choice>
  </mc:AlternateContent>
  <xr:revisionPtr revIDLastSave="0" documentId="8_{3ADDD156-FEA1-48B4-AC8A-3594B4CF9921}" xr6:coauthVersionLast="47" xr6:coauthVersionMax="47" xr10:uidLastSave="{00000000-0000-0000-0000-000000000000}"/>
  <bookViews>
    <workbookView xWindow="38280" yWindow="-120" windowWidth="38640" windowHeight="21240" tabRatio="993" xr2:uid="{00000000-000D-0000-FFFF-FFFF00000000}"/>
  </bookViews>
  <sheets>
    <sheet name="Copper" sheetId="1" r:id="rId1"/>
    <sheet name="Aluminium Alloy" sheetId="2" r:id="rId2"/>
    <sheet name="NA Alloy" sheetId="3" r:id="rId3"/>
    <sheet name="Primary Aluminium" sheetId="4" r:id="rId4"/>
    <sheet name="Zinc" sheetId="5" r:id="rId5"/>
    <sheet name="Lead" sheetId="6" r:id="rId6"/>
    <sheet name="Tin" sheetId="7" r:id="rId7"/>
    <sheet name="Nickel" sheetId="8" r:id="rId8"/>
    <sheet name="Cobalt" sheetId="10" r:id="rId9"/>
    <sheet name="ABR" sheetId="12" r:id="rId10"/>
    <sheet name="ABR Avg" sheetId="13" r:id="rId11"/>
    <sheet name="Averages Inc. Euro Eq" sheetId="1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3" l="1"/>
  <c r="C18" i="13"/>
  <c r="C17" i="13"/>
  <c r="D11" i="13"/>
  <c r="C11" i="13"/>
  <c r="J31" i="12"/>
  <c r="G31" i="12"/>
  <c r="D31" i="12"/>
  <c r="J30" i="12"/>
  <c r="G30" i="12"/>
  <c r="D30" i="12"/>
  <c r="J29" i="12"/>
  <c r="E11" i="13" s="1"/>
  <c r="G29" i="12"/>
  <c r="D29" i="12"/>
  <c r="I28" i="12"/>
  <c r="F28" i="12"/>
  <c r="I27" i="12"/>
  <c r="F27" i="12"/>
  <c r="I26" i="12"/>
  <c r="F26" i="12"/>
  <c r="I25" i="12"/>
  <c r="F25" i="12"/>
  <c r="I24" i="12"/>
  <c r="F24" i="12"/>
  <c r="I23" i="12"/>
  <c r="F23" i="12"/>
  <c r="I22" i="12"/>
  <c r="F22" i="12"/>
  <c r="I21" i="12"/>
  <c r="F21" i="12"/>
  <c r="I20" i="12"/>
  <c r="F20" i="12"/>
  <c r="I19" i="12"/>
  <c r="F19" i="12"/>
  <c r="I18" i="12"/>
  <c r="F18" i="12"/>
  <c r="I17" i="12"/>
  <c r="F17" i="12"/>
  <c r="I16" i="12"/>
  <c r="F16" i="12"/>
  <c r="I15" i="12"/>
  <c r="F15" i="12"/>
  <c r="I14" i="12"/>
  <c r="F14" i="12"/>
  <c r="I13" i="12"/>
  <c r="F13" i="12"/>
  <c r="I12" i="12"/>
  <c r="F12" i="12"/>
  <c r="I11" i="12"/>
  <c r="F11" i="12"/>
  <c r="I10" i="12"/>
  <c r="F10" i="12"/>
  <c r="I9" i="12"/>
  <c r="F9" i="12"/>
  <c r="I8" i="12"/>
  <c r="F8" i="12"/>
  <c r="S32" i="10"/>
  <c r="Q32" i="10"/>
  <c r="P32" i="10"/>
  <c r="O32" i="10"/>
  <c r="N32" i="10"/>
  <c r="M32" i="10"/>
  <c r="L32" i="10"/>
  <c r="J32" i="10"/>
  <c r="I32" i="10"/>
  <c r="G32" i="10"/>
  <c r="F32" i="10"/>
  <c r="D32" i="10"/>
  <c r="C32" i="10"/>
  <c r="S31" i="10"/>
  <c r="Q31" i="10"/>
  <c r="P31" i="10"/>
  <c r="O31" i="10"/>
  <c r="N31" i="10"/>
  <c r="M31" i="10"/>
  <c r="L31" i="10"/>
  <c r="J31" i="10"/>
  <c r="I31" i="10"/>
  <c r="G31" i="10"/>
  <c r="F31" i="10"/>
  <c r="E31" i="10"/>
  <c r="D31" i="10"/>
  <c r="C31" i="10"/>
  <c r="S30" i="10"/>
  <c r="Q30" i="10"/>
  <c r="P30" i="10"/>
  <c r="O30" i="10"/>
  <c r="N30" i="10"/>
  <c r="M30" i="10"/>
  <c r="L30" i="10"/>
  <c r="J30" i="10"/>
  <c r="K30" i="10" s="1"/>
  <c r="I30" i="10"/>
  <c r="H30" i="10"/>
  <c r="G30" i="10"/>
  <c r="F30" i="10"/>
  <c r="D30" i="10"/>
  <c r="C30" i="10"/>
  <c r="E30" i="10" s="1"/>
  <c r="R29" i="10"/>
  <c r="K29" i="10"/>
  <c r="H29" i="10"/>
  <c r="E29" i="10"/>
  <c r="R28" i="10"/>
  <c r="K28" i="10"/>
  <c r="H28" i="10"/>
  <c r="E28" i="10"/>
  <c r="R27" i="10"/>
  <c r="K27" i="10"/>
  <c r="H27" i="10"/>
  <c r="E27" i="10"/>
  <c r="R26" i="10"/>
  <c r="K26" i="10"/>
  <c r="H26" i="10"/>
  <c r="E26" i="10"/>
  <c r="R25" i="10"/>
  <c r="K25" i="10"/>
  <c r="H25" i="10"/>
  <c r="E25" i="10"/>
  <c r="R24" i="10"/>
  <c r="K24" i="10"/>
  <c r="H24" i="10"/>
  <c r="E24" i="10"/>
  <c r="R23" i="10"/>
  <c r="K23" i="10"/>
  <c r="H23" i="10"/>
  <c r="E23" i="10"/>
  <c r="R22" i="10"/>
  <c r="K22" i="10"/>
  <c r="H22" i="10"/>
  <c r="E22" i="10"/>
  <c r="R21" i="10"/>
  <c r="K21" i="10"/>
  <c r="H21" i="10"/>
  <c r="E21" i="10"/>
  <c r="R20" i="10"/>
  <c r="K20" i="10"/>
  <c r="H20" i="10"/>
  <c r="E20" i="10"/>
  <c r="R19" i="10"/>
  <c r="K19" i="10"/>
  <c r="H19" i="10"/>
  <c r="E19" i="10"/>
  <c r="R18" i="10"/>
  <c r="K18" i="10"/>
  <c r="H18" i="10"/>
  <c r="E18" i="10"/>
  <c r="R17" i="10"/>
  <c r="K17" i="10"/>
  <c r="H17" i="10"/>
  <c r="E17" i="10"/>
  <c r="R16" i="10"/>
  <c r="K16" i="10"/>
  <c r="H16" i="10"/>
  <c r="E16" i="10"/>
  <c r="R15" i="10"/>
  <c r="K15" i="10"/>
  <c r="H15" i="10"/>
  <c r="E15" i="10"/>
  <c r="R14" i="10"/>
  <c r="K14" i="10"/>
  <c r="H14" i="10"/>
  <c r="E14" i="10"/>
  <c r="R13" i="10"/>
  <c r="K13" i="10"/>
  <c r="H13" i="10"/>
  <c r="E13" i="10"/>
  <c r="R12" i="10"/>
  <c r="K12" i="10"/>
  <c r="H12" i="10"/>
  <c r="E12" i="10"/>
  <c r="R11" i="10"/>
  <c r="K11" i="10"/>
  <c r="H11" i="10"/>
  <c r="H31" i="10" s="1"/>
  <c r="E11" i="10"/>
  <c r="R10" i="10"/>
  <c r="R31" i="10" s="1"/>
  <c r="K10" i="10"/>
  <c r="K32" i="10" s="1"/>
  <c r="H10" i="10"/>
  <c r="E10" i="10"/>
  <c r="R9" i="10"/>
  <c r="R32" i="10" s="1"/>
  <c r="K9" i="10"/>
  <c r="K31" i="10" s="1"/>
  <c r="H9" i="10"/>
  <c r="H32" i="10" s="1"/>
  <c r="E9" i="10"/>
  <c r="E32" i="10" s="1"/>
  <c r="Y32" i="8"/>
  <c r="X32" i="8"/>
  <c r="W32" i="8"/>
  <c r="V32" i="8"/>
  <c r="U32" i="8"/>
  <c r="T32" i="8"/>
  <c r="S32" i="8"/>
  <c r="R32" i="8"/>
  <c r="P32" i="8"/>
  <c r="O32" i="8"/>
  <c r="M32" i="8"/>
  <c r="L32" i="8"/>
  <c r="J32" i="8"/>
  <c r="I32" i="8"/>
  <c r="G32" i="8"/>
  <c r="F32" i="8"/>
  <c r="D32" i="8"/>
  <c r="C32" i="8"/>
  <c r="Y31" i="8"/>
  <c r="X31" i="8"/>
  <c r="W31" i="8"/>
  <c r="V31" i="8"/>
  <c r="U31" i="8"/>
  <c r="T31" i="8"/>
  <c r="S31" i="8"/>
  <c r="R31" i="8"/>
  <c r="P31" i="8"/>
  <c r="O31" i="8"/>
  <c r="M31" i="8"/>
  <c r="L31" i="8"/>
  <c r="K31" i="8"/>
  <c r="J31" i="8"/>
  <c r="I31" i="8"/>
  <c r="G31" i="8"/>
  <c r="F31" i="8"/>
  <c r="D31" i="8"/>
  <c r="C31" i="8"/>
  <c r="Y30" i="8"/>
  <c r="X30" i="8"/>
  <c r="W30" i="8"/>
  <c r="V30" i="8"/>
  <c r="U30" i="8"/>
  <c r="T30" i="8"/>
  <c r="S30" i="8"/>
  <c r="R30" i="8"/>
  <c r="P30" i="8"/>
  <c r="Q30" i="8" s="1"/>
  <c r="O30" i="8"/>
  <c r="M30" i="8"/>
  <c r="L30" i="8"/>
  <c r="N30" i="8" s="1"/>
  <c r="J30" i="8"/>
  <c r="K30" i="8" s="1"/>
  <c r="I30" i="8"/>
  <c r="H30" i="8"/>
  <c r="G30" i="8"/>
  <c r="F30" i="8"/>
  <c r="D30" i="8"/>
  <c r="C30" i="8"/>
  <c r="E30" i="8" s="1"/>
  <c r="X29" i="8"/>
  <c r="Q29" i="8"/>
  <c r="N29" i="8"/>
  <c r="K29" i="8"/>
  <c r="H29" i="8"/>
  <c r="E29" i="8"/>
  <c r="X28" i="8"/>
  <c r="Q28" i="8"/>
  <c r="N28" i="8"/>
  <c r="K28" i="8"/>
  <c r="H28" i="8"/>
  <c r="E28" i="8"/>
  <c r="X27" i="8"/>
  <c r="Q27" i="8"/>
  <c r="N27" i="8"/>
  <c r="K27" i="8"/>
  <c r="H27" i="8"/>
  <c r="E27" i="8"/>
  <c r="X26" i="8"/>
  <c r="Q26" i="8"/>
  <c r="N26" i="8"/>
  <c r="K26" i="8"/>
  <c r="H26" i="8"/>
  <c r="E26" i="8"/>
  <c r="X25" i="8"/>
  <c r="Q25" i="8"/>
  <c r="N25" i="8"/>
  <c r="K25" i="8"/>
  <c r="H25" i="8"/>
  <c r="E25" i="8"/>
  <c r="X24" i="8"/>
  <c r="Q24" i="8"/>
  <c r="N24" i="8"/>
  <c r="K24" i="8"/>
  <c r="H24" i="8"/>
  <c r="E24" i="8"/>
  <c r="X23" i="8"/>
  <c r="Q23" i="8"/>
  <c r="N23" i="8"/>
  <c r="K23" i="8"/>
  <c r="H23" i="8"/>
  <c r="E23" i="8"/>
  <c r="X22" i="8"/>
  <c r="Q22" i="8"/>
  <c r="N22" i="8"/>
  <c r="K22" i="8"/>
  <c r="H22" i="8"/>
  <c r="E22" i="8"/>
  <c r="X21" i="8"/>
  <c r="Q21" i="8"/>
  <c r="N21" i="8"/>
  <c r="K21" i="8"/>
  <c r="H21" i="8"/>
  <c r="E21" i="8"/>
  <c r="X20" i="8"/>
  <c r="Q20" i="8"/>
  <c r="N20" i="8"/>
  <c r="K20" i="8"/>
  <c r="H20" i="8"/>
  <c r="E20" i="8"/>
  <c r="X19" i="8"/>
  <c r="Q19" i="8"/>
  <c r="N19" i="8"/>
  <c r="K19" i="8"/>
  <c r="H19" i="8"/>
  <c r="E19" i="8"/>
  <c r="X18" i="8"/>
  <c r="Q18" i="8"/>
  <c r="N18" i="8"/>
  <c r="K18" i="8"/>
  <c r="H18" i="8"/>
  <c r="E18" i="8"/>
  <c r="X17" i="8"/>
  <c r="Q17" i="8"/>
  <c r="N17" i="8"/>
  <c r="K17" i="8"/>
  <c r="H17" i="8"/>
  <c r="E17" i="8"/>
  <c r="X16" i="8"/>
  <c r="Q16" i="8"/>
  <c r="N16" i="8"/>
  <c r="K16" i="8"/>
  <c r="H16" i="8"/>
  <c r="E16" i="8"/>
  <c r="X15" i="8"/>
  <c r="Q15" i="8"/>
  <c r="N15" i="8"/>
  <c r="K15" i="8"/>
  <c r="H15" i="8"/>
  <c r="E15" i="8"/>
  <c r="X14" i="8"/>
  <c r="Q14" i="8"/>
  <c r="N14" i="8"/>
  <c r="K14" i="8"/>
  <c r="H14" i="8"/>
  <c r="E14" i="8"/>
  <c r="X13" i="8"/>
  <c r="Q13" i="8"/>
  <c r="N13" i="8"/>
  <c r="K13" i="8"/>
  <c r="H13" i="8"/>
  <c r="E13" i="8"/>
  <c r="X12" i="8"/>
  <c r="Q12" i="8"/>
  <c r="N12" i="8"/>
  <c r="K12" i="8"/>
  <c r="H12" i="8"/>
  <c r="E12" i="8"/>
  <c r="X11" i="8"/>
  <c r="Q11" i="8"/>
  <c r="N11" i="8"/>
  <c r="K11" i="8"/>
  <c r="H11" i="8"/>
  <c r="E11" i="8"/>
  <c r="X10" i="8"/>
  <c r="Q10" i="8"/>
  <c r="N10" i="8"/>
  <c r="K10" i="8"/>
  <c r="H10" i="8"/>
  <c r="E10" i="8"/>
  <c r="X9" i="8"/>
  <c r="Q9" i="8"/>
  <c r="Q31" i="8" s="1"/>
  <c r="N9" i="8"/>
  <c r="N31" i="8" s="1"/>
  <c r="K9" i="8"/>
  <c r="K32" i="8" s="1"/>
  <c r="H9" i="8"/>
  <c r="H31" i="8" s="1"/>
  <c r="E9" i="8"/>
  <c r="E31" i="8" s="1"/>
  <c r="S32" i="7"/>
  <c r="Q32" i="7"/>
  <c r="P32" i="7"/>
  <c r="O32" i="7"/>
  <c r="N32" i="7"/>
  <c r="M32" i="7"/>
  <c r="L32" i="7"/>
  <c r="J32" i="7"/>
  <c r="I32" i="7"/>
  <c r="G32" i="7"/>
  <c r="F32" i="7"/>
  <c r="D32" i="7"/>
  <c r="C32" i="7"/>
  <c r="S31" i="7"/>
  <c r="Q31" i="7"/>
  <c r="P31" i="7"/>
  <c r="O31" i="7"/>
  <c r="N31" i="7"/>
  <c r="M31" i="7"/>
  <c r="L31" i="7"/>
  <c r="J31" i="7"/>
  <c r="I31" i="7"/>
  <c r="G31" i="7"/>
  <c r="F31" i="7"/>
  <c r="D31" i="7"/>
  <c r="C31" i="7"/>
  <c r="S30" i="7"/>
  <c r="Q30" i="7"/>
  <c r="P30" i="7"/>
  <c r="O30" i="7"/>
  <c r="N30" i="7"/>
  <c r="M30" i="7"/>
  <c r="L30" i="7"/>
  <c r="J30" i="7"/>
  <c r="I30" i="7"/>
  <c r="K30" i="7" s="1"/>
  <c r="G30" i="7"/>
  <c r="H30" i="7" s="1"/>
  <c r="F30" i="7"/>
  <c r="E30" i="7"/>
  <c r="D30" i="7"/>
  <c r="C30" i="7"/>
  <c r="R29" i="7"/>
  <c r="K29" i="7"/>
  <c r="H29" i="7"/>
  <c r="E29" i="7"/>
  <c r="R28" i="7"/>
  <c r="K28" i="7"/>
  <c r="H28" i="7"/>
  <c r="E28" i="7"/>
  <c r="R27" i="7"/>
  <c r="K27" i="7"/>
  <c r="H27" i="7"/>
  <c r="E27" i="7"/>
  <c r="R26" i="7"/>
  <c r="K26" i="7"/>
  <c r="H26" i="7"/>
  <c r="E26" i="7"/>
  <c r="R25" i="7"/>
  <c r="K25" i="7"/>
  <c r="H25" i="7"/>
  <c r="E25" i="7"/>
  <c r="R24" i="7"/>
  <c r="K24" i="7"/>
  <c r="H24" i="7"/>
  <c r="E24" i="7"/>
  <c r="R23" i="7"/>
  <c r="K23" i="7"/>
  <c r="H23" i="7"/>
  <c r="E23" i="7"/>
  <c r="R22" i="7"/>
  <c r="K22" i="7"/>
  <c r="H22" i="7"/>
  <c r="E22" i="7"/>
  <c r="R21" i="7"/>
  <c r="K21" i="7"/>
  <c r="H21" i="7"/>
  <c r="E21" i="7"/>
  <c r="R20" i="7"/>
  <c r="K20" i="7"/>
  <c r="H20" i="7"/>
  <c r="E20" i="7"/>
  <c r="R19" i="7"/>
  <c r="K19" i="7"/>
  <c r="H19" i="7"/>
  <c r="E19" i="7"/>
  <c r="R18" i="7"/>
  <c r="K18" i="7"/>
  <c r="H18" i="7"/>
  <c r="E18" i="7"/>
  <c r="R17" i="7"/>
  <c r="K17" i="7"/>
  <c r="H17" i="7"/>
  <c r="E17" i="7"/>
  <c r="R16" i="7"/>
  <c r="K16" i="7"/>
  <c r="H16" i="7"/>
  <c r="E16" i="7"/>
  <c r="R15" i="7"/>
  <c r="K15" i="7"/>
  <c r="H15" i="7"/>
  <c r="E15" i="7"/>
  <c r="R14" i="7"/>
  <c r="K14" i="7"/>
  <c r="H14" i="7"/>
  <c r="E14" i="7"/>
  <c r="R13" i="7"/>
  <c r="K13" i="7"/>
  <c r="H13" i="7"/>
  <c r="E13" i="7"/>
  <c r="R12" i="7"/>
  <c r="K12" i="7"/>
  <c r="H12" i="7"/>
  <c r="E12" i="7"/>
  <c r="R11" i="7"/>
  <c r="K11" i="7"/>
  <c r="H11" i="7"/>
  <c r="E11" i="7"/>
  <c r="R10" i="7"/>
  <c r="K10" i="7"/>
  <c r="K32" i="7" s="1"/>
  <c r="H10" i="7"/>
  <c r="H32" i="7" s="1"/>
  <c r="E10" i="7"/>
  <c r="E31" i="7" s="1"/>
  <c r="R9" i="7"/>
  <c r="R31" i="7" s="1"/>
  <c r="K9" i="7"/>
  <c r="K31" i="7" s="1"/>
  <c r="H9" i="7"/>
  <c r="H31" i="7" s="1"/>
  <c r="E9" i="7"/>
  <c r="E32" i="7" s="1"/>
  <c r="Y32" i="6"/>
  <c r="W32" i="6"/>
  <c r="V32" i="6"/>
  <c r="U32" i="6"/>
  <c r="T32" i="6"/>
  <c r="S32" i="6"/>
  <c r="R32" i="6"/>
  <c r="P32" i="6"/>
  <c r="O32" i="6"/>
  <c r="M32" i="6"/>
  <c r="L32" i="6"/>
  <c r="J32" i="6"/>
  <c r="I32" i="6"/>
  <c r="H32" i="6"/>
  <c r="G32" i="6"/>
  <c r="F32" i="6"/>
  <c r="D32" i="6"/>
  <c r="C32" i="6"/>
  <c r="Y31" i="6"/>
  <c r="W31" i="6"/>
  <c r="V31" i="6"/>
  <c r="U31" i="6"/>
  <c r="T31" i="6"/>
  <c r="S31" i="6"/>
  <c r="R31" i="6"/>
  <c r="Q31" i="6"/>
  <c r="P31" i="6"/>
  <c r="O31" i="6"/>
  <c r="M31" i="6"/>
  <c r="L31" i="6"/>
  <c r="J31" i="6"/>
  <c r="I31" i="6"/>
  <c r="G31" i="6"/>
  <c r="F31" i="6"/>
  <c r="E31" i="6"/>
  <c r="D31" i="6"/>
  <c r="C31" i="6"/>
  <c r="Y30" i="6"/>
  <c r="W30" i="6"/>
  <c r="V30" i="6"/>
  <c r="U30" i="6"/>
  <c r="T30" i="6"/>
  <c r="S30" i="6"/>
  <c r="R30" i="6"/>
  <c r="P30" i="6"/>
  <c r="Q30" i="6" s="1"/>
  <c r="O30" i="6"/>
  <c r="N30" i="6"/>
  <c r="M30" i="6"/>
  <c r="L30" i="6"/>
  <c r="J30" i="6"/>
  <c r="I30" i="6"/>
  <c r="K30" i="6" s="1"/>
  <c r="G30" i="6"/>
  <c r="F30" i="6"/>
  <c r="H30" i="6" s="1"/>
  <c r="D30" i="6"/>
  <c r="E30" i="6" s="1"/>
  <c r="C30" i="6"/>
  <c r="X29" i="6"/>
  <c r="Q29" i="6"/>
  <c r="N29" i="6"/>
  <c r="K29" i="6"/>
  <c r="H29" i="6"/>
  <c r="E29" i="6"/>
  <c r="X28" i="6"/>
  <c r="Q28" i="6"/>
  <c r="N28" i="6"/>
  <c r="K28" i="6"/>
  <c r="H28" i="6"/>
  <c r="E28" i="6"/>
  <c r="X27" i="6"/>
  <c r="Q27" i="6"/>
  <c r="N27" i="6"/>
  <c r="K27" i="6"/>
  <c r="H27" i="6"/>
  <c r="E27" i="6"/>
  <c r="X26" i="6"/>
  <c r="Q26" i="6"/>
  <c r="N26" i="6"/>
  <c r="K26" i="6"/>
  <c r="H26" i="6"/>
  <c r="E26" i="6"/>
  <c r="X25" i="6"/>
  <c r="Q25" i="6"/>
  <c r="N25" i="6"/>
  <c r="K25" i="6"/>
  <c r="H25" i="6"/>
  <c r="E25" i="6"/>
  <c r="X24" i="6"/>
  <c r="Q24" i="6"/>
  <c r="N24" i="6"/>
  <c r="K24" i="6"/>
  <c r="H24" i="6"/>
  <c r="E24" i="6"/>
  <c r="X23" i="6"/>
  <c r="Q23" i="6"/>
  <c r="N23" i="6"/>
  <c r="K23" i="6"/>
  <c r="H23" i="6"/>
  <c r="E23" i="6"/>
  <c r="X22" i="6"/>
  <c r="Q22" i="6"/>
  <c r="N22" i="6"/>
  <c r="K22" i="6"/>
  <c r="H22" i="6"/>
  <c r="E22" i="6"/>
  <c r="X21" i="6"/>
  <c r="Q21" i="6"/>
  <c r="N21" i="6"/>
  <c r="K21" i="6"/>
  <c r="H21" i="6"/>
  <c r="E21" i="6"/>
  <c r="X20" i="6"/>
  <c r="Q20" i="6"/>
  <c r="N20" i="6"/>
  <c r="K20" i="6"/>
  <c r="H20" i="6"/>
  <c r="E20" i="6"/>
  <c r="X19" i="6"/>
  <c r="Q19" i="6"/>
  <c r="N19" i="6"/>
  <c r="K19" i="6"/>
  <c r="H19" i="6"/>
  <c r="E19" i="6"/>
  <c r="X18" i="6"/>
  <c r="Q18" i="6"/>
  <c r="N18" i="6"/>
  <c r="K18" i="6"/>
  <c r="H18" i="6"/>
  <c r="E18" i="6"/>
  <c r="X17" i="6"/>
  <c r="Q17" i="6"/>
  <c r="N17" i="6"/>
  <c r="K17" i="6"/>
  <c r="H17" i="6"/>
  <c r="E17" i="6"/>
  <c r="X16" i="6"/>
  <c r="Q16" i="6"/>
  <c r="N16" i="6"/>
  <c r="K16" i="6"/>
  <c r="H16" i="6"/>
  <c r="E16" i="6"/>
  <c r="X15" i="6"/>
  <c r="Q15" i="6"/>
  <c r="N15" i="6"/>
  <c r="K15" i="6"/>
  <c r="H15" i="6"/>
  <c r="E15" i="6"/>
  <c r="X14" i="6"/>
  <c r="Q14" i="6"/>
  <c r="N14" i="6"/>
  <c r="K14" i="6"/>
  <c r="H14" i="6"/>
  <c r="E14" i="6"/>
  <c r="X13" i="6"/>
  <c r="Q13" i="6"/>
  <c r="N13" i="6"/>
  <c r="K13" i="6"/>
  <c r="H13" i="6"/>
  <c r="E13" i="6"/>
  <c r="X12" i="6"/>
  <c r="Q12" i="6"/>
  <c r="N12" i="6"/>
  <c r="K12" i="6"/>
  <c r="H12" i="6"/>
  <c r="E12" i="6"/>
  <c r="X11" i="6"/>
  <c r="Q11" i="6"/>
  <c r="N11" i="6"/>
  <c r="K11" i="6"/>
  <c r="H11" i="6"/>
  <c r="E11" i="6"/>
  <c r="X10" i="6"/>
  <c r="Q10" i="6"/>
  <c r="Q32" i="6" s="1"/>
  <c r="N10" i="6"/>
  <c r="K10" i="6"/>
  <c r="H10" i="6"/>
  <c r="H31" i="6" s="1"/>
  <c r="E10" i="6"/>
  <c r="E32" i="6" s="1"/>
  <c r="X9" i="6"/>
  <c r="X31" i="6" s="1"/>
  <c r="Q9" i="6"/>
  <c r="N9" i="6"/>
  <c r="N31" i="6" s="1"/>
  <c r="K9" i="6"/>
  <c r="K31" i="6" s="1"/>
  <c r="H9" i="6"/>
  <c r="E9" i="6"/>
  <c r="Y32" i="5"/>
  <c r="X32" i="5"/>
  <c r="W32" i="5"/>
  <c r="V32" i="5"/>
  <c r="U32" i="5"/>
  <c r="T32" i="5"/>
  <c r="S32" i="5"/>
  <c r="R32" i="5"/>
  <c r="P32" i="5"/>
  <c r="O32" i="5"/>
  <c r="M32" i="5"/>
  <c r="L32" i="5"/>
  <c r="K32" i="5"/>
  <c r="J32" i="5"/>
  <c r="I32" i="5"/>
  <c r="G32" i="5"/>
  <c r="F32" i="5"/>
  <c r="D32" i="5"/>
  <c r="C32" i="5"/>
  <c r="Y31" i="5"/>
  <c r="W31" i="5"/>
  <c r="V31" i="5"/>
  <c r="U31" i="5"/>
  <c r="T31" i="5"/>
  <c r="S31" i="5"/>
  <c r="R31" i="5"/>
  <c r="P31" i="5"/>
  <c r="O31" i="5"/>
  <c r="M31" i="5"/>
  <c r="L31" i="5"/>
  <c r="K31" i="5"/>
  <c r="J31" i="5"/>
  <c r="I31" i="5"/>
  <c r="H31" i="5"/>
  <c r="G31" i="5"/>
  <c r="F31" i="5"/>
  <c r="D31" i="5"/>
  <c r="C31" i="5"/>
  <c r="Y30" i="5"/>
  <c r="W30" i="5"/>
  <c r="V30" i="5"/>
  <c r="U30" i="5"/>
  <c r="T30" i="5"/>
  <c r="S30" i="5"/>
  <c r="R30" i="5"/>
  <c r="Q30" i="5"/>
  <c r="P30" i="5"/>
  <c r="O30" i="5"/>
  <c r="M30" i="5"/>
  <c r="L30" i="5"/>
  <c r="N30" i="5" s="1"/>
  <c r="J30" i="5"/>
  <c r="I30" i="5"/>
  <c r="K30" i="5" s="1"/>
  <c r="G30" i="5"/>
  <c r="H30" i="5" s="1"/>
  <c r="F30" i="5"/>
  <c r="E30" i="5"/>
  <c r="D30" i="5"/>
  <c r="C30" i="5"/>
  <c r="X29" i="5"/>
  <c r="Q29" i="5"/>
  <c r="N29" i="5"/>
  <c r="K29" i="5"/>
  <c r="H29" i="5"/>
  <c r="E29" i="5"/>
  <c r="X28" i="5"/>
  <c r="Q28" i="5"/>
  <c r="N28" i="5"/>
  <c r="K28" i="5"/>
  <c r="H28" i="5"/>
  <c r="E28" i="5"/>
  <c r="X27" i="5"/>
  <c r="Q27" i="5"/>
  <c r="N27" i="5"/>
  <c r="K27" i="5"/>
  <c r="H27" i="5"/>
  <c r="E27" i="5"/>
  <c r="X26" i="5"/>
  <c r="Q26" i="5"/>
  <c r="N26" i="5"/>
  <c r="K26" i="5"/>
  <c r="H26" i="5"/>
  <c r="E26" i="5"/>
  <c r="X25" i="5"/>
  <c r="Q25" i="5"/>
  <c r="N25" i="5"/>
  <c r="K25" i="5"/>
  <c r="H25" i="5"/>
  <c r="E25" i="5"/>
  <c r="X24" i="5"/>
  <c r="Q24" i="5"/>
  <c r="N24" i="5"/>
  <c r="K24" i="5"/>
  <c r="H24" i="5"/>
  <c r="E24" i="5"/>
  <c r="X23" i="5"/>
  <c r="Q23" i="5"/>
  <c r="N23" i="5"/>
  <c r="K23" i="5"/>
  <c r="H23" i="5"/>
  <c r="E23" i="5"/>
  <c r="X22" i="5"/>
  <c r="Q22" i="5"/>
  <c r="N22" i="5"/>
  <c r="K22" i="5"/>
  <c r="H22" i="5"/>
  <c r="E22" i="5"/>
  <c r="X21" i="5"/>
  <c r="Q21" i="5"/>
  <c r="N21" i="5"/>
  <c r="K21" i="5"/>
  <c r="H21" i="5"/>
  <c r="E21" i="5"/>
  <c r="X20" i="5"/>
  <c r="Q20" i="5"/>
  <c r="N20" i="5"/>
  <c r="K20" i="5"/>
  <c r="H20" i="5"/>
  <c r="E20" i="5"/>
  <c r="X19" i="5"/>
  <c r="Q19" i="5"/>
  <c r="N19" i="5"/>
  <c r="K19" i="5"/>
  <c r="H19" i="5"/>
  <c r="E19" i="5"/>
  <c r="X18" i="5"/>
  <c r="Q18" i="5"/>
  <c r="N18" i="5"/>
  <c r="K18" i="5"/>
  <c r="H18" i="5"/>
  <c r="E18" i="5"/>
  <c r="X17" i="5"/>
  <c r="Q17" i="5"/>
  <c r="N17" i="5"/>
  <c r="K17" i="5"/>
  <c r="H17" i="5"/>
  <c r="E17" i="5"/>
  <c r="X16" i="5"/>
  <c r="Q16" i="5"/>
  <c r="N16" i="5"/>
  <c r="K16" i="5"/>
  <c r="H16" i="5"/>
  <c r="E16" i="5"/>
  <c r="X15" i="5"/>
  <c r="Q15" i="5"/>
  <c r="N15" i="5"/>
  <c r="K15" i="5"/>
  <c r="H15" i="5"/>
  <c r="E15" i="5"/>
  <c r="X14" i="5"/>
  <c r="Q14" i="5"/>
  <c r="N14" i="5"/>
  <c r="K14" i="5"/>
  <c r="H14" i="5"/>
  <c r="E14" i="5"/>
  <c r="X13" i="5"/>
  <c r="Q13" i="5"/>
  <c r="N13" i="5"/>
  <c r="K13" i="5"/>
  <c r="H13" i="5"/>
  <c r="E13" i="5"/>
  <c r="X12" i="5"/>
  <c r="Q12" i="5"/>
  <c r="N12" i="5"/>
  <c r="K12" i="5"/>
  <c r="H12" i="5"/>
  <c r="E12" i="5"/>
  <c r="X11" i="5"/>
  <c r="Q11" i="5"/>
  <c r="N11" i="5"/>
  <c r="K11" i="5"/>
  <c r="H11" i="5"/>
  <c r="E11" i="5"/>
  <c r="X10" i="5"/>
  <c r="Q10" i="5"/>
  <c r="N10" i="5"/>
  <c r="K10" i="5"/>
  <c r="H10" i="5"/>
  <c r="E10" i="5"/>
  <c r="X9" i="5"/>
  <c r="X30" i="5" s="1"/>
  <c r="Q9" i="5"/>
  <c r="Q31" i="5" s="1"/>
  <c r="N9" i="5"/>
  <c r="N31" i="5" s="1"/>
  <c r="K9" i="5"/>
  <c r="H9" i="5"/>
  <c r="H32" i="5" s="1"/>
  <c r="E9" i="5"/>
  <c r="E31" i="5" s="1"/>
  <c r="Y32" i="4"/>
  <c r="W32" i="4"/>
  <c r="V32" i="4"/>
  <c r="U32" i="4"/>
  <c r="T32" i="4"/>
  <c r="S32" i="4"/>
  <c r="R32" i="4"/>
  <c r="P32" i="4"/>
  <c r="O32" i="4"/>
  <c r="M32" i="4"/>
  <c r="L32" i="4"/>
  <c r="J32" i="4"/>
  <c r="I32" i="4"/>
  <c r="G32" i="4"/>
  <c r="F32" i="4"/>
  <c r="D32" i="4"/>
  <c r="C32" i="4"/>
  <c r="Y31" i="4"/>
  <c r="W31" i="4"/>
  <c r="V31" i="4"/>
  <c r="U31" i="4"/>
  <c r="T31" i="4"/>
  <c r="S31" i="4"/>
  <c r="R31" i="4"/>
  <c r="P31" i="4"/>
  <c r="O31" i="4"/>
  <c r="M31" i="4"/>
  <c r="L31" i="4"/>
  <c r="K31" i="4"/>
  <c r="J31" i="4"/>
  <c r="I31" i="4"/>
  <c r="G31" i="4"/>
  <c r="F31" i="4"/>
  <c r="D31" i="4"/>
  <c r="C31" i="4"/>
  <c r="Y30" i="4"/>
  <c r="W30" i="4"/>
  <c r="V30" i="4"/>
  <c r="U30" i="4"/>
  <c r="T30" i="4"/>
  <c r="S30" i="4"/>
  <c r="R30" i="4"/>
  <c r="P30" i="4"/>
  <c r="O30" i="4"/>
  <c r="Q30" i="4" s="1"/>
  <c r="M30" i="4"/>
  <c r="L30" i="4"/>
  <c r="N30" i="4" s="1"/>
  <c r="J30" i="4"/>
  <c r="K30" i="4" s="1"/>
  <c r="I30" i="4"/>
  <c r="H30" i="4"/>
  <c r="G30" i="4"/>
  <c r="F30" i="4"/>
  <c r="D30" i="4"/>
  <c r="C30" i="4"/>
  <c r="E30" i="4" s="1"/>
  <c r="X29" i="4"/>
  <c r="Q29" i="4"/>
  <c r="N29" i="4"/>
  <c r="K29" i="4"/>
  <c r="H29" i="4"/>
  <c r="E29" i="4"/>
  <c r="X28" i="4"/>
  <c r="Q28" i="4"/>
  <c r="N28" i="4"/>
  <c r="K28" i="4"/>
  <c r="H28" i="4"/>
  <c r="E28" i="4"/>
  <c r="X27" i="4"/>
  <c r="Q27" i="4"/>
  <c r="N27" i="4"/>
  <c r="K27" i="4"/>
  <c r="H27" i="4"/>
  <c r="E27" i="4"/>
  <c r="X26" i="4"/>
  <c r="Q26" i="4"/>
  <c r="N26" i="4"/>
  <c r="K26" i="4"/>
  <c r="H26" i="4"/>
  <c r="E26" i="4"/>
  <c r="X25" i="4"/>
  <c r="Q25" i="4"/>
  <c r="N25" i="4"/>
  <c r="K25" i="4"/>
  <c r="H25" i="4"/>
  <c r="E25" i="4"/>
  <c r="X24" i="4"/>
  <c r="Q24" i="4"/>
  <c r="N24" i="4"/>
  <c r="K24" i="4"/>
  <c r="H24" i="4"/>
  <c r="E24" i="4"/>
  <c r="X23" i="4"/>
  <c r="Q23" i="4"/>
  <c r="N23" i="4"/>
  <c r="K23" i="4"/>
  <c r="H23" i="4"/>
  <c r="E23" i="4"/>
  <c r="X22" i="4"/>
  <c r="Q22" i="4"/>
  <c r="N22" i="4"/>
  <c r="K22" i="4"/>
  <c r="H22" i="4"/>
  <c r="E22" i="4"/>
  <c r="X21" i="4"/>
  <c r="Q21" i="4"/>
  <c r="N21" i="4"/>
  <c r="K21" i="4"/>
  <c r="H21" i="4"/>
  <c r="E21" i="4"/>
  <c r="X20" i="4"/>
  <c r="Q20" i="4"/>
  <c r="N20" i="4"/>
  <c r="K20" i="4"/>
  <c r="H20" i="4"/>
  <c r="E20" i="4"/>
  <c r="X19" i="4"/>
  <c r="Q19" i="4"/>
  <c r="N19" i="4"/>
  <c r="K19" i="4"/>
  <c r="H19" i="4"/>
  <c r="E19" i="4"/>
  <c r="X18" i="4"/>
  <c r="Q18" i="4"/>
  <c r="N18" i="4"/>
  <c r="K18" i="4"/>
  <c r="H18" i="4"/>
  <c r="E18" i="4"/>
  <c r="X17" i="4"/>
  <c r="Q17" i="4"/>
  <c r="N17" i="4"/>
  <c r="K17" i="4"/>
  <c r="H17" i="4"/>
  <c r="E17" i="4"/>
  <c r="X16" i="4"/>
  <c r="Q16" i="4"/>
  <c r="N16" i="4"/>
  <c r="K16" i="4"/>
  <c r="H16" i="4"/>
  <c r="E16" i="4"/>
  <c r="X15" i="4"/>
  <c r="Q15" i="4"/>
  <c r="N15" i="4"/>
  <c r="K15" i="4"/>
  <c r="H15" i="4"/>
  <c r="E15" i="4"/>
  <c r="X14" i="4"/>
  <c r="Q14" i="4"/>
  <c r="N14" i="4"/>
  <c r="K14" i="4"/>
  <c r="H14" i="4"/>
  <c r="E14" i="4"/>
  <c r="X13" i="4"/>
  <c r="Q13" i="4"/>
  <c r="N13" i="4"/>
  <c r="K13" i="4"/>
  <c r="H13" i="4"/>
  <c r="E13" i="4"/>
  <c r="X12" i="4"/>
  <c r="Q12" i="4"/>
  <c r="N12" i="4"/>
  <c r="K12" i="4"/>
  <c r="H12" i="4"/>
  <c r="E12" i="4"/>
  <c r="X11" i="4"/>
  <c r="Q11" i="4"/>
  <c r="N11" i="4"/>
  <c r="K11" i="4"/>
  <c r="H11" i="4"/>
  <c r="E11" i="4"/>
  <c r="X10" i="4"/>
  <c r="X30" i="4" s="1"/>
  <c r="Q10" i="4"/>
  <c r="N10" i="4"/>
  <c r="K10" i="4"/>
  <c r="H10" i="4"/>
  <c r="E10" i="4"/>
  <c r="X9" i="4"/>
  <c r="Q9" i="4"/>
  <c r="Q31" i="4" s="1"/>
  <c r="N9" i="4"/>
  <c r="N31" i="4" s="1"/>
  <c r="K9" i="4"/>
  <c r="K32" i="4" s="1"/>
  <c r="H9" i="4"/>
  <c r="H31" i="4" s="1"/>
  <c r="E9" i="4"/>
  <c r="E31" i="4" s="1"/>
  <c r="S32" i="3"/>
  <c r="Q32" i="3"/>
  <c r="P32" i="3"/>
  <c r="O32" i="3"/>
  <c r="N32" i="3"/>
  <c r="M32" i="3"/>
  <c r="L32" i="3"/>
  <c r="J32" i="3"/>
  <c r="I32" i="3"/>
  <c r="G32" i="3"/>
  <c r="F32" i="3"/>
  <c r="D32" i="3"/>
  <c r="C32" i="3"/>
  <c r="S31" i="3"/>
  <c r="Q31" i="3"/>
  <c r="P31" i="3"/>
  <c r="O31" i="3"/>
  <c r="N31" i="3"/>
  <c r="M31" i="3"/>
  <c r="L31" i="3"/>
  <c r="J31" i="3"/>
  <c r="I31" i="3"/>
  <c r="G31" i="3"/>
  <c r="F31" i="3"/>
  <c r="D31" i="3"/>
  <c r="C31" i="3"/>
  <c r="S30" i="3"/>
  <c r="Q30" i="3"/>
  <c r="P30" i="3"/>
  <c r="O30" i="3"/>
  <c r="N30" i="3"/>
  <c r="M30" i="3"/>
  <c r="L30" i="3"/>
  <c r="J30" i="3"/>
  <c r="I30" i="3"/>
  <c r="K30" i="3" s="1"/>
  <c r="G30" i="3"/>
  <c r="H30" i="3" s="1"/>
  <c r="F30" i="3"/>
  <c r="E30" i="3"/>
  <c r="D30" i="3"/>
  <c r="C30" i="3"/>
  <c r="R29" i="3"/>
  <c r="K29" i="3"/>
  <c r="H29" i="3"/>
  <c r="E29" i="3"/>
  <c r="R28" i="3"/>
  <c r="K28" i="3"/>
  <c r="H28" i="3"/>
  <c r="E28" i="3"/>
  <c r="R27" i="3"/>
  <c r="K27" i="3"/>
  <c r="H27" i="3"/>
  <c r="E27" i="3"/>
  <c r="R26" i="3"/>
  <c r="K26" i="3"/>
  <c r="H26" i="3"/>
  <c r="E26" i="3"/>
  <c r="R25" i="3"/>
  <c r="K25" i="3"/>
  <c r="H25" i="3"/>
  <c r="E25" i="3"/>
  <c r="R24" i="3"/>
  <c r="K24" i="3"/>
  <c r="H24" i="3"/>
  <c r="E24" i="3"/>
  <c r="R23" i="3"/>
  <c r="K23" i="3"/>
  <c r="H23" i="3"/>
  <c r="E23" i="3"/>
  <c r="R22" i="3"/>
  <c r="K22" i="3"/>
  <c r="H22" i="3"/>
  <c r="E22" i="3"/>
  <c r="R21" i="3"/>
  <c r="K21" i="3"/>
  <c r="H21" i="3"/>
  <c r="E21" i="3"/>
  <c r="R20" i="3"/>
  <c r="K20" i="3"/>
  <c r="H20" i="3"/>
  <c r="E20" i="3"/>
  <c r="R19" i="3"/>
  <c r="K19" i="3"/>
  <c r="H19" i="3"/>
  <c r="E19" i="3"/>
  <c r="R18" i="3"/>
  <c r="K18" i="3"/>
  <c r="H18" i="3"/>
  <c r="E18" i="3"/>
  <c r="R17" i="3"/>
  <c r="K17" i="3"/>
  <c r="H17" i="3"/>
  <c r="E17" i="3"/>
  <c r="R16" i="3"/>
  <c r="K16" i="3"/>
  <c r="H16" i="3"/>
  <c r="E16" i="3"/>
  <c r="R15" i="3"/>
  <c r="K15" i="3"/>
  <c r="H15" i="3"/>
  <c r="E15" i="3"/>
  <c r="R14" i="3"/>
  <c r="K14" i="3"/>
  <c r="H14" i="3"/>
  <c r="E14" i="3"/>
  <c r="R13" i="3"/>
  <c r="K13" i="3"/>
  <c r="H13" i="3"/>
  <c r="E13" i="3"/>
  <c r="R12" i="3"/>
  <c r="K12" i="3"/>
  <c r="H12" i="3"/>
  <c r="E12" i="3"/>
  <c r="R11" i="3"/>
  <c r="K11" i="3"/>
  <c r="H11" i="3"/>
  <c r="E11" i="3"/>
  <c r="R10" i="3"/>
  <c r="K10" i="3"/>
  <c r="H10" i="3"/>
  <c r="H32" i="3" s="1"/>
  <c r="E10" i="3"/>
  <c r="E31" i="3" s="1"/>
  <c r="R9" i="3"/>
  <c r="R31" i="3" s="1"/>
  <c r="K9" i="3"/>
  <c r="K32" i="3" s="1"/>
  <c r="H9" i="3"/>
  <c r="H31" i="3" s="1"/>
  <c r="E9" i="3"/>
  <c r="E32" i="3" s="1"/>
  <c r="S32" i="2"/>
  <c r="Q32" i="2"/>
  <c r="P32" i="2"/>
  <c r="O32" i="2"/>
  <c r="N32" i="2"/>
  <c r="M32" i="2"/>
  <c r="L32" i="2"/>
  <c r="J32" i="2"/>
  <c r="I32" i="2"/>
  <c r="G32" i="2"/>
  <c r="F32" i="2"/>
  <c r="D32" i="2"/>
  <c r="C32" i="2"/>
  <c r="S31" i="2"/>
  <c r="Q31" i="2"/>
  <c r="P31" i="2"/>
  <c r="O31" i="2"/>
  <c r="N31" i="2"/>
  <c r="M31" i="2"/>
  <c r="L31" i="2"/>
  <c r="J31" i="2"/>
  <c r="I31" i="2"/>
  <c r="G31" i="2"/>
  <c r="F31" i="2"/>
  <c r="E31" i="2"/>
  <c r="D31" i="2"/>
  <c r="C31" i="2"/>
  <c r="S30" i="2"/>
  <c r="Q30" i="2"/>
  <c r="P30" i="2"/>
  <c r="O30" i="2"/>
  <c r="N30" i="2"/>
  <c r="M30" i="2"/>
  <c r="L30" i="2"/>
  <c r="J30" i="2"/>
  <c r="K30" i="2" s="1"/>
  <c r="I30" i="2"/>
  <c r="H30" i="2"/>
  <c r="G30" i="2"/>
  <c r="F30" i="2"/>
  <c r="D30" i="2"/>
  <c r="C30" i="2"/>
  <c r="E30" i="2" s="1"/>
  <c r="R29" i="2"/>
  <c r="K29" i="2"/>
  <c r="H29" i="2"/>
  <c r="E29" i="2"/>
  <c r="R28" i="2"/>
  <c r="K28" i="2"/>
  <c r="H28" i="2"/>
  <c r="E28" i="2"/>
  <c r="R27" i="2"/>
  <c r="K27" i="2"/>
  <c r="H27" i="2"/>
  <c r="E27" i="2"/>
  <c r="R26" i="2"/>
  <c r="K26" i="2"/>
  <c r="H26" i="2"/>
  <c r="E26" i="2"/>
  <c r="R25" i="2"/>
  <c r="K25" i="2"/>
  <c r="H25" i="2"/>
  <c r="E25" i="2"/>
  <c r="R24" i="2"/>
  <c r="K24" i="2"/>
  <c r="H24" i="2"/>
  <c r="E24" i="2"/>
  <c r="R23" i="2"/>
  <c r="K23" i="2"/>
  <c r="H23" i="2"/>
  <c r="E23" i="2"/>
  <c r="R22" i="2"/>
  <c r="K22" i="2"/>
  <c r="H22" i="2"/>
  <c r="E22" i="2"/>
  <c r="R21" i="2"/>
  <c r="K21" i="2"/>
  <c r="H21" i="2"/>
  <c r="E21" i="2"/>
  <c r="R20" i="2"/>
  <c r="K20" i="2"/>
  <c r="H20" i="2"/>
  <c r="E20" i="2"/>
  <c r="R19" i="2"/>
  <c r="K19" i="2"/>
  <c r="H19" i="2"/>
  <c r="E19" i="2"/>
  <c r="R18" i="2"/>
  <c r="K18" i="2"/>
  <c r="H18" i="2"/>
  <c r="E18" i="2"/>
  <c r="R17" i="2"/>
  <c r="K17" i="2"/>
  <c r="H17" i="2"/>
  <c r="E17" i="2"/>
  <c r="R16" i="2"/>
  <c r="K16" i="2"/>
  <c r="H16" i="2"/>
  <c r="E16" i="2"/>
  <c r="R15" i="2"/>
  <c r="K15" i="2"/>
  <c r="H15" i="2"/>
  <c r="E15" i="2"/>
  <c r="R14" i="2"/>
  <c r="K14" i="2"/>
  <c r="H14" i="2"/>
  <c r="E14" i="2"/>
  <c r="R13" i="2"/>
  <c r="K13" i="2"/>
  <c r="H13" i="2"/>
  <c r="E13" i="2"/>
  <c r="R12" i="2"/>
  <c r="K12" i="2"/>
  <c r="H12" i="2"/>
  <c r="E12" i="2"/>
  <c r="R11" i="2"/>
  <c r="K11" i="2"/>
  <c r="H11" i="2"/>
  <c r="E11" i="2"/>
  <c r="R10" i="2"/>
  <c r="R31" i="2" s="1"/>
  <c r="K10" i="2"/>
  <c r="K32" i="2" s="1"/>
  <c r="H10" i="2"/>
  <c r="H31" i="2" s="1"/>
  <c r="E10" i="2"/>
  <c r="R9" i="2"/>
  <c r="R32" i="2" s="1"/>
  <c r="K9" i="2"/>
  <c r="K31" i="2" s="1"/>
  <c r="H9" i="2"/>
  <c r="H32" i="2" s="1"/>
  <c r="E9" i="2"/>
  <c r="E32" i="2" s="1"/>
  <c r="Y32" i="1"/>
  <c r="X32" i="1"/>
  <c r="W32" i="1"/>
  <c r="V32" i="1"/>
  <c r="U32" i="1"/>
  <c r="T32" i="1"/>
  <c r="S32" i="1"/>
  <c r="R32" i="1"/>
  <c r="P32" i="1"/>
  <c r="O32" i="1"/>
  <c r="M32" i="1"/>
  <c r="L32" i="1"/>
  <c r="J32" i="1"/>
  <c r="I32" i="1"/>
  <c r="G32" i="1"/>
  <c r="F32" i="1"/>
  <c r="D32" i="1"/>
  <c r="C32" i="1"/>
  <c r="Y31" i="1"/>
  <c r="W31" i="1"/>
  <c r="V31" i="1"/>
  <c r="U31" i="1"/>
  <c r="T31" i="1"/>
  <c r="S31" i="1"/>
  <c r="R31" i="1"/>
  <c r="P31" i="1"/>
  <c r="O31" i="1"/>
  <c r="M31" i="1"/>
  <c r="L31" i="1"/>
  <c r="J31" i="1"/>
  <c r="I31" i="1"/>
  <c r="H31" i="1"/>
  <c r="G31" i="1"/>
  <c r="F31" i="1"/>
  <c r="D31" i="1"/>
  <c r="C31" i="1"/>
  <c r="Y30" i="1"/>
  <c r="W30" i="1"/>
  <c r="V30" i="1"/>
  <c r="U30" i="1"/>
  <c r="T30" i="1"/>
  <c r="S30" i="1"/>
  <c r="R30" i="1"/>
  <c r="Q30" i="1"/>
  <c r="P30" i="1"/>
  <c r="O30" i="1"/>
  <c r="M30" i="1"/>
  <c r="L30" i="1"/>
  <c r="N30" i="1" s="1"/>
  <c r="J30" i="1"/>
  <c r="I30" i="1"/>
  <c r="K30" i="1" s="1"/>
  <c r="G30" i="1"/>
  <c r="H30" i="1" s="1"/>
  <c r="F30" i="1"/>
  <c r="E30" i="1"/>
  <c r="D30" i="1"/>
  <c r="C30" i="1"/>
  <c r="X29" i="1"/>
  <c r="Q29" i="1"/>
  <c r="N29" i="1"/>
  <c r="K29" i="1"/>
  <c r="H29" i="1"/>
  <c r="E29" i="1"/>
  <c r="X28" i="1"/>
  <c r="Q28" i="1"/>
  <c r="N28" i="1"/>
  <c r="K28" i="1"/>
  <c r="H28" i="1"/>
  <c r="E28" i="1"/>
  <c r="X27" i="1"/>
  <c r="Q27" i="1"/>
  <c r="N27" i="1"/>
  <c r="K27" i="1"/>
  <c r="H27" i="1"/>
  <c r="E27" i="1"/>
  <c r="X26" i="1"/>
  <c r="Q26" i="1"/>
  <c r="N26" i="1"/>
  <c r="K26" i="1"/>
  <c r="H26" i="1"/>
  <c r="E26" i="1"/>
  <c r="X25" i="1"/>
  <c r="Q25" i="1"/>
  <c r="N25" i="1"/>
  <c r="K25" i="1"/>
  <c r="H25" i="1"/>
  <c r="E25" i="1"/>
  <c r="X24" i="1"/>
  <c r="Q24" i="1"/>
  <c r="N24" i="1"/>
  <c r="K24" i="1"/>
  <c r="H24" i="1"/>
  <c r="E24" i="1"/>
  <c r="X23" i="1"/>
  <c r="Q23" i="1"/>
  <c r="N23" i="1"/>
  <c r="K23" i="1"/>
  <c r="H23" i="1"/>
  <c r="E23" i="1"/>
  <c r="X22" i="1"/>
  <c r="Q22" i="1"/>
  <c r="N22" i="1"/>
  <c r="K22" i="1"/>
  <c r="H22" i="1"/>
  <c r="E22" i="1"/>
  <c r="X21" i="1"/>
  <c r="Q21" i="1"/>
  <c r="N21" i="1"/>
  <c r="K21" i="1"/>
  <c r="H21" i="1"/>
  <c r="E21" i="1"/>
  <c r="X20" i="1"/>
  <c r="Q20" i="1"/>
  <c r="N20" i="1"/>
  <c r="K20" i="1"/>
  <c r="H20" i="1"/>
  <c r="E20" i="1"/>
  <c r="X19" i="1"/>
  <c r="Q19" i="1"/>
  <c r="N19" i="1"/>
  <c r="K19" i="1"/>
  <c r="H19" i="1"/>
  <c r="E19" i="1"/>
  <c r="X18" i="1"/>
  <c r="Q18" i="1"/>
  <c r="N18" i="1"/>
  <c r="K18" i="1"/>
  <c r="H18" i="1"/>
  <c r="E18" i="1"/>
  <c r="X17" i="1"/>
  <c r="Q17" i="1"/>
  <c r="N17" i="1"/>
  <c r="K17" i="1"/>
  <c r="H17" i="1"/>
  <c r="E17" i="1"/>
  <c r="X16" i="1"/>
  <c r="Q16" i="1"/>
  <c r="N16" i="1"/>
  <c r="K16" i="1"/>
  <c r="H16" i="1"/>
  <c r="E16" i="1"/>
  <c r="X15" i="1"/>
  <c r="Q15" i="1"/>
  <c r="N15" i="1"/>
  <c r="K15" i="1"/>
  <c r="H15" i="1"/>
  <c r="E15" i="1"/>
  <c r="X14" i="1"/>
  <c r="Q14" i="1"/>
  <c r="N14" i="1"/>
  <c r="K14" i="1"/>
  <c r="H14" i="1"/>
  <c r="E14" i="1"/>
  <c r="X13" i="1"/>
  <c r="Q13" i="1"/>
  <c r="N13" i="1"/>
  <c r="K13" i="1"/>
  <c r="H13" i="1"/>
  <c r="E13" i="1"/>
  <c r="X12" i="1"/>
  <c r="Q12" i="1"/>
  <c r="N12" i="1"/>
  <c r="K12" i="1"/>
  <c r="H12" i="1"/>
  <c r="E12" i="1"/>
  <c r="X11" i="1"/>
  <c r="Q11" i="1"/>
  <c r="N11" i="1"/>
  <c r="K11" i="1"/>
  <c r="H11" i="1"/>
  <c r="E11" i="1"/>
  <c r="X10" i="1"/>
  <c r="Q10" i="1"/>
  <c r="N10" i="1"/>
  <c r="K10" i="1"/>
  <c r="K31" i="1" s="1"/>
  <c r="H10" i="1"/>
  <c r="E10" i="1"/>
  <c r="X9" i="1"/>
  <c r="X30" i="1" s="1"/>
  <c r="Q9" i="1"/>
  <c r="Q31" i="1" s="1"/>
  <c r="N9" i="1"/>
  <c r="N31" i="1" s="1"/>
  <c r="K9" i="1"/>
  <c r="H9" i="1"/>
  <c r="H32" i="1" s="1"/>
  <c r="E9" i="1"/>
  <c r="E31" i="1" s="1"/>
  <c r="E32" i="1" l="1"/>
  <c r="Q32" i="1"/>
  <c r="R30" i="2"/>
  <c r="H32" i="4"/>
  <c r="E32" i="5"/>
  <c r="Q32" i="5"/>
  <c r="X30" i="6"/>
  <c r="N32" i="6"/>
  <c r="H32" i="8"/>
  <c r="R30" i="10"/>
  <c r="N32" i="8"/>
  <c r="K31" i="3"/>
  <c r="R32" i="3"/>
  <c r="R32" i="7"/>
  <c r="R30" i="3"/>
  <c r="R30" i="7"/>
  <c r="X32" i="4"/>
  <c r="X31" i="4"/>
  <c r="X31" i="1"/>
  <c r="X31" i="5"/>
  <c r="K32" i="1"/>
  <c r="N32" i="4"/>
  <c r="N32" i="1"/>
  <c r="E32" i="4"/>
  <c r="Q32" i="4"/>
  <c r="N32" i="5"/>
  <c r="K32" i="6"/>
  <c r="E32" i="8"/>
  <c r="Q32" i="8"/>
  <c r="X32" i="6"/>
</calcChain>
</file>

<file path=xl/sharedStrings.xml><?xml version="1.0" encoding="utf-8"?>
<sst xmlns="http://schemas.openxmlformats.org/spreadsheetml/2006/main" count="429" uniqueCount="99">
  <si>
    <t>CASH</t>
  </si>
  <si>
    <t>Mean</t>
  </si>
  <si>
    <t>3-MONTHS</t>
  </si>
  <si>
    <t>15-MONTHS</t>
  </si>
  <si>
    <t>SETTLEMENT</t>
  </si>
  <si>
    <t xml:space="preserve">    Sterling Equivalents</t>
  </si>
  <si>
    <t>BUYER</t>
  </si>
  <si>
    <t>SELLER</t>
  </si>
  <si>
    <t>Cash Seller's</t>
  </si>
  <si>
    <t>3mths Seller's</t>
  </si>
  <si>
    <t>Stg/$</t>
  </si>
  <si>
    <t>Average</t>
  </si>
  <si>
    <t>High</t>
  </si>
  <si>
    <t>Low</t>
  </si>
  <si>
    <t xml:space="preserve">Neither the LME nor any of its directors, officers or employees shall, except in the case of fraud or wilful neglect, be under any liability whatsoever either in </t>
  </si>
  <si>
    <t xml:space="preserve">contract or in tort in respect of any act or omission (including negligence) in relation to the preparation or publication of the data contained in the report </t>
  </si>
  <si>
    <t>EURO</t>
  </si>
  <si>
    <t>Yen</t>
  </si>
  <si>
    <t>Euro Equivalents</t>
  </si>
  <si>
    <t>LME DAILY OFFICIAL AND SETTLEMENT PRICES</t>
  </si>
  <si>
    <t>3MStg/$</t>
  </si>
  <si>
    <t xml:space="preserve">Exchange Rate </t>
  </si>
  <si>
    <t>DECEMBER 3</t>
  </si>
  <si>
    <t>DECEMBER 2</t>
  </si>
  <si>
    <t>DECEMBER 1</t>
  </si>
  <si>
    <t>LME NICKEL $USD/Tonne</t>
  </si>
  <si>
    <t>LME PRIMARY ALUMINIUM $USD/Tonne</t>
  </si>
  <si>
    <t>LME ZINC $USD/Tonne</t>
  </si>
  <si>
    <t>LME LEAD $USD/Tonne</t>
  </si>
  <si>
    <t>LME TIN $USD/Tonne</t>
  </si>
  <si>
    <t>LME NA ALLOY $USD/Tonne</t>
  </si>
  <si>
    <t>LME ALUMINIUM ALLOY $USD/Tonne</t>
  </si>
  <si>
    <t>LME COPPER $USD/Tonne</t>
  </si>
  <si>
    <t>LME COBALT $USD/Tonne</t>
  </si>
  <si>
    <t>TWAP - Trade weighted average price</t>
  </si>
  <si>
    <t>TWAP</t>
  </si>
  <si>
    <t xml:space="preserve"> LME ABR ZINC $USD/Tonne</t>
  </si>
  <si>
    <t xml:space="preserve"> LME ABR ALUMINIUM $USD/Tonne</t>
  </si>
  <si>
    <t xml:space="preserve"> LME ABR COPPER $USD/Tonne</t>
  </si>
  <si>
    <t>LME DAILY ASIAN BENCHMARK REFERENCE PRICES</t>
  </si>
  <si>
    <t>Market Operations</t>
  </si>
  <si>
    <t>Euro</t>
  </si>
  <si>
    <t xml:space="preserve">   Lead  3-months Seller:</t>
  </si>
  <si>
    <t>$/JY</t>
  </si>
  <si>
    <t xml:space="preserve">   Lead  Cash Seller &amp; Settlement:</t>
  </si>
  <si>
    <t xml:space="preserve">   Copper  3-months Seller:</t>
  </si>
  <si>
    <t xml:space="preserve">                    Exchange Rates  </t>
  </si>
  <si>
    <t xml:space="preserve">   Copper  Cash Seller &amp; Settlement:</t>
  </si>
  <si>
    <t xml:space="preserve">             Settlement Conversion</t>
  </si>
  <si>
    <t xml:space="preserve">  The following sterling equivalents have been calculated, on the basis of daily conversions: </t>
  </si>
  <si>
    <t>Nasaac</t>
  </si>
  <si>
    <t>SHG Zinc</t>
  </si>
  <si>
    <t>Tin</t>
  </si>
  <si>
    <t>Nickel</t>
  </si>
  <si>
    <t>Lead</t>
  </si>
  <si>
    <t>Copper</t>
  </si>
  <si>
    <t>Aluminium Alloy</t>
  </si>
  <si>
    <t>Primary Aluminium</t>
  </si>
  <si>
    <t>Conversion Rate</t>
  </si>
  <si>
    <t>Euro Settlement</t>
  </si>
  <si>
    <t>Metal</t>
  </si>
  <si>
    <t>LME AVERAGE SETTLEMENT PRICES IN EURO</t>
  </si>
  <si>
    <t>15-months Mean</t>
  </si>
  <si>
    <t>15-months Seller</t>
  </si>
  <si>
    <t>15-months Buyer</t>
  </si>
  <si>
    <t>December 3 Mean</t>
  </si>
  <si>
    <t>December 3 Seller</t>
  </si>
  <si>
    <t>December 3 Buyer</t>
  </si>
  <si>
    <t>December 2 Mean</t>
  </si>
  <si>
    <t>December 2 Seller</t>
  </si>
  <si>
    <t>December 1 Mean</t>
  </si>
  <si>
    <t>December 1 Seller</t>
  </si>
  <si>
    <t>December 1 Buyer</t>
  </si>
  <si>
    <t>3-months Mean</t>
  </si>
  <si>
    <t>3-months Seller</t>
  </si>
  <si>
    <t xml:space="preserve">Cash Mean  </t>
  </si>
  <si>
    <t xml:space="preserve"> &amp; Settlement</t>
  </si>
  <si>
    <t>Cash Seller</t>
  </si>
  <si>
    <t xml:space="preserve">Cash Buyer </t>
  </si>
  <si>
    <t>(dollars)</t>
  </si>
  <si>
    <t>Zinc</t>
  </si>
  <si>
    <t>Alloy</t>
  </si>
  <si>
    <t>Aluminium</t>
  </si>
  <si>
    <t>Molybdenum</t>
  </si>
  <si>
    <t xml:space="preserve">Cobalt </t>
  </si>
  <si>
    <t>Steel Billet</t>
  </si>
  <si>
    <t>NASAAC</t>
  </si>
  <si>
    <t>Special Hg</t>
  </si>
  <si>
    <t>Primary</t>
  </si>
  <si>
    <t xml:space="preserve">                AVERAGE OFFICIAL AND SETTLEMENT PRICES US$/TONNE</t>
  </si>
  <si>
    <t xml:space="preserve">             THE  LONDON  METAL  EXCHANGE  LIMITED</t>
  </si>
  <si>
    <t>TWAP Mean</t>
  </si>
  <si>
    <t>ABR</t>
  </si>
  <si>
    <t>AVERAGE OFFICIAL PRICES US$/TONNE</t>
  </si>
  <si>
    <t>THE  LONDON  METAL  EXCHANGE  LIMITED</t>
  </si>
  <si>
    <t>FOR THE MONTH OF AUGUST 2024</t>
  </si>
  <si>
    <t>contract or in tort in respect of any act or omission (including negligence) in relation to the preparation or publication of the data contained in the report.</t>
  </si>
  <si>
    <t>3-months Buyer</t>
  </si>
  <si>
    <t>December 2 Buyer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</si>
</sst>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8" formatCode="&quot;£&quot;#,##0.00;[Red]\-&quot;£&quot;#,##0.00"/>
    <numFmt numFmtId="164" formatCode="\$#,##0.00\ ;\(\$#,##0.00\)"/>
    <numFmt numFmtId="165" formatCode="\$#,##0.00\ "/>
    <numFmt numFmtId="166" formatCode="\$#,###.00"/>
    <numFmt numFmtId="167" formatCode="0.0000"/>
    <numFmt numFmtId="168" formatCode="#,##0.0000"/>
    <numFmt numFmtId="169" formatCode="[$$-409]#,##0.00"/>
    <numFmt numFmtId="170" formatCode="mmm/yyyy"/>
    <numFmt numFmtId="171" formatCode="&quot;$&quot;#,##0.00_);[Red]\(&quot;$&quot;#,##0.00\)"/>
    <numFmt numFmtId="172" formatCode="&quot;$&quot;#,##0.00_);\(&quot;$&quot;#,##0.00\)"/>
    <numFmt numFmtId="173" formatCode="\$#,##0.00"/>
    <numFmt numFmtId="174" formatCode="\£#,##0.00"/>
    <numFmt numFmtId="176" formatCode="mmm\-yyyy"/>
    <numFmt numFmtId="177" formatCode="mmmm\-yyyy"/>
  </numFmts>
  <fonts count="15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sz val="8.5"/>
      <name val="Times New Roman"/>
      <family val="1"/>
    </font>
    <font>
      <i/>
      <sz val="10"/>
      <name val="Times New Roman"/>
      <family val="1"/>
    </font>
    <font>
      <sz val="8.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17" fontId="6" fillId="0" borderId="0" xfId="0" applyNumberFormat="1" applyFont="1" applyBorder="1"/>
    <xf numFmtId="0" fontId="4" fillId="0" borderId="0" xfId="0" applyFont="1" applyBorder="1"/>
    <xf numFmtId="0" fontId="2" fillId="0" borderId="1" xfId="0" applyFont="1" applyBorder="1" applyAlignment="1">
      <alignment horizontal="center"/>
    </xf>
    <xf numFmtId="0" fontId="0" fillId="0" borderId="0" xfId="0" applyProtection="1">
      <protection locked="0"/>
    </xf>
    <xf numFmtId="0" fontId="0" fillId="0" borderId="0" xfId="0" applyProtection="1"/>
    <xf numFmtId="164" fontId="5" fillId="0" borderId="0" xfId="0" applyNumberFormat="1" applyFont="1" applyBorder="1"/>
    <xf numFmtId="0" fontId="3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0" fillId="0" borderId="0" xfId="0" applyBorder="1" applyAlignment="1" applyProtection="1">
      <alignment horizontal="centerContinuous"/>
      <protection locked="0"/>
    </xf>
    <xf numFmtId="0" fontId="0" fillId="0" borderId="0" xfId="0" applyFill="1" applyProtection="1"/>
    <xf numFmtId="0" fontId="6" fillId="0" borderId="5" xfId="0" applyFont="1" applyFill="1" applyBorder="1" applyAlignment="1">
      <alignment horizontal="center"/>
    </xf>
    <xf numFmtId="0" fontId="4" fillId="0" borderId="8" xfId="0" applyFont="1" applyFill="1" applyBorder="1" applyAlignment="1" applyProtection="1">
      <alignment horizontal="center"/>
      <protection locked="0"/>
    </xf>
    <xf numFmtId="0" fontId="4" fillId="0" borderId="9" xfId="0" applyFont="1" applyFill="1" applyBorder="1" applyAlignment="1">
      <alignment horizontal="center"/>
    </xf>
    <xf numFmtId="167" fontId="4" fillId="0" borderId="19" xfId="0" applyNumberFormat="1" applyFont="1" applyFill="1" applyBorder="1" applyAlignment="1">
      <alignment horizontal="center"/>
    </xf>
    <xf numFmtId="2" fontId="4" fillId="0" borderId="9" xfId="0" applyNumberFormat="1" applyFont="1" applyFill="1" applyBorder="1" applyAlignment="1" applyProtection="1">
      <alignment horizontal="center"/>
    </xf>
    <xf numFmtId="2" fontId="4" fillId="0" borderId="8" xfId="0" applyNumberFormat="1" applyFont="1" applyFill="1" applyBorder="1" applyAlignment="1" applyProtection="1">
      <alignment horizontal="center"/>
    </xf>
    <xf numFmtId="167" fontId="4" fillId="0" borderId="20" xfId="0" applyNumberFormat="1" applyFont="1" applyFill="1" applyBorder="1" applyAlignment="1" applyProtection="1">
      <alignment horizontal="center"/>
    </xf>
    <xf numFmtId="167" fontId="4" fillId="0" borderId="7" xfId="0" applyNumberFormat="1" applyFont="1" applyFill="1" applyBorder="1" applyAlignment="1" applyProtection="1">
      <alignment horizontal="center"/>
    </xf>
    <xf numFmtId="169" fontId="4" fillId="0" borderId="9" xfId="0" applyNumberFormat="1" applyFont="1" applyFill="1" applyBorder="1" applyAlignment="1" applyProtection="1">
      <alignment horizontal="center"/>
    </xf>
    <xf numFmtId="169" fontId="4" fillId="0" borderId="19" xfId="0" applyNumberFormat="1" applyFont="1" applyBorder="1" applyAlignment="1" applyProtection="1">
      <alignment horizontal="center"/>
    </xf>
    <xf numFmtId="169" fontId="4" fillId="0" borderId="8" xfId="0" applyNumberFormat="1" applyFont="1" applyBorder="1" applyAlignment="1" applyProtection="1">
      <alignment horizontal="center"/>
    </xf>
    <xf numFmtId="169" fontId="4" fillId="0" borderId="6" xfId="0" applyNumberFormat="1" applyFont="1" applyBorder="1" applyAlignment="1" applyProtection="1">
      <alignment horizontal="center"/>
    </xf>
    <xf numFmtId="164" fontId="6" fillId="0" borderId="6" xfId="0" applyNumberFormat="1" applyFont="1" applyBorder="1" applyAlignment="1" applyProtection="1">
      <alignment horizontal="center"/>
    </xf>
    <xf numFmtId="167" fontId="4" fillId="0" borderId="12" xfId="0" applyNumberFormat="1" applyFont="1" applyFill="1" applyBorder="1" applyAlignment="1">
      <alignment horizontal="center"/>
    </xf>
    <xf numFmtId="2" fontId="4" fillId="0" borderId="11" xfId="0" applyNumberFormat="1" applyFont="1" applyFill="1" applyBorder="1" applyAlignment="1" applyProtection="1">
      <alignment horizontal="center"/>
    </xf>
    <xf numFmtId="2" fontId="4" fillId="0" borderId="3" xfId="0" applyNumberFormat="1" applyFont="1" applyFill="1" applyBorder="1" applyAlignment="1" applyProtection="1">
      <alignment horizontal="center"/>
    </xf>
    <xf numFmtId="167" fontId="4" fillId="0" borderId="18" xfId="0" applyNumberFormat="1" applyFont="1" applyFill="1" applyBorder="1" applyAlignment="1" applyProtection="1">
      <alignment horizontal="center"/>
    </xf>
    <xf numFmtId="167" fontId="4" fillId="0" borderId="2" xfId="0" applyNumberFormat="1" applyFont="1" applyFill="1" applyBorder="1" applyAlignment="1" applyProtection="1">
      <alignment horizontal="center"/>
    </xf>
    <xf numFmtId="169" fontId="4" fillId="0" borderId="11" xfId="0" applyNumberFormat="1" applyFont="1" applyFill="1" applyBorder="1" applyAlignment="1" applyProtection="1">
      <alignment horizontal="center"/>
    </xf>
    <xf numFmtId="169" fontId="4" fillId="0" borderId="12" xfId="0" applyNumberFormat="1" applyFont="1" applyBorder="1" applyAlignment="1" applyProtection="1">
      <alignment horizontal="center"/>
    </xf>
    <xf numFmtId="169" fontId="4" fillId="0" borderId="18" xfId="0" applyNumberFormat="1" applyFont="1" applyBorder="1" applyAlignment="1" applyProtection="1">
      <alignment horizontal="center"/>
    </xf>
    <xf numFmtId="169" fontId="4" fillId="0" borderId="17" xfId="0" applyNumberFormat="1" applyFont="1" applyBorder="1" applyAlignment="1" applyProtection="1">
      <alignment horizontal="center"/>
    </xf>
    <xf numFmtId="164" fontId="6" fillId="0" borderId="10" xfId="0" applyNumberFormat="1" applyFont="1" applyBorder="1" applyAlignment="1" applyProtection="1">
      <alignment horizontal="center"/>
    </xf>
    <xf numFmtId="167" fontId="4" fillId="0" borderId="14" xfId="0" applyNumberFormat="1" applyFont="1" applyFill="1" applyBorder="1" applyAlignment="1">
      <alignment horizontal="center"/>
    </xf>
    <xf numFmtId="2" fontId="4" fillId="0" borderId="16" xfId="0" applyNumberFormat="1" applyFont="1" applyFill="1" applyBorder="1" applyAlignment="1" applyProtection="1">
      <alignment horizontal="center"/>
    </xf>
    <xf numFmtId="167" fontId="4" fillId="0" borderId="15" xfId="0" applyNumberFormat="1" applyFont="1" applyFill="1" applyBorder="1" applyAlignment="1" applyProtection="1">
      <alignment horizontal="center"/>
    </xf>
    <xf numFmtId="167" fontId="4" fillId="0" borderId="21" xfId="0" applyNumberFormat="1" applyFont="1" applyFill="1" applyBorder="1" applyAlignment="1" applyProtection="1">
      <alignment horizontal="center"/>
    </xf>
    <xf numFmtId="169" fontId="4" fillId="0" borderId="16" xfId="0" applyNumberFormat="1" applyFont="1" applyFill="1" applyBorder="1" applyAlignment="1" applyProtection="1">
      <alignment horizontal="center"/>
    </xf>
    <xf numFmtId="169" fontId="4" fillId="0" borderId="14" xfId="0" applyNumberFormat="1" applyFont="1" applyBorder="1" applyAlignment="1" applyProtection="1">
      <alignment horizontal="center"/>
    </xf>
    <xf numFmtId="169" fontId="4" fillId="0" borderId="13" xfId="0" applyNumberFormat="1" applyFont="1" applyBorder="1" applyAlignment="1" applyProtection="1">
      <alignment horizontal="center"/>
    </xf>
    <xf numFmtId="169" fontId="4" fillId="0" borderId="4" xfId="0" applyNumberFormat="1" applyFont="1" applyBorder="1" applyAlignment="1" applyProtection="1">
      <alignment horizontal="center"/>
    </xf>
    <xf numFmtId="164" fontId="6" fillId="0" borderId="4" xfId="0" applyNumberFormat="1" applyFont="1" applyBorder="1" applyAlignment="1" applyProtection="1">
      <alignment horizontal="center"/>
    </xf>
    <xf numFmtId="4" fontId="8" fillId="0" borderId="11" xfId="0" applyNumberFormat="1" applyFont="1" applyFill="1" applyBorder="1" applyAlignment="1" applyProtection="1">
      <alignment horizontal="center"/>
      <protection locked="0"/>
    </xf>
    <xf numFmtId="165" fontId="8" fillId="0" borderId="1" xfId="0" applyNumberFormat="1" applyFont="1" applyBorder="1" applyAlignment="1">
      <alignment horizontal="center"/>
    </xf>
    <xf numFmtId="165" fontId="8" fillId="0" borderId="0" xfId="0" applyNumberFormat="1" applyFont="1" applyBorder="1" applyAlignment="1" applyProtection="1">
      <alignment horizontal="center"/>
      <protection locked="0"/>
    </xf>
    <xf numFmtId="165" fontId="8" fillId="0" borderId="10" xfId="0" applyNumberFormat="1" applyFont="1" applyBorder="1" applyAlignment="1" applyProtection="1">
      <alignment horizontal="center"/>
      <protection locked="0"/>
    </xf>
    <xf numFmtId="15" fontId="4" fillId="0" borderId="10" xfId="0" applyNumberFormat="1" applyFont="1" applyBorder="1"/>
    <xf numFmtId="168" fontId="8" fillId="0" borderId="12" xfId="0" applyNumberFormat="1" applyFont="1" applyFill="1" applyBorder="1" applyAlignment="1">
      <alignment horizontal="center"/>
    </xf>
    <xf numFmtId="4" fontId="8" fillId="0" borderId="11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 applyProtection="1">
      <alignment horizontal="center"/>
      <protection locked="0"/>
    </xf>
    <xf numFmtId="167" fontId="8" fillId="0" borderId="0" xfId="0" applyNumberFormat="1" applyFont="1" applyFill="1" applyBorder="1" applyAlignment="1" applyProtection="1">
      <alignment horizontal="center"/>
      <protection locked="0"/>
    </xf>
    <xf numFmtId="166" fontId="8" fillId="0" borderId="11" xfId="0" applyNumberFormat="1" applyFont="1" applyFill="1" applyBorder="1" applyAlignment="1">
      <alignment horizontal="center"/>
    </xf>
    <xf numFmtId="167" fontId="8" fillId="0" borderId="15" xfId="0" applyNumberFormat="1" applyFont="1" applyFill="1" applyBorder="1" applyAlignment="1" applyProtection="1">
      <alignment horizontal="center"/>
      <protection locked="0"/>
    </xf>
    <xf numFmtId="4" fontId="4" fillId="0" borderId="5" xfId="0" applyNumberFormat="1" applyFont="1" applyFill="1" applyBorder="1" applyAlignment="1" applyProtection="1">
      <alignment horizontal="center"/>
      <protection locked="0"/>
    </xf>
    <xf numFmtId="0" fontId="4" fillId="0" borderId="3" xfId="0" applyFont="1" applyFill="1" applyBorder="1" applyAlignment="1" applyProtection="1">
      <alignment horizontal="center"/>
      <protection locked="0"/>
    </xf>
    <xf numFmtId="4" fontId="4" fillId="0" borderId="7" xfId="0" applyNumberFormat="1" applyFont="1" applyFill="1" applyBorder="1" applyAlignment="1" applyProtection="1">
      <alignment horizontal="center"/>
      <protection locked="0"/>
    </xf>
    <xf numFmtId="4" fontId="4" fillId="0" borderId="5" xfId="0" applyNumberFormat="1" applyFont="1" applyBorder="1" applyAlignment="1" applyProtection="1">
      <alignment horizontal="center"/>
      <protection locked="0"/>
    </xf>
    <xf numFmtId="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/>
    <xf numFmtId="164" fontId="4" fillId="0" borderId="4" xfId="0" applyNumberFormat="1" applyFont="1" applyBorder="1"/>
    <xf numFmtId="164" fontId="6" fillId="0" borderId="0" xfId="0" applyNumberFormat="1" applyFont="1" applyBorder="1"/>
    <xf numFmtId="165" fontId="2" fillId="0" borderId="19" xfId="0" applyNumberFormat="1" applyFont="1" applyBorder="1" applyAlignment="1" applyProtection="1">
      <alignment horizontal="right"/>
    </xf>
    <xf numFmtId="164" fontId="1" fillId="0" borderId="24" xfId="0" applyNumberFormat="1" applyFont="1" applyBorder="1" applyAlignment="1" applyProtection="1">
      <alignment horizontal="center"/>
    </xf>
    <xf numFmtId="165" fontId="2" fillId="0" borderId="12" xfId="0" applyNumberFormat="1" applyFont="1" applyBorder="1" applyAlignment="1" applyProtection="1">
      <alignment horizontal="right"/>
    </xf>
    <xf numFmtId="164" fontId="1" fillId="0" borderId="17" xfId="0" applyNumberFormat="1" applyFont="1" applyBorder="1" applyAlignment="1" applyProtection="1">
      <alignment horizontal="center"/>
    </xf>
    <xf numFmtId="165" fontId="2" fillId="0" borderId="14" xfId="0" applyNumberFormat="1" applyFont="1" applyBorder="1" applyAlignment="1" applyProtection="1">
      <alignment horizontal="right"/>
    </xf>
    <xf numFmtId="164" fontId="1" fillId="0" borderId="21" xfId="0" applyNumberFormat="1" applyFont="1" applyBorder="1" applyAlignment="1" applyProtection="1">
      <alignment horizontal="center"/>
    </xf>
    <xf numFmtId="165" fontId="8" fillId="0" borderId="1" xfId="0" applyNumberFormat="1" applyFont="1" applyBorder="1" applyAlignment="1">
      <alignment horizontal="right"/>
    </xf>
    <xf numFmtId="14" fontId="2" fillId="0" borderId="17" xfId="0" applyNumberFormat="1" applyFont="1" applyBorder="1"/>
    <xf numFmtId="4" fontId="2" fillId="0" borderId="26" xfId="0" applyNumberFormat="1" applyFont="1" applyBorder="1" applyAlignment="1" applyProtection="1">
      <alignment horizontal="center"/>
      <protection locked="0"/>
    </xf>
    <xf numFmtId="164" fontId="2" fillId="0" borderId="27" xfId="0" applyNumberFormat="1" applyFont="1" applyBorder="1"/>
    <xf numFmtId="4" fontId="6" fillId="0" borderId="28" xfId="0" applyNumberFormat="1" applyFont="1" applyBorder="1" applyAlignment="1" applyProtection="1">
      <alignment horizontal="center"/>
      <protection locked="0"/>
    </xf>
    <xf numFmtId="164" fontId="2" fillId="0" borderId="29" xfId="0" applyNumberFormat="1" applyFont="1" applyBorder="1"/>
    <xf numFmtId="4" fontId="2" fillId="0" borderId="1" xfId="0" applyNumberFormat="1" applyFont="1" applyBorder="1" applyProtection="1">
      <protection locked="0"/>
    </xf>
    <xf numFmtId="170" fontId="1" fillId="0" borderId="10" xfId="0" applyNumberFormat="1" applyFont="1" applyBorder="1"/>
    <xf numFmtId="0" fontId="6" fillId="0" borderId="0" xfId="0" applyFont="1"/>
    <xf numFmtId="0" fontId="9" fillId="0" borderId="30" xfId="0" applyFont="1" applyBorder="1" applyAlignment="1">
      <alignment horizontal="centerContinuous"/>
    </xf>
    <xf numFmtId="0" fontId="9" fillId="0" borderId="31" xfId="0" applyFont="1" applyBorder="1" applyAlignment="1">
      <alignment horizontal="centerContinuous"/>
    </xf>
    <xf numFmtId="0" fontId="9" fillId="0" borderId="32" xfId="0" applyFont="1" applyBorder="1" applyAlignment="1">
      <alignment horizontal="centerContinuous"/>
    </xf>
    <xf numFmtId="0" fontId="10" fillId="0" borderId="33" xfId="0" applyFont="1" applyBorder="1" applyAlignment="1">
      <alignment horizontal="centerContinuous"/>
    </xf>
    <xf numFmtId="165" fontId="9" fillId="0" borderId="34" xfId="0" applyNumberFormat="1" applyFont="1" applyBorder="1" applyAlignment="1">
      <alignment horizontal="centerContinuous"/>
    </xf>
    <xf numFmtId="0" fontId="9" fillId="0" borderId="34" xfId="0" applyFont="1" applyBorder="1" applyAlignment="1">
      <alignment horizontal="centerContinuous"/>
    </xf>
    <xf numFmtId="165" fontId="10" fillId="0" borderId="34" xfId="0" applyNumberFormat="1" applyFont="1" applyBorder="1" applyAlignment="1">
      <alignment horizontal="centerContinuous"/>
    </xf>
    <xf numFmtId="171" fontId="10" fillId="0" borderId="34" xfId="0" applyNumberFormat="1" applyFont="1" applyBorder="1" applyAlignment="1">
      <alignment horizontal="centerContinuous"/>
    </xf>
    <xf numFmtId="172" fontId="10" fillId="0" borderId="34" xfId="0" applyNumberFormat="1" applyFont="1" applyBorder="1" applyAlignment="1">
      <alignment horizontal="centerContinuous"/>
    </xf>
    <xf numFmtId="173" fontId="10" fillId="0" borderId="34" xfId="0" applyNumberFormat="1" applyFont="1" applyBorder="1" applyAlignment="1">
      <alignment horizontal="centerContinuous"/>
    </xf>
    <xf numFmtId="0" fontId="9" fillId="0" borderId="35" xfId="0" applyFont="1" applyBorder="1" applyAlignment="1">
      <alignment horizontal="centerContinuous"/>
    </xf>
    <xf numFmtId="171" fontId="4" fillId="0" borderId="0" xfId="0" applyNumberFormat="1" applyFont="1" applyAlignment="1">
      <alignment horizontal="left"/>
    </xf>
    <xf numFmtId="0" fontId="11" fillId="0" borderId="0" xfId="0" applyFont="1"/>
    <xf numFmtId="167" fontId="4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8" fontId="4" fillId="0" borderId="0" xfId="0" applyNumberFormat="1" applyFont="1" applyAlignment="1">
      <alignment horizontal="right"/>
    </xf>
    <xf numFmtId="0" fontId="4" fillId="0" borderId="0" xfId="0" applyFont="1"/>
    <xf numFmtId="2" fontId="4" fillId="0" borderId="0" xfId="0" applyNumberFormat="1" applyFont="1" applyAlignment="1">
      <alignment horizontal="right"/>
    </xf>
    <xf numFmtId="174" fontId="4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2" fontId="4" fillId="0" borderId="36" xfId="0" applyNumberFormat="1" applyFont="1" applyBorder="1" applyAlignment="1">
      <alignment horizontal="right"/>
    </xf>
    <xf numFmtId="0" fontId="4" fillId="0" borderId="37" xfId="0" applyFont="1" applyBorder="1"/>
    <xf numFmtId="0" fontId="4" fillId="0" borderId="29" xfId="0" applyFont="1" applyBorder="1"/>
    <xf numFmtId="0" fontId="4" fillId="0" borderId="38" xfId="0" applyFont="1" applyBorder="1"/>
    <xf numFmtId="2" fontId="4" fillId="0" borderId="39" xfId="0" applyNumberFormat="1" applyFont="1" applyBorder="1" applyAlignment="1">
      <alignment horizontal="right"/>
    </xf>
    <xf numFmtId="4" fontId="4" fillId="0" borderId="39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17" fontId="6" fillId="0" borderId="0" xfId="0" applyNumberFormat="1" applyFont="1" applyAlignment="1">
      <alignment horizontal="center"/>
    </xf>
    <xf numFmtId="17" fontId="6" fillId="0" borderId="0" xfId="0" applyNumberFormat="1" applyFont="1" applyAlignment="1">
      <alignment horizontal="left"/>
    </xf>
    <xf numFmtId="0" fontId="6" fillId="0" borderId="0" xfId="0" applyFont="1" applyBorder="1"/>
    <xf numFmtId="2" fontId="4" fillId="0" borderId="40" xfId="0" applyNumberFormat="1" applyFont="1" applyBorder="1" applyAlignment="1">
      <alignment horizontal="right"/>
    </xf>
    <xf numFmtId="2" fontId="4" fillId="0" borderId="20" xfId="0" applyNumberFormat="1" applyFont="1" applyBorder="1" applyAlignment="1">
      <alignment horizontal="right"/>
    </xf>
    <xf numFmtId="0" fontId="4" fillId="0" borderId="24" xfId="0" applyFont="1" applyBorder="1"/>
    <xf numFmtId="2" fontId="4" fillId="0" borderId="26" xfId="0" applyNumberFormat="1" applyFont="1" applyBorder="1" applyAlignment="1">
      <alignment horizontal="right"/>
    </xf>
    <xf numFmtId="2" fontId="4" fillId="0" borderId="41" xfId="0" applyNumberFormat="1" applyFont="1" applyBorder="1" applyAlignment="1">
      <alignment horizontal="right"/>
    </xf>
    <xf numFmtId="0" fontId="4" fillId="0" borderId="27" xfId="0" applyFont="1" applyBorder="1"/>
    <xf numFmtId="4" fontId="4" fillId="0" borderId="25" xfId="0" applyNumberFormat="1" applyFont="1" applyBorder="1"/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/>
    <xf numFmtId="176" fontId="4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Font="1" applyBorder="1"/>
    <xf numFmtId="177" fontId="4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4" fillId="0" borderId="0" xfId="0" applyNumberFormat="1" applyFont="1" applyBorder="1"/>
    <xf numFmtId="0" fontId="0" fillId="2" borderId="0" xfId="0" applyFill="1" applyBorder="1"/>
    <xf numFmtId="0" fontId="9" fillId="2" borderId="30" xfId="0" applyFont="1" applyFill="1" applyBorder="1" applyAlignment="1">
      <alignment horizontal="centerContinuous"/>
    </xf>
    <xf numFmtId="0" fontId="9" fillId="2" borderId="31" xfId="0" applyFont="1" applyFill="1" applyBorder="1" applyAlignment="1">
      <alignment horizontal="centerContinuous"/>
    </xf>
    <xf numFmtId="0" fontId="9" fillId="2" borderId="32" xfId="0" applyFont="1" applyFill="1" applyBorder="1" applyAlignment="1">
      <alignment horizontal="centerContinuous"/>
    </xf>
    <xf numFmtId="0" fontId="10" fillId="2" borderId="33" xfId="0" applyFont="1" applyFill="1" applyBorder="1" applyAlignment="1">
      <alignment horizontal="centerContinuous"/>
    </xf>
    <xf numFmtId="165" fontId="9" fillId="2" borderId="34" xfId="0" applyNumberFormat="1" applyFont="1" applyFill="1" applyBorder="1" applyAlignment="1">
      <alignment horizontal="centerContinuous"/>
    </xf>
    <xf numFmtId="0" fontId="9" fillId="2" borderId="34" xfId="0" applyFont="1" applyFill="1" applyBorder="1" applyAlignment="1">
      <alignment horizontal="centerContinuous"/>
    </xf>
    <xf numFmtId="165" fontId="10" fillId="2" borderId="34" xfId="0" applyNumberFormat="1" applyFont="1" applyFill="1" applyBorder="1" applyAlignment="1">
      <alignment horizontal="centerContinuous"/>
    </xf>
    <xf numFmtId="171" fontId="10" fillId="2" borderId="34" xfId="0" applyNumberFormat="1" applyFont="1" applyFill="1" applyBorder="1" applyAlignment="1">
      <alignment horizontal="centerContinuous"/>
    </xf>
    <xf numFmtId="172" fontId="10" fillId="2" borderId="34" xfId="0" applyNumberFormat="1" applyFont="1" applyFill="1" applyBorder="1" applyAlignment="1">
      <alignment horizontal="centerContinuous"/>
    </xf>
    <xf numFmtId="173" fontId="10" fillId="2" borderId="34" xfId="0" applyNumberFormat="1" applyFont="1" applyFill="1" applyBorder="1" applyAlignment="1">
      <alignment horizontal="centerContinuous"/>
    </xf>
    <xf numFmtId="0" fontId="9" fillId="2" borderId="35" xfId="0" applyFont="1" applyFill="1" applyBorder="1" applyAlignment="1">
      <alignment horizontal="centerContinuous"/>
    </xf>
    <xf numFmtId="0" fontId="2" fillId="2" borderId="0" xfId="0" applyFont="1" applyFill="1" applyBorder="1"/>
    <xf numFmtId="171" fontId="2" fillId="2" borderId="0" xfId="0" applyNumberFormat="1" applyFont="1" applyFill="1" applyBorder="1" applyAlignment="1">
      <alignment horizontal="left"/>
    </xf>
    <xf numFmtId="167" fontId="2" fillId="2" borderId="43" xfId="0" applyNumberFormat="1" applyFont="1" applyFill="1" applyBorder="1" applyAlignment="1"/>
    <xf numFmtId="2" fontId="2" fillId="2" borderId="43" xfId="0" applyNumberFormat="1" applyFont="1" applyFill="1" applyBorder="1" applyAlignment="1"/>
    <xf numFmtId="174" fontId="2" fillId="2" borderId="43" xfId="0" applyNumberFormat="1" applyFont="1" applyFill="1" applyBorder="1" applyAlignment="1"/>
    <xf numFmtId="0" fontId="2" fillId="2" borderId="43" xfId="0" applyFont="1" applyFill="1" applyBorder="1" applyAlignment="1"/>
    <xf numFmtId="0" fontId="6" fillId="2" borderId="43" xfId="0" applyFont="1" applyFill="1" applyBorder="1" applyAlignment="1"/>
    <xf numFmtId="0" fontId="13" fillId="2" borderId="43" xfId="0" applyFont="1" applyFill="1" applyBorder="1" applyAlignment="1"/>
    <xf numFmtId="4" fontId="2" fillId="2" borderId="41" xfId="0" applyNumberFormat="1" applyFont="1" applyFill="1" applyBorder="1" applyAlignment="1">
      <alignment horizontal="right"/>
    </xf>
    <xf numFmtId="0" fontId="2" fillId="2" borderId="41" xfId="0" applyFont="1" applyFill="1" applyBorder="1"/>
    <xf numFmtId="4" fontId="2" fillId="2" borderId="25" xfId="0" applyNumberFormat="1" applyFont="1" applyFill="1" applyBorder="1" applyAlignment="1">
      <alignment horizontal="right"/>
    </xf>
    <xf numFmtId="0" fontId="2" fillId="2" borderId="25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8" xfId="0" applyFont="1" applyFill="1" applyBorder="1"/>
    <xf numFmtId="0" fontId="2" fillId="2" borderId="41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176" fontId="4" fillId="2" borderId="0" xfId="0" applyNumberFormat="1" applyFont="1" applyFill="1" applyBorder="1" applyAlignment="1">
      <alignment horizontal="center"/>
    </xf>
    <xf numFmtId="177" fontId="6" fillId="2" borderId="0" xfId="0" applyNumberFormat="1" applyFont="1" applyFill="1" applyBorder="1" applyAlignment="1">
      <alignment horizontal="center"/>
    </xf>
    <xf numFmtId="17" fontId="6" fillId="2" borderId="0" xfId="0" applyNumberFormat="1" applyFont="1" applyFill="1" applyBorder="1" applyAlignment="1"/>
    <xf numFmtId="0" fontId="1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14" fillId="2" borderId="0" xfId="0" applyFont="1" applyFill="1" applyBorder="1"/>
    <xf numFmtId="0" fontId="6" fillId="2" borderId="0" xfId="0" applyFont="1" applyFill="1" applyBorder="1" applyAlignment="1"/>
    <xf numFmtId="177" fontId="2" fillId="2" borderId="0" xfId="0" applyNumberFormat="1" applyFont="1" applyFill="1" applyBorder="1" applyAlignment="1">
      <alignment horizontal="center"/>
    </xf>
    <xf numFmtId="0" fontId="5" fillId="2" borderId="0" xfId="0" applyFont="1" applyFill="1" applyBorder="1"/>
    <xf numFmtId="0" fontId="5" fillId="2" borderId="0" xfId="0" applyFont="1" applyFill="1" applyBorder="1" applyAlignment="1"/>
    <xf numFmtId="2" fontId="8" fillId="0" borderId="14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 applyProtection="1">
      <alignment horizontal="center"/>
      <protection locked="0"/>
    </xf>
    <xf numFmtId="4" fontId="6" fillId="0" borderId="15" xfId="0" applyNumberFormat="1" applyFont="1" applyBorder="1" applyAlignment="1" applyProtection="1">
      <alignment horizontal="center"/>
      <protection locked="0"/>
    </xf>
    <xf numFmtId="4" fontId="6" fillId="0" borderId="44" xfId="0" applyNumberFormat="1" applyFont="1" applyBorder="1" applyAlignment="1" applyProtection="1">
      <alignment horizontal="center"/>
      <protection locked="0"/>
    </xf>
    <xf numFmtId="49" fontId="6" fillId="0" borderId="4" xfId="0" applyNumberFormat="1" applyFont="1" applyFill="1" applyBorder="1" applyAlignment="1">
      <alignment horizontal="center"/>
    </xf>
    <xf numFmtId="49" fontId="6" fillId="0" borderId="15" xfId="0" applyNumberFormat="1" applyFont="1" applyFill="1" applyBorder="1" applyAlignment="1">
      <alignment horizontal="center"/>
    </xf>
    <xf numFmtId="49" fontId="6" fillId="0" borderId="44" xfId="0" applyNumberFormat="1" applyFont="1" applyFill="1" applyBorder="1" applyAlignment="1">
      <alignment horizontal="center"/>
    </xf>
    <xf numFmtId="4" fontId="6" fillId="0" borderId="16" xfId="0" applyNumberFormat="1" applyFont="1" applyFill="1" applyBorder="1" applyAlignment="1">
      <alignment horizontal="center" vertical="center"/>
    </xf>
    <xf numFmtId="4" fontId="6" fillId="0" borderId="9" xfId="0" applyNumberFormat="1" applyFont="1" applyFill="1" applyBorder="1" applyAlignment="1">
      <alignment horizontal="center" vertical="center"/>
    </xf>
    <xf numFmtId="4" fontId="6" fillId="0" borderId="23" xfId="0" applyNumberFormat="1" applyFont="1" applyFill="1" applyBorder="1" applyAlignment="1" applyProtection="1">
      <alignment horizontal="center"/>
      <protection locked="0"/>
    </xf>
    <xf numFmtId="4" fontId="6" fillId="0" borderId="45" xfId="0" applyNumberFormat="1" applyFont="1" applyFill="1" applyBorder="1" applyAlignment="1" applyProtection="1">
      <alignment horizontal="center"/>
      <protection locked="0"/>
    </xf>
    <xf numFmtId="4" fontId="6" fillId="0" borderId="22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Fill="1" applyBorder="1" applyAlignment="1" applyProtection="1">
      <alignment horizontal="center"/>
      <protection locked="0"/>
    </xf>
    <xf numFmtId="4" fontId="6" fillId="0" borderId="44" xfId="0" applyNumberFormat="1" applyFont="1" applyFill="1" applyBorder="1" applyAlignment="1" applyProtection="1">
      <alignment horizontal="center"/>
      <protection locked="0"/>
    </xf>
    <xf numFmtId="164" fontId="1" fillId="0" borderId="4" xfId="0" applyNumberFormat="1" applyFont="1" applyBorder="1" applyAlignment="1"/>
    <xf numFmtId="0" fontId="0" fillId="0" borderId="44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Y35"/>
  <sheetViews>
    <sheetView tabSelected="1"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3" width="10.7109375" style="4" customWidth="1"/>
    <col min="14" max="14" width="10.7109375" customWidth="1"/>
    <col min="15" max="16" width="10.7109375" style="4" customWidth="1"/>
    <col min="17" max="17" width="10.7109375" customWidth="1"/>
    <col min="18" max="18" width="12.5703125" style="4" bestFit="1" customWidth="1"/>
    <col min="19" max="19" width="10" style="4" bestFit="1" customWidth="1"/>
    <col min="20" max="20" width="14.140625" bestFit="1" customWidth="1"/>
    <col min="21" max="21" width="12.5703125" style="4" bestFit="1" customWidth="1"/>
    <col min="22" max="22" width="10.5703125" bestFit="1" customWidth="1"/>
    <col min="23" max="23" width="11.28515625" bestFit="1" customWidth="1"/>
    <col min="24" max="24" width="14.140625" bestFit="1" customWidth="1"/>
    <col min="25" max="25" width="10.5703125" bestFit="1" customWidth="1"/>
  </cols>
  <sheetData>
    <row r="3" spans="1:25" ht="15.75" x14ac:dyDescent="0.25">
      <c r="B3" s="6" t="s">
        <v>19</v>
      </c>
    </row>
    <row r="4" spans="1:25" x14ac:dyDescent="0.2">
      <c r="B4" s="61" t="s">
        <v>32</v>
      </c>
    </row>
    <row r="6" spans="1:25" ht="13.5" thickBot="1" x14ac:dyDescent="0.25">
      <c r="B6" s="1">
        <v>45505</v>
      </c>
    </row>
    <row r="7" spans="1:25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79" t="s">
        <v>23</v>
      </c>
      <c r="M7" s="180"/>
      <c r="N7" s="181"/>
      <c r="O7" s="179" t="s">
        <v>22</v>
      </c>
      <c r="P7" s="180"/>
      <c r="Q7" s="181"/>
      <c r="R7" s="182" t="s">
        <v>4</v>
      </c>
      <c r="S7" s="184" t="s">
        <v>21</v>
      </c>
      <c r="T7" s="185"/>
      <c r="U7" s="186"/>
      <c r="V7" s="187" t="s">
        <v>5</v>
      </c>
      <c r="W7" s="188"/>
      <c r="X7" s="11" t="s">
        <v>18</v>
      </c>
      <c r="Y7" s="182" t="s">
        <v>20</v>
      </c>
    </row>
    <row r="8" spans="1:25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57" t="s">
        <v>6</v>
      </c>
      <c r="M8" s="57" t="s">
        <v>7</v>
      </c>
      <c r="N8" s="58" t="s">
        <v>1</v>
      </c>
      <c r="O8" s="57" t="s">
        <v>6</v>
      </c>
      <c r="P8" s="57" t="s">
        <v>7</v>
      </c>
      <c r="Q8" s="58" t="s">
        <v>1</v>
      </c>
      <c r="R8" s="183"/>
      <c r="S8" s="56" t="s">
        <v>10</v>
      </c>
      <c r="T8" s="55" t="s">
        <v>16</v>
      </c>
      <c r="U8" s="12" t="s">
        <v>17</v>
      </c>
      <c r="V8" s="54" t="s">
        <v>8</v>
      </c>
      <c r="W8" s="54" t="s">
        <v>9</v>
      </c>
      <c r="X8" s="13" t="s">
        <v>8</v>
      </c>
      <c r="Y8" s="183" t="s">
        <v>20</v>
      </c>
    </row>
    <row r="9" spans="1:25" x14ac:dyDescent="0.2">
      <c r="B9" s="47">
        <v>45505</v>
      </c>
      <c r="C9" s="46">
        <v>8997</v>
      </c>
      <c r="D9" s="45">
        <v>8998</v>
      </c>
      <c r="E9" s="44">
        <f t="shared" ref="E9:E29" si="0">AVERAGE(C9:D9)</f>
        <v>8997.5</v>
      </c>
      <c r="F9" s="46">
        <v>9126</v>
      </c>
      <c r="G9" s="45">
        <v>9127</v>
      </c>
      <c r="H9" s="44">
        <f t="shared" ref="H9:H29" si="1">AVERAGE(F9:G9)</f>
        <v>9126.5</v>
      </c>
      <c r="I9" s="46">
        <v>9440</v>
      </c>
      <c r="J9" s="45">
        <v>9450</v>
      </c>
      <c r="K9" s="44">
        <f t="shared" ref="K9:K29" si="2">AVERAGE(I9:J9)</f>
        <v>9445</v>
      </c>
      <c r="L9" s="46">
        <v>9595</v>
      </c>
      <c r="M9" s="45">
        <v>9605</v>
      </c>
      <c r="N9" s="44">
        <f t="shared" ref="N9:N29" si="3">AVERAGE(L9:M9)</f>
        <v>9600</v>
      </c>
      <c r="O9" s="46">
        <v>9600</v>
      </c>
      <c r="P9" s="45">
        <v>9610</v>
      </c>
      <c r="Q9" s="44">
        <f t="shared" ref="Q9:Q29" si="4">AVERAGE(O9:P9)</f>
        <v>9605</v>
      </c>
      <c r="R9" s="52">
        <v>8998</v>
      </c>
      <c r="S9" s="51">
        <v>1.2794000000000001</v>
      </c>
      <c r="T9" s="53">
        <v>1.0792999999999999</v>
      </c>
      <c r="U9" s="50">
        <v>150.53</v>
      </c>
      <c r="V9" s="43">
        <v>7032.98</v>
      </c>
      <c r="W9" s="43">
        <v>7127.68</v>
      </c>
      <c r="X9" s="49">
        <f t="shared" ref="X9:X29" si="5">R9/T9</f>
        <v>8336.8850180672671</v>
      </c>
      <c r="Y9" s="48">
        <v>1.2805</v>
      </c>
    </row>
    <row r="10" spans="1:25" x14ac:dyDescent="0.2">
      <c r="B10" s="47">
        <v>45506</v>
      </c>
      <c r="C10" s="46">
        <v>8976.5</v>
      </c>
      <c r="D10" s="45">
        <v>8977</v>
      </c>
      <c r="E10" s="44">
        <f t="shared" si="0"/>
        <v>8976.75</v>
      </c>
      <c r="F10" s="46">
        <v>9110</v>
      </c>
      <c r="G10" s="45">
        <v>9111</v>
      </c>
      <c r="H10" s="44">
        <f t="shared" si="1"/>
        <v>9110.5</v>
      </c>
      <c r="I10" s="46">
        <v>9435</v>
      </c>
      <c r="J10" s="45">
        <v>9445</v>
      </c>
      <c r="K10" s="44">
        <f t="shared" si="2"/>
        <v>9440</v>
      </c>
      <c r="L10" s="46">
        <v>9595</v>
      </c>
      <c r="M10" s="45">
        <v>9605</v>
      </c>
      <c r="N10" s="44">
        <f t="shared" si="3"/>
        <v>9600</v>
      </c>
      <c r="O10" s="46">
        <v>9600</v>
      </c>
      <c r="P10" s="45">
        <v>9610</v>
      </c>
      <c r="Q10" s="44">
        <f t="shared" si="4"/>
        <v>9605</v>
      </c>
      <c r="R10" s="52">
        <v>8977</v>
      </c>
      <c r="S10" s="51">
        <v>1.274</v>
      </c>
      <c r="T10" s="51">
        <v>1.0831999999999999</v>
      </c>
      <c r="U10" s="50">
        <v>149.01</v>
      </c>
      <c r="V10" s="43">
        <v>7046.31</v>
      </c>
      <c r="W10" s="43">
        <v>7145.88</v>
      </c>
      <c r="X10" s="49">
        <f t="shared" si="5"/>
        <v>8287.4815361890705</v>
      </c>
      <c r="Y10" s="48">
        <v>1.2749999999999999</v>
      </c>
    </row>
    <row r="11" spans="1:25" x14ac:dyDescent="0.2">
      <c r="B11" s="47">
        <v>45509</v>
      </c>
      <c r="C11" s="46">
        <v>8620</v>
      </c>
      <c r="D11" s="45">
        <v>8620.5</v>
      </c>
      <c r="E11" s="44">
        <f t="shared" si="0"/>
        <v>8620.25</v>
      </c>
      <c r="F11" s="46">
        <v>8756</v>
      </c>
      <c r="G11" s="45">
        <v>8757</v>
      </c>
      <c r="H11" s="44">
        <f t="shared" si="1"/>
        <v>8756.5</v>
      </c>
      <c r="I11" s="46">
        <v>9075</v>
      </c>
      <c r="J11" s="45">
        <v>9085</v>
      </c>
      <c r="K11" s="44">
        <f t="shared" si="2"/>
        <v>9080</v>
      </c>
      <c r="L11" s="46">
        <v>9225</v>
      </c>
      <c r="M11" s="45">
        <v>9235</v>
      </c>
      <c r="N11" s="44">
        <f t="shared" si="3"/>
        <v>9230</v>
      </c>
      <c r="O11" s="46">
        <v>9265</v>
      </c>
      <c r="P11" s="45">
        <v>9275</v>
      </c>
      <c r="Q11" s="44">
        <f t="shared" si="4"/>
        <v>9270</v>
      </c>
      <c r="R11" s="52">
        <v>8620.5</v>
      </c>
      <c r="S11" s="51">
        <v>1.2766999999999999</v>
      </c>
      <c r="T11" s="51">
        <v>1.0964</v>
      </c>
      <c r="U11" s="50">
        <v>142.32</v>
      </c>
      <c r="V11" s="43">
        <v>6752.17</v>
      </c>
      <c r="W11" s="43">
        <v>6854.79</v>
      </c>
      <c r="X11" s="49">
        <f t="shared" si="5"/>
        <v>7862.5501641736591</v>
      </c>
      <c r="Y11" s="48">
        <v>1.2775000000000001</v>
      </c>
    </row>
    <row r="12" spans="1:25" x14ac:dyDescent="0.2">
      <c r="B12" s="47">
        <v>45510</v>
      </c>
      <c r="C12" s="46">
        <v>8714</v>
      </c>
      <c r="D12" s="45">
        <v>8715</v>
      </c>
      <c r="E12" s="44">
        <f t="shared" si="0"/>
        <v>8714.5</v>
      </c>
      <c r="F12" s="46">
        <v>8841</v>
      </c>
      <c r="G12" s="45">
        <v>8843</v>
      </c>
      <c r="H12" s="44">
        <f t="shared" si="1"/>
        <v>8842</v>
      </c>
      <c r="I12" s="46">
        <v>9150</v>
      </c>
      <c r="J12" s="45">
        <v>9160</v>
      </c>
      <c r="K12" s="44">
        <f t="shared" si="2"/>
        <v>9155</v>
      </c>
      <c r="L12" s="46">
        <v>9300</v>
      </c>
      <c r="M12" s="45">
        <v>9310</v>
      </c>
      <c r="N12" s="44">
        <f t="shared" si="3"/>
        <v>9305</v>
      </c>
      <c r="O12" s="46">
        <v>9340</v>
      </c>
      <c r="P12" s="45">
        <v>9350</v>
      </c>
      <c r="Q12" s="44">
        <f t="shared" si="4"/>
        <v>9345</v>
      </c>
      <c r="R12" s="52">
        <v>8715</v>
      </c>
      <c r="S12" s="51">
        <v>1.2693000000000001</v>
      </c>
      <c r="T12" s="51">
        <v>1.0916999999999999</v>
      </c>
      <c r="U12" s="50">
        <v>145.16</v>
      </c>
      <c r="V12" s="43">
        <v>6865.99</v>
      </c>
      <c r="W12" s="43">
        <v>6962.44</v>
      </c>
      <c r="X12" s="49">
        <f t="shared" si="5"/>
        <v>7982.9623522945876</v>
      </c>
      <c r="Y12" s="48">
        <v>1.2701</v>
      </c>
    </row>
    <row r="13" spans="1:25" x14ac:dyDescent="0.2">
      <c r="B13" s="47">
        <v>45511</v>
      </c>
      <c r="C13" s="46">
        <v>8684</v>
      </c>
      <c r="D13" s="45">
        <v>8685</v>
      </c>
      <c r="E13" s="44">
        <f t="shared" si="0"/>
        <v>8684.5</v>
      </c>
      <c r="F13" s="46">
        <v>8809.5</v>
      </c>
      <c r="G13" s="45">
        <v>8810</v>
      </c>
      <c r="H13" s="44">
        <f t="shared" si="1"/>
        <v>8809.75</v>
      </c>
      <c r="I13" s="46">
        <v>9115</v>
      </c>
      <c r="J13" s="45">
        <v>9125</v>
      </c>
      <c r="K13" s="44">
        <f t="shared" si="2"/>
        <v>9120</v>
      </c>
      <c r="L13" s="46">
        <v>9265</v>
      </c>
      <c r="M13" s="45">
        <v>9275</v>
      </c>
      <c r="N13" s="44">
        <f t="shared" si="3"/>
        <v>9270</v>
      </c>
      <c r="O13" s="46">
        <v>9315</v>
      </c>
      <c r="P13" s="45">
        <v>9325</v>
      </c>
      <c r="Q13" s="44">
        <f t="shared" si="4"/>
        <v>9320</v>
      </c>
      <c r="R13" s="52">
        <v>8685</v>
      </c>
      <c r="S13" s="51">
        <v>1.2727999999999999</v>
      </c>
      <c r="T13" s="51">
        <v>1.0924</v>
      </c>
      <c r="U13" s="50">
        <v>147.22</v>
      </c>
      <c r="V13" s="43">
        <v>6823.54</v>
      </c>
      <c r="W13" s="43">
        <v>6916.86</v>
      </c>
      <c r="X13" s="49">
        <f t="shared" si="5"/>
        <v>7950.3844745514461</v>
      </c>
      <c r="Y13" s="48">
        <v>1.2737000000000001</v>
      </c>
    </row>
    <row r="14" spans="1:25" x14ac:dyDescent="0.2">
      <c r="B14" s="47">
        <v>45512</v>
      </c>
      <c r="C14" s="46">
        <v>8648.5</v>
      </c>
      <c r="D14" s="45">
        <v>8649</v>
      </c>
      <c r="E14" s="44">
        <f t="shared" si="0"/>
        <v>8648.75</v>
      </c>
      <c r="F14" s="46">
        <v>8772</v>
      </c>
      <c r="G14" s="45">
        <v>8773</v>
      </c>
      <c r="H14" s="44">
        <f t="shared" si="1"/>
        <v>8772.5</v>
      </c>
      <c r="I14" s="46">
        <v>9070</v>
      </c>
      <c r="J14" s="45">
        <v>9080</v>
      </c>
      <c r="K14" s="44">
        <f t="shared" si="2"/>
        <v>9075</v>
      </c>
      <c r="L14" s="46">
        <v>9220</v>
      </c>
      <c r="M14" s="45">
        <v>9230</v>
      </c>
      <c r="N14" s="44">
        <f t="shared" si="3"/>
        <v>9225</v>
      </c>
      <c r="O14" s="46">
        <v>9235</v>
      </c>
      <c r="P14" s="45">
        <v>9245</v>
      </c>
      <c r="Q14" s="44">
        <f t="shared" si="4"/>
        <v>9240</v>
      </c>
      <c r="R14" s="52">
        <v>8649</v>
      </c>
      <c r="S14" s="51">
        <v>1.2696000000000001</v>
      </c>
      <c r="T14" s="51">
        <v>1.0931</v>
      </c>
      <c r="U14" s="50">
        <v>146.18</v>
      </c>
      <c r="V14" s="43">
        <v>6812.38</v>
      </c>
      <c r="W14" s="43">
        <v>6905.7</v>
      </c>
      <c r="X14" s="49">
        <f t="shared" si="5"/>
        <v>7912.359344982161</v>
      </c>
      <c r="Y14" s="48">
        <v>1.2704</v>
      </c>
    </row>
    <row r="15" spans="1:25" x14ac:dyDescent="0.2">
      <c r="B15" s="47">
        <v>45513</v>
      </c>
      <c r="C15" s="46">
        <v>8803</v>
      </c>
      <c r="D15" s="45">
        <v>8805</v>
      </c>
      <c r="E15" s="44">
        <f t="shared" si="0"/>
        <v>8804</v>
      </c>
      <c r="F15" s="46">
        <v>8921</v>
      </c>
      <c r="G15" s="45">
        <v>8922</v>
      </c>
      <c r="H15" s="44">
        <f t="shared" si="1"/>
        <v>8921.5</v>
      </c>
      <c r="I15" s="46">
        <v>9185</v>
      </c>
      <c r="J15" s="45">
        <v>9195</v>
      </c>
      <c r="K15" s="44">
        <f t="shared" si="2"/>
        <v>9190</v>
      </c>
      <c r="L15" s="46">
        <v>9315</v>
      </c>
      <c r="M15" s="45">
        <v>9325</v>
      </c>
      <c r="N15" s="44">
        <f t="shared" si="3"/>
        <v>9320</v>
      </c>
      <c r="O15" s="46">
        <v>9365</v>
      </c>
      <c r="P15" s="45">
        <v>9375</v>
      </c>
      <c r="Q15" s="44">
        <f t="shared" si="4"/>
        <v>9370</v>
      </c>
      <c r="R15" s="52">
        <v>8805</v>
      </c>
      <c r="S15" s="51">
        <v>1.2742</v>
      </c>
      <c r="T15" s="51">
        <v>1.0916999999999999</v>
      </c>
      <c r="U15" s="50">
        <v>147.02000000000001</v>
      </c>
      <c r="V15" s="43">
        <v>6910.22</v>
      </c>
      <c r="W15" s="43">
        <v>6997.1</v>
      </c>
      <c r="X15" s="49">
        <f t="shared" si="5"/>
        <v>8065.4025831272338</v>
      </c>
      <c r="Y15" s="48">
        <v>1.2750999999999999</v>
      </c>
    </row>
    <row r="16" spans="1:25" x14ac:dyDescent="0.2">
      <c r="B16" s="47">
        <v>45516</v>
      </c>
      <c r="C16" s="46">
        <v>8850.5</v>
      </c>
      <c r="D16" s="45">
        <v>8851</v>
      </c>
      <c r="E16" s="44">
        <f t="shared" si="0"/>
        <v>8850.75</v>
      </c>
      <c r="F16" s="46">
        <v>8970</v>
      </c>
      <c r="G16" s="45">
        <v>8975</v>
      </c>
      <c r="H16" s="44">
        <f t="shared" si="1"/>
        <v>8972.5</v>
      </c>
      <c r="I16" s="46">
        <v>9210</v>
      </c>
      <c r="J16" s="45">
        <v>9220</v>
      </c>
      <c r="K16" s="44">
        <f t="shared" si="2"/>
        <v>9215</v>
      </c>
      <c r="L16" s="46">
        <v>9325</v>
      </c>
      <c r="M16" s="45">
        <v>9335</v>
      </c>
      <c r="N16" s="44">
        <f t="shared" si="3"/>
        <v>9330</v>
      </c>
      <c r="O16" s="46">
        <v>9345</v>
      </c>
      <c r="P16" s="45">
        <v>9355</v>
      </c>
      <c r="Q16" s="44">
        <f t="shared" si="4"/>
        <v>9350</v>
      </c>
      <c r="R16" s="52">
        <v>8851</v>
      </c>
      <c r="S16" s="51">
        <v>1.2769999999999999</v>
      </c>
      <c r="T16" s="51">
        <v>1.0927</v>
      </c>
      <c r="U16" s="50">
        <v>147.58000000000001</v>
      </c>
      <c r="V16" s="43">
        <v>6931.09</v>
      </c>
      <c r="W16" s="43">
        <v>7023.24</v>
      </c>
      <c r="X16" s="49">
        <f t="shared" si="5"/>
        <v>8100.1189713553586</v>
      </c>
      <c r="Y16" s="48">
        <v>1.2779</v>
      </c>
    </row>
    <row r="17" spans="2:25" x14ac:dyDescent="0.2">
      <c r="B17" s="47">
        <v>45517</v>
      </c>
      <c r="C17" s="46">
        <v>8831</v>
      </c>
      <c r="D17" s="45">
        <v>8832</v>
      </c>
      <c r="E17" s="44">
        <f t="shared" si="0"/>
        <v>8831.5</v>
      </c>
      <c r="F17" s="46">
        <v>8959</v>
      </c>
      <c r="G17" s="45">
        <v>8960</v>
      </c>
      <c r="H17" s="44">
        <f t="shared" si="1"/>
        <v>8959.5</v>
      </c>
      <c r="I17" s="46">
        <v>9210</v>
      </c>
      <c r="J17" s="45">
        <v>9220</v>
      </c>
      <c r="K17" s="44">
        <f t="shared" si="2"/>
        <v>9215</v>
      </c>
      <c r="L17" s="46">
        <v>9325</v>
      </c>
      <c r="M17" s="45">
        <v>9335</v>
      </c>
      <c r="N17" s="44">
        <f t="shared" si="3"/>
        <v>9330</v>
      </c>
      <c r="O17" s="46">
        <v>9365</v>
      </c>
      <c r="P17" s="45">
        <v>9375</v>
      </c>
      <c r="Q17" s="44">
        <f t="shared" si="4"/>
        <v>9370</v>
      </c>
      <c r="R17" s="52">
        <v>8832</v>
      </c>
      <c r="S17" s="51">
        <v>1.2791999999999999</v>
      </c>
      <c r="T17" s="51">
        <v>1.0931</v>
      </c>
      <c r="U17" s="50">
        <v>147.36000000000001</v>
      </c>
      <c r="V17" s="43">
        <v>6904.32</v>
      </c>
      <c r="W17" s="43">
        <v>7000</v>
      </c>
      <c r="X17" s="49">
        <f t="shared" si="5"/>
        <v>8079.7731223126893</v>
      </c>
      <c r="Y17" s="48">
        <v>1.28</v>
      </c>
    </row>
    <row r="18" spans="2:25" x14ac:dyDescent="0.2">
      <c r="B18" s="47">
        <v>45518</v>
      </c>
      <c r="C18" s="46">
        <v>8905</v>
      </c>
      <c r="D18" s="45">
        <v>8906</v>
      </c>
      <c r="E18" s="44">
        <f t="shared" si="0"/>
        <v>8905.5</v>
      </c>
      <c r="F18" s="46">
        <v>9006</v>
      </c>
      <c r="G18" s="45">
        <v>9007</v>
      </c>
      <c r="H18" s="44">
        <f t="shared" si="1"/>
        <v>9006.5</v>
      </c>
      <c r="I18" s="46">
        <v>9215</v>
      </c>
      <c r="J18" s="45">
        <v>9225</v>
      </c>
      <c r="K18" s="44">
        <f t="shared" si="2"/>
        <v>9220</v>
      </c>
      <c r="L18" s="46">
        <v>9320</v>
      </c>
      <c r="M18" s="45">
        <v>9330</v>
      </c>
      <c r="N18" s="44">
        <f t="shared" si="3"/>
        <v>9325</v>
      </c>
      <c r="O18" s="46">
        <v>9340</v>
      </c>
      <c r="P18" s="45">
        <v>9350</v>
      </c>
      <c r="Q18" s="44">
        <f t="shared" si="4"/>
        <v>9345</v>
      </c>
      <c r="R18" s="52">
        <v>8906</v>
      </c>
      <c r="S18" s="51">
        <v>1.2848999999999999</v>
      </c>
      <c r="T18" s="51">
        <v>1.1023000000000001</v>
      </c>
      <c r="U18" s="50">
        <v>146.9</v>
      </c>
      <c r="V18" s="43">
        <v>6931.28</v>
      </c>
      <c r="W18" s="43">
        <v>7004.98</v>
      </c>
      <c r="X18" s="49">
        <f t="shared" si="5"/>
        <v>8079.4701986754962</v>
      </c>
      <c r="Y18" s="48">
        <v>1.2858000000000001</v>
      </c>
    </row>
    <row r="19" spans="2:25" x14ac:dyDescent="0.2">
      <c r="B19" s="47">
        <v>45519</v>
      </c>
      <c r="C19" s="46">
        <v>9007</v>
      </c>
      <c r="D19" s="45">
        <v>9009</v>
      </c>
      <c r="E19" s="44">
        <f t="shared" si="0"/>
        <v>9008</v>
      </c>
      <c r="F19" s="46">
        <v>9103</v>
      </c>
      <c r="G19" s="45">
        <v>9104</v>
      </c>
      <c r="H19" s="44">
        <f t="shared" si="1"/>
        <v>9103.5</v>
      </c>
      <c r="I19" s="46">
        <v>9315</v>
      </c>
      <c r="J19" s="45">
        <v>9325</v>
      </c>
      <c r="K19" s="44">
        <f t="shared" si="2"/>
        <v>9320</v>
      </c>
      <c r="L19" s="46">
        <v>9410</v>
      </c>
      <c r="M19" s="45">
        <v>9420</v>
      </c>
      <c r="N19" s="44">
        <f t="shared" si="3"/>
        <v>9415</v>
      </c>
      <c r="O19" s="46">
        <v>9415</v>
      </c>
      <c r="P19" s="45">
        <v>9425</v>
      </c>
      <c r="Q19" s="44">
        <f t="shared" si="4"/>
        <v>9420</v>
      </c>
      <c r="R19" s="52">
        <v>9009</v>
      </c>
      <c r="S19" s="51">
        <v>1.2862</v>
      </c>
      <c r="T19" s="51">
        <v>1.1013999999999999</v>
      </c>
      <c r="U19" s="50">
        <v>147.22999999999999</v>
      </c>
      <c r="V19" s="43">
        <v>7004.35</v>
      </c>
      <c r="W19" s="43">
        <v>7073.27</v>
      </c>
      <c r="X19" s="49">
        <f t="shared" si="5"/>
        <v>8179.5896132195394</v>
      </c>
      <c r="Y19" s="48">
        <v>1.2870999999999999</v>
      </c>
    </row>
    <row r="20" spans="2:25" x14ac:dyDescent="0.2">
      <c r="B20" s="47">
        <v>45520</v>
      </c>
      <c r="C20" s="46">
        <v>8936</v>
      </c>
      <c r="D20" s="45">
        <v>8938</v>
      </c>
      <c r="E20" s="44">
        <f t="shared" si="0"/>
        <v>8937</v>
      </c>
      <c r="F20" s="46">
        <v>9050</v>
      </c>
      <c r="G20" s="45">
        <v>9052</v>
      </c>
      <c r="H20" s="44">
        <f t="shared" si="1"/>
        <v>9051</v>
      </c>
      <c r="I20" s="46">
        <v>9270</v>
      </c>
      <c r="J20" s="45">
        <v>9280</v>
      </c>
      <c r="K20" s="44">
        <f t="shared" si="2"/>
        <v>9275</v>
      </c>
      <c r="L20" s="46">
        <v>9350</v>
      </c>
      <c r="M20" s="45">
        <v>9360</v>
      </c>
      <c r="N20" s="44">
        <f t="shared" si="3"/>
        <v>9355</v>
      </c>
      <c r="O20" s="46">
        <v>9335</v>
      </c>
      <c r="P20" s="45">
        <v>9345</v>
      </c>
      <c r="Q20" s="44">
        <f t="shared" si="4"/>
        <v>9340</v>
      </c>
      <c r="R20" s="52">
        <v>8938</v>
      </c>
      <c r="S20" s="51">
        <v>1.2908999999999999</v>
      </c>
      <c r="T20" s="51">
        <v>1.0992999999999999</v>
      </c>
      <c r="U20" s="50">
        <v>148.05000000000001</v>
      </c>
      <c r="V20" s="43">
        <v>6923.85</v>
      </c>
      <c r="W20" s="43">
        <v>7007.28</v>
      </c>
      <c r="X20" s="49">
        <f t="shared" si="5"/>
        <v>8130.6285818247979</v>
      </c>
      <c r="Y20" s="48">
        <v>1.2918000000000001</v>
      </c>
    </row>
    <row r="21" spans="2:25" x14ac:dyDescent="0.2">
      <c r="B21" s="47">
        <v>45523</v>
      </c>
      <c r="C21" s="46">
        <v>9115</v>
      </c>
      <c r="D21" s="45">
        <v>9115.5</v>
      </c>
      <c r="E21" s="44">
        <f t="shared" si="0"/>
        <v>9115.25</v>
      </c>
      <c r="F21" s="46">
        <v>9235</v>
      </c>
      <c r="G21" s="45">
        <v>9236</v>
      </c>
      <c r="H21" s="44">
        <f t="shared" si="1"/>
        <v>9235.5</v>
      </c>
      <c r="I21" s="46">
        <v>9460</v>
      </c>
      <c r="J21" s="45">
        <v>9470</v>
      </c>
      <c r="K21" s="44">
        <f t="shared" si="2"/>
        <v>9465</v>
      </c>
      <c r="L21" s="46">
        <v>9550</v>
      </c>
      <c r="M21" s="45">
        <v>9560</v>
      </c>
      <c r="N21" s="44">
        <f t="shared" si="3"/>
        <v>9555</v>
      </c>
      <c r="O21" s="46">
        <v>9545</v>
      </c>
      <c r="P21" s="45">
        <v>9555</v>
      </c>
      <c r="Q21" s="44">
        <f t="shared" si="4"/>
        <v>9550</v>
      </c>
      <c r="R21" s="52">
        <v>9115.5</v>
      </c>
      <c r="S21" s="51">
        <v>1.2958000000000001</v>
      </c>
      <c r="T21" s="51">
        <v>1.1043000000000001</v>
      </c>
      <c r="U21" s="50">
        <v>146.05000000000001</v>
      </c>
      <c r="V21" s="43">
        <v>7034.65</v>
      </c>
      <c r="W21" s="43">
        <v>7122.7</v>
      </c>
      <c r="X21" s="49">
        <f t="shared" si="5"/>
        <v>8254.5503939146965</v>
      </c>
      <c r="Y21" s="48">
        <v>1.2967</v>
      </c>
    </row>
    <row r="22" spans="2:25" x14ac:dyDescent="0.2">
      <c r="B22" s="47">
        <v>45524</v>
      </c>
      <c r="C22" s="46">
        <v>9151</v>
      </c>
      <c r="D22" s="45">
        <v>9152</v>
      </c>
      <c r="E22" s="44">
        <f t="shared" si="0"/>
        <v>9151.5</v>
      </c>
      <c r="F22" s="46">
        <v>9263</v>
      </c>
      <c r="G22" s="45">
        <v>9265</v>
      </c>
      <c r="H22" s="44">
        <f t="shared" si="1"/>
        <v>9264</v>
      </c>
      <c r="I22" s="46">
        <v>9480</v>
      </c>
      <c r="J22" s="45">
        <v>9490</v>
      </c>
      <c r="K22" s="44">
        <f t="shared" si="2"/>
        <v>9485</v>
      </c>
      <c r="L22" s="46">
        <v>9580</v>
      </c>
      <c r="M22" s="45">
        <v>9590</v>
      </c>
      <c r="N22" s="44">
        <f t="shared" si="3"/>
        <v>9585</v>
      </c>
      <c r="O22" s="46">
        <v>9575</v>
      </c>
      <c r="P22" s="45">
        <v>9585</v>
      </c>
      <c r="Q22" s="44">
        <f t="shared" si="4"/>
        <v>9580</v>
      </c>
      <c r="R22" s="52">
        <v>9152</v>
      </c>
      <c r="S22" s="51">
        <v>1.3008</v>
      </c>
      <c r="T22" s="51">
        <v>1.1081000000000001</v>
      </c>
      <c r="U22" s="50">
        <v>146.38</v>
      </c>
      <c r="V22" s="43">
        <v>7035.67</v>
      </c>
      <c r="W22" s="43">
        <v>7117.62</v>
      </c>
      <c r="X22" s="49">
        <f t="shared" si="5"/>
        <v>8259.1823842613485</v>
      </c>
      <c r="Y22" s="48">
        <v>1.3017000000000001</v>
      </c>
    </row>
    <row r="23" spans="2:25" x14ac:dyDescent="0.2">
      <c r="B23" s="47">
        <v>45525</v>
      </c>
      <c r="C23" s="46">
        <v>9137</v>
      </c>
      <c r="D23" s="45">
        <v>9138</v>
      </c>
      <c r="E23" s="44">
        <f t="shared" si="0"/>
        <v>9137.5</v>
      </c>
      <c r="F23" s="46">
        <v>9257.5</v>
      </c>
      <c r="G23" s="45">
        <v>9258.5</v>
      </c>
      <c r="H23" s="44">
        <f t="shared" si="1"/>
        <v>9258</v>
      </c>
      <c r="I23" s="46">
        <v>9500</v>
      </c>
      <c r="J23" s="45">
        <v>9510</v>
      </c>
      <c r="K23" s="44">
        <f t="shared" si="2"/>
        <v>9505</v>
      </c>
      <c r="L23" s="46">
        <v>9605</v>
      </c>
      <c r="M23" s="45">
        <v>9615</v>
      </c>
      <c r="N23" s="44">
        <f t="shared" si="3"/>
        <v>9610</v>
      </c>
      <c r="O23" s="46">
        <v>9600</v>
      </c>
      <c r="P23" s="45">
        <v>9610</v>
      </c>
      <c r="Q23" s="44">
        <f t="shared" si="4"/>
        <v>9605</v>
      </c>
      <c r="R23" s="52">
        <v>9138</v>
      </c>
      <c r="S23" s="51">
        <v>1.3031999999999999</v>
      </c>
      <c r="T23" s="51">
        <v>1.1114999999999999</v>
      </c>
      <c r="U23" s="50">
        <v>146.07</v>
      </c>
      <c r="V23" s="43">
        <v>7011.97</v>
      </c>
      <c r="W23" s="43">
        <v>7099.53</v>
      </c>
      <c r="X23" s="49">
        <f t="shared" si="5"/>
        <v>8221.3225371120116</v>
      </c>
      <c r="Y23" s="48">
        <v>1.3041</v>
      </c>
    </row>
    <row r="24" spans="2:25" x14ac:dyDescent="0.2">
      <c r="B24" s="47">
        <v>45526</v>
      </c>
      <c r="C24" s="46">
        <v>9060.5</v>
      </c>
      <c r="D24" s="45">
        <v>9061</v>
      </c>
      <c r="E24" s="44">
        <f t="shared" si="0"/>
        <v>9060.75</v>
      </c>
      <c r="F24" s="46">
        <v>9185</v>
      </c>
      <c r="G24" s="45">
        <v>9190</v>
      </c>
      <c r="H24" s="44">
        <f t="shared" si="1"/>
        <v>9187.5</v>
      </c>
      <c r="I24" s="46">
        <v>9425</v>
      </c>
      <c r="J24" s="45">
        <v>9435</v>
      </c>
      <c r="K24" s="44">
        <f t="shared" si="2"/>
        <v>9430</v>
      </c>
      <c r="L24" s="46">
        <v>9530</v>
      </c>
      <c r="M24" s="45">
        <v>9540</v>
      </c>
      <c r="N24" s="44">
        <f t="shared" si="3"/>
        <v>9535</v>
      </c>
      <c r="O24" s="46">
        <v>9555</v>
      </c>
      <c r="P24" s="45">
        <v>9565</v>
      </c>
      <c r="Q24" s="44">
        <f t="shared" si="4"/>
        <v>9560</v>
      </c>
      <c r="R24" s="52">
        <v>9061</v>
      </c>
      <c r="S24" s="51">
        <v>1.3112999999999999</v>
      </c>
      <c r="T24" s="51">
        <v>1.1136999999999999</v>
      </c>
      <c r="U24" s="50">
        <v>146</v>
      </c>
      <c r="V24" s="43">
        <v>6909.94</v>
      </c>
      <c r="W24" s="43">
        <v>7004.04</v>
      </c>
      <c r="X24" s="49">
        <f t="shared" si="5"/>
        <v>8135.9432522223224</v>
      </c>
      <c r="Y24" s="48">
        <v>1.3121</v>
      </c>
    </row>
    <row r="25" spans="2:25" x14ac:dyDescent="0.2">
      <c r="B25" s="47">
        <v>45527</v>
      </c>
      <c r="C25" s="46">
        <v>9071</v>
      </c>
      <c r="D25" s="45">
        <v>9072</v>
      </c>
      <c r="E25" s="44">
        <f t="shared" si="0"/>
        <v>9071.5</v>
      </c>
      <c r="F25" s="46">
        <v>9195</v>
      </c>
      <c r="G25" s="45">
        <v>9196</v>
      </c>
      <c r="H25" s="44">
        <f t="shared" si="1"/>
        <v>9195.5</v>
      </c>
      <c r="I25" s="46">
        <v>9445</v>
      </c>
      <c r="J25" s="45">
        <v>9455</v>
      </c>
      <c r="K25" s="44">
        <f t="shared" si="2"/>
        <v>9450</v>
      </c>
      <c r="L25" s="46">
        <v>9545</v>
      </c>
      <c r="M25" s="45">
        <v>9555</v>
      </c>
      <c r="N25" s="44">
        <f t="shared" si="3"/>
        <v>9550</v>
      </c>
      <c r="O25" s="46">
        <v>9570</v>
      </c>
      <c r="P25" s="45">
        <v>9580</v>
      </c>
      <c r="Q25" s="44">
        <f t="shared" si="4"/>
        <v>9575</v>
      </c>
      <c r="R25" s="52">
        <v>9072</v>
      </c>
      <c r="S25" s="51">
        <v>1.3122</v>
      </c>
      <c r="T25" s="51">
        <v>1.1120000000000001</v>
      </c>
      <c r="U25" s="50">
        <v>146.04</v>
      </c>
      <c r="V25" s="43">
        <v>6913.58</v>
      </c>
      <c r="W25" s="43">
        <v>7003.81</v>
      </c>
      <c r="X25" s="49">
        <f t="shared" si="5"/>
        <v>8158.2733812949637</v>
      </c>
      <c r="Y25" s="48">
        <v>1.3129999999999999</v>
      </c>
    </row>
    <row r="26" spans="2:25" x14ac:dyDescent="0.2">
      <c r="B26" s="47">
        <v>45531</v>
      </c>
      <c r="C26" s="46">
        <v>9247</v>
      </c>
      <c r="D26" s="45">
        <v>9247.5</v>
      </c>
      <c r="E26" s="44">
        <f t="shared" si="0"/>
        <v>9247.25</v>
      </c>
      <c r="F26" s="46">
        <v>9373</v>
      </c>
      <c r="G26" s="45">
        <v>9376</v>
      </c>
      <c r="H26" s="44">
        <f t="shared" si="1"/>
        <v>9374.5</v>
      </c>
      <c r="I26" s="46">
        <v>9590</v>
      </c>
      <c r="J26" s="45">
        <v>9600</v>
      </c>
      <c r="K26" s="44">
        <f t="shared" si="2"/>
        <v>9595</v>
      </c>
      <c r="L26" s="46">
        <v>9665</v>
      </c>
      <c r="M26" s="45">
        <v>9675</v>
      </c>
      <c r="N26" s="44">
        <f t="shared" si="3"/>
        <v>9670</v>
      </c>
      <c r="O26" s="46">
        <v>9670</v>
      </c>
      <c r="P26" s="45">
        <v>9680</v>
      </c>
      <c r="Q26" s="44">
        <f t="shared" si="4"/>
        <v>9675</v>
      </c>
      <c r="R26" s="52">
        <v>9247.5</v>
      </c>
      <c r="S26" s="51">
        <v>1.3221000000000001</v>
      </c>
      <c r="T26" s="51">
        <v>1.1161000000000001</v>
      </c>
      <c r="U26" s="50">
        <v>144.54</v>
      </c>
      <c r="V26" s="43">
        <v>6994.55</v>
      </c>
      <c r="W26" s="43">
        <v>7087.46</v>
      </c>
      <c r="X26" s="49">
        <f t="shared" si="5"/>
        <v>8285.5478899740156</v>
      </c>
      <c r="Y26" s="48">
        <v>1.3229</v>
      </c>
    </row>
    <row r="27" spans="2:25" x14ac:dyDescent="0.2">
      <c r="B27" s="47">
        <v>45532</v>
      </c>
      <c r="C27" s="46">
        <v>9135</v>
      </c>
      <c r="D27" s="45">
        <v>9135.5</v>
      </c>
      <c r="E27" s="44">
        <f t="shared" si="0"/>
        <v>9135.25</v>
      </c>
      <c r="F27" s="46">
        <v>9269</v>
      </c>
      <c r="G27" s="45">
        <v>9270</v>
      </c>
      <c r="H27" s="44">
        <f t="shared" si="1"/>
        <v>9269.5</v>
      </c>
      <c r="I27" s="46">
        <v>9515</v>
      </c>
      <c r="J27" s="45">
        <v>9525</v>
      </c>
      <c r="K27" s="44">
        <f t="shared" si="2"/>
        <v>9520</v>
      </c>
      <c r="L27" s="46">
        <v>9590</v>
      </c>
      <c r="M27" s="45">
        <v>9600</v>
      </c>
      <c r="N27" s="44">
        <f t="shared" si="3"/>
        <v>9595</v>
      </c>
      <c r="O27" s="46">
        <v>9600</v>
      </c>
      <c r="P27" s="45">
        <v>9610</v>
      </c>
      <c r="Q27" s="44">
        <f t="shared" si="4"/>
        <v>9605</v>
      </c>
      <c r="R27" s="52">
        <v>9135.5</v>
      </c>
      <c r="S27" s="51">
        <v>1.321</v>
      </c>
      <c r="T27" s="51">
        <v>1.1121000000000001</v>
      </c>
      <c r="U27" s="50">
        <v>144.33000000000001</v>
      </c>
      <c r="V27" s="43">
        <v>6915.59</v>
      </c>
      <c r="W27" s="43">
        <v>7013.69</v>
      </c>
      <c r="X27" s="49">
        <f t="shared" si="5"/>
        <v>8214.6389713155277</v>
      </c>
      <c r="Y27" s="48">
        <v>1.3217000000000001</v>
      </c>
    </row>
    <row r="28" spans="2:25" x14ac:dyDescent="0.2">
      <c r="B28" s="47">
        <v>45533</v>
      </c>
      <c r="C28" s="46">
        <v>9115</v>
      </c>
      <c r="D28" s="45">
        <v>9116</v>
      </c>
      <c r="E28" s="44">
        <f t="shared" si="0"/>
        <v>9115.5</v>
      </c>
      <c r="F28" s="46">
        <v>9238</v>
      </c>
      <c r="G28" s="45">
        <v>9238.5</v>
      </c>
      <c r="H28" s="44">
        <f t="shared" si="1"/>
        <v>9238.25</v>
      </c>
      <c r="I28" s="46">
        <v>9510</v>
      </c>
      <c r="J28" s="45">
        <v>9520</v>
      </c>
      <c r="K28" s="44">
        <f t="shared" si="2"/>
        <v>9515</v>
      </c>
      <c r="L28" s="46">
        <v>9595</v>
      </c>
      <c r="M28" s="45">
        <v>9605</v>
      </c>
      <c r="N28" s="44">
        <f t="shared" si="3"/>
        <v>9600</v>
      </c>
      <c r="O28" s="46">
        <v>9635</v>
      </c>
      <c r="P28" s="45">
        <v>9645</v>
      </c>
      <c r="Q28" s="44">
        <f t="shared" si="4"/>
        <v>9640</v>
      </c>
      <c r="R28" s="52">
        <v>9116</v>
      </c>
      <c r="S28" s="51">
        <v>1.3186</v>
      </c>
      <c r="T28" s="51">
        <v>1.1096999999999999</v>
      </c>
      <c r="U28" s="50">
        <v>144.6</v>
      </c>
      <c r="V28" s="43">
        <v>6913.39</v>
      </c>
      <c r="W28" s="43">
        <v>7003.11</v>
      </c>
      <c r="X28" s="49">
        <f t="shared" si="5"/>
        <v>8214.8328377038852</v>
      </c>
      <c r="Y28" s="48">
        <v>1.3191999999999999</v>
      </c>
    </row>
    <row r="29" spans="2:25" x14ac:dyDescent="0.2">
      <c r="B29" s="47">
        <v>45534</v>
      </c>
      <c r="C29" s="46">
        <v>9214</v>
      </c>
      <c r="D29" s="45">
        <v>9215</v>
      </c>
      <c r="E29" s="44">
        <f t="shared" si="0"/>
        <v>9214.5</v>
      </c>
      <c r="F29" s="46">
        <v>9328</v>
      </c>
      <c r="G29" s="45">
        <v>9330</v>
      </c>
      <c r="H29" s="44">
        <f t="shared" si="1"/>
        <v>9329</v>
      </c>
      <c r="I29" s="46">
        <v>9595</v>
      </c>
      <c r="J29" s="45">
        <v>9605</v>
      </c>
      <c r="K29" s="44">
        <f t="shared" si="2"/>
        <v>9600</v>
      </c>
      <c r="L29" s="46">
        <v>9705</v>
      </c>
      <c r="M29" s="45">
        <v>9715</v>
      </c>
      <c r="N29" s="44">
        <f t="shared" si="3"/>
        <v>9710</v>
      </c>
      <c r="O29" s="46">
        <v>9745</v>
      </c>
      <c r="P29" s="45">
        <v>9755</v>
      </c>
      <c r="Q29" s="44">
        <f t="shared" si="4"/>
        <v>9750</v>
      </c>
      <c r="R29" s="52">
        <v>9215</v>
      </c>
      <c r="S29" s="51">
        <v>1.3179000000000001</v>
      </c>
      <c r="T29" s="51">
        <v>1.1082000000000001</v>
      </c>
      <c r="U29" s="50">
        <v>145.43</v>
      </c>
      <c r="V29" s="43">
        <v>6992.18</v>
      </c>
      <c r="W29" s="43">
        <v>7075.69</v>
      </c>
      <c r="X29" s="49">
        <f t="shared" si="5"/>
        <v>8315.286049449558</v>
      </c>
      <c r="Y29" s="48">
        <v>1.3186</v>
      </c>
    </row>
    <row r="30" spans="2:25" s="10" customFormat="1" x14ac:dyDescent="0.2">
      <c r="B30" s="42" t="s">
        <v>11</v>
      </c>
      <c r="C30" s="41">
        <f>ROUND(AVERAGE(C9:C29),2)</f>
        <v>8962.76</v>
      </c>
      <c r="D30" s="40">
        <f>ROUND(AVERAGE(D9:D29),2)</f>
        <v>8963.7099999999991</v>
      </c>
      <c r="E30" s="39">
        <f>ROUND(AVERAGE(C30:D30),2)</f>
        <v>8963.24</v>
      </c>
      <c r="F30" s="41">
        <f>ROUND(AVERAGE(F9:F29),2)</f>
        <v>9084.14</v>
      </c>
      <c r="G30" s="40">
        <f>ROUND(AVERAGE(G9:G29),2)</f>
        <v>9085.76</v>
      </c>
      <c r="H30" s="39">
        <f>ROUND(AVERAGE(F30:G30),2)</f>
        <v>9084.9500000000007</v>
      </c>
      <c r="I30" s="41">
        <f>ROUND(AVERAGE(I9:I29),2)</f>
        <v>9343.33</v>
      </c>
      <c r="J30" s="40">
        <f>ROUND(AVERAGE(J9:J29),2)</f>
        <v>9353.33</v>
      </c>
      <c r="K30" s="39">
        <f>ROUND(AVERAGE(I30:J30),2)</f>
        <v>9348.33</v>
      </c>
      <c r="L30" s="41">
        <f>ROUND(AVERAGE(L9:L29),2)</f>
        <v>9457.6200000000008</v>
      </c>
      <c r="M30" s="40">
        <f>ROUND(AVERAGE(M9:M29),2)</f>
        <v>9467.6200000000008</v>
      </c>
      <c r="N30" s="39">
        <f>ROUND(AVERAGE(L30:M30),2)</f>
        <v>9462.6200000000008</v>
      </c>
      <c r="O30" s="41">
        <f>ROUND(AVERAGE(O9:O29),2)</f>
        <v>9476.9</v>
      </c>
      <c r="P30" s="40">
        <f>ROUND(AVERAGE(P9:P29),2)</f>
        <v>9486.9</v>
      </c>
      <c r="Q30" s="39">
        <f>ROUND(AVERAGE(O30:P30),2)</f>
        <v>9481.9</v>
      </c>
      <c r="R30" s="38">
        <f>ROUND(AVERAGE(R9:R29),2)</f>
        <v>8963.7099999999991</v>
      </c>
      <c r="S30" s="37">
        <f>ROUND(AVERAGE(S9:S29),4)</f>
        <v>1.2922</v>
      </c>
      <c r="T30" s="36">
        <f>ROUND(AVERAGE(T9:T29),4)</f>
        <v>1.1006</v>
      </c>
      <c r="U30" s="175">
        <f>ROUND(AVERAGE(U9:U29),2)</f>
        <v>146.38</v>
      </c>
      <c r="V30" s="35">
        <f>AVERAGE(V9:V29)</f>
        <v>6936.190476190478</v>
      </c>
      <c r="W30" s="35">
        <f>AVERAGE(W9:W29)</f>
        <v>7026.0414285714269</v>
      </c>
      <c r="X30" s="35">
        <f>AVERAGE(X9:X29)</f>
        <v>8144.1516027629359</v>
      </c>
      <c r="Y30" s="34">
        <f>AVERAGE(Y9:Y29)</f>
        <v>1.293090476190476</v>
      </c>
    </row>
    <row r="31" spans="2:25" s="5" customFormat="1" x14ac:dyDescent="0.2">
      <c r="B31" s="33" t="s">
        <v>12</v>
      </c>
      <c r="C31" s="32">
        <f t="shared" ref="C31:Y31" si="6">MAX(C9:C29)</f>
        <v>9247</v>
      </c>
      <c r="D31" s="31">
        <f t="shared" si="6"/>
        <v>9247.5</v>
      </c>
      <c r="E31" s="30">
        <f t="shared" si="6"/>
        <v>9247.25</v>
      </c>
      <c r="F31" s="32">
        <f t="shared" si="6"/>
        <v>9373</v>
      </c>
      <c r="G31" s="31">
        <f t="shared" si="6"/>
        <v>9376</v>
      </c>
      <c r="H31" s="30">
        <f t="shared" si="6"/>
        <v>9374.5</v>
      </c>
      <c r="I31" s="32">
        <f t="shared" si="6"/>
        <v>9595</v>
      </c>
      <c r="J31" s="31">
        <f t="shared" si="6"/>
        <v>9605</v>
      </c>
      <c r="K31" s="30">
        <f t="shared" si="6"/>
        <v>9600</v>
      </c>
      <c r="L31" s="32">
        <f t="shared" si="6"/>
        <v>9705</v>
      </c>
      <c r="M31" s="31">
        <f t="shared" si="6"/>
        <v>9715</v>
      </c>
      <c r="N31" s="30">
        <f t="shared" si="6"/>
        <v>9710</v>
      </c>
      <c r="O31" s="32">
        <f t="shared" si="6"/>
        <v>9745</v>
      </c>
      <c r="P31" s="31">
        <f t="shared" si="6"/>
        <v>9755</v>
      </c>
      <c r="Q31" s="30">
        <f t="shared" si="6"/>
        <v>9750</v>
      </c>
      <c r="R31" s="29">
        <f t="shared" si="6"/>
        <v>9247.5</v>
      </c>
      <c r="S31" s="28">
        <f t="shared" si="6"/>
        <v>1.3221000000000001</v>
      </c>
      <c r="T31" s="27">
        <f t="shared" si="6"/>
        <v>1.1161000000000001</v>
      </c>
      <c r="U31" s="26">
        <f t="shared" si="6"/>
        <v>150.53</v>
      </c>
      <c r="V31" s="25">
        <f t="shared" si="6"/>
        <v>7046.31</v>
      </c>
      <c r="W31" s="25">
        <f t="shared" si="6"/>
        <v>7145.88</v>
      </c>
      <c r="X31" s="25">
        <f t="shared" si="6"/>
        <v>8336.8850180672671</v>
      </c>
      <c r="Y31" s="24">
        <f t="shared" si="6"/>
        <v>1.3229</v>
      </c>
    </row>
    <row r="32" spans="2:25" s="5" customFormat="1" ht="13.5" thickBot="1" x14ac:dyDescent="0.25">
      <c r="B32" s="23" t="s">
        <v>13</v>
      </c>
      <c r="C32" s="22">
        <f t="shared" ref="C32:Y32" si="7">MIN(C9:C29)</f>
        <v>8620</v>
      </c>
      <c r="D32" s="21">
        <f t="shared" si="7"/>
        <v>8620.5</v>
      </c>
      <c r="E32" s="20">
        <f t="shared" si="7"/>
        <v>8620.25</v>
      </c>
      <c r="F32" s="22">
        <f t="shared" si="7"/>
        <v>8756</v>
      </c>
      <c r="G32" s="21">
        <f t="shared" si="7"/>
        <v>8757</v>
      </c>
      <c r="H32" s="20">
        <f t="shared" si="7"/>
        <v>8756.5</v>
      </c>
      <c r="I32" s="22">
        <f t="shared" si="7"/>
        <v>9070</v>
      </c>
      <c r="J32" s="21">
        <f t="shared" si="7"/>
        <v>9080</v>
      </c>
      <c r="K32" s="20">
        <f t="shared" si="7"/>
        <v>9075</v>
      </c>
      <c r="L32" s="22">
        <f t="shared" si="7"/>
        <v>9220</v>
      </c>
      <c r="M32" s="21">
        <f t="shared" si="7"/>
        <v>9230</v>
      </c>
      <c r="N32" s="20">
        <f t="shared" si="7"/>
        <v>9225</v>
      </c>
      <c r="O32" s="22">
        <f t="shared" si="7"/>
        <v>9235</v>
      </c>
      <c r="P32" s="21">
        <f t="shared" si="7"/>
        <v>9245</v>
      </c>
      <c r="Q32" s="20">
        <f t="shared" si="7"/>
        <v>9240</v>
      </c>
      <c r="R32" s="19">
        <f t="shared" si="7"/>
        <v>8620.5</v>
      </c>
      <c r="S32" s="18">
        <f t="shared" si="7"/>
        <v>1.2693000000000001</v>
      </c>
      <c r="T32" s="17">
        <f t="shared" si="7"/>
        <v>1.0792999999999999</v>
      </c>
      <c r="U32" s="16">
        <f t="shared" si="7"/>
        <v>142.32</v>
      </c>
      <c r="V32" s="15">
        <f t="shared" si="7"/>
        <v>6752.17</v>
      </c>
      <c r="W32" s="15">
        <f t="shared" si="7"/>
        <v>6854.79</v>
      </c>
      <c r="X32" s="15">
        <f t="shared" si="7"/>
        <v>7862.5501641736591</v>
      </c>
      <c r="Y32" s="14">
        <f t="shared" si="7"/>
        <v>1.2701</v>
      </c>
    </row>
    <row r="34" spans="2:14" x14ac:dyDescent="0.2">
      <c r="B34" s="7" t="s">
        <v>14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  <row r="35" spans="2:14" x14ac:dyDescent="0.2">
      <c r="B35" s="7" t="s">
        <v>15</v>
      </c>
      <c r="C35" s="9"/>
      <c r="D35" s="9"/>
      <c r="E35" s="8"/>
      <c r="F35" s="9"/>
      <c r="G35" s="9"/>
      <c r="H35" s="8"/>
      <c r="I35" s="9"/>
      <c r="J35" s="9"/>
      <c r="K35" s="8"/>
      <c r="L35" s="9"/>
      <c r="M35" s="9"/>
      <c r="N35" s="8"/>
    </row>
  </sheetData>
  <mergeCells count="9">
    <mergeCell ref="R7:R8"/>
    <mergeCell ref="S7:U7"/>
    <mergeCell ref="V7:W7"/>
    <mergeCell ref="Y7:Y8"/>
    <mergeCell ref="C7:E7"/>
    <mergeCell ref="F7:H7"/>
    <mergeCell ref="I7:K7"/>
    <mergeCell ref="L7:N7"/>
    <mergeCell ref="O7:Q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J34"/>
  <sheetViews>
    <sheetView workbookViewId="0"/>
  </sheetViews>
  <sheetFormatPr defaultRowHeight="12.75" x14ac:dyDescent="0.2"/>
  <cols>
    <col min="3" max="3" width="12.140625" customWidth="1"/>
    <col min="4" max="4" width="19.7109375" customWidth="1"/>
    <col min="6" max="6" width="12.140625" customWidth="1"/>
    <col min="7" max="7" width="19.7109375" customWidth="1"/>
    <col min="9" max="9" width="12.140625" customWidth="1"/>
    <col min="10" max="10" width="19.7109375" customWidth="1"/>
  </cols>
  <sheetData>
    <row r="2" spans="2:10" x14ac:dyDescent="0.2">
      <c r="B2" s="76" t="s">
        <v>39</v>
      </c>
    </row>
    <row r="3" spans="2:10" ht="13.5" thickBot="1" x14ac:dyDescent="0.25"/>
    <row r="4" spans="2:10" x14ac:dyDescent="0.2">
      <c r="C4" s="189" t="s">
        <v>38</v>
      </c>
      <c r="D4" s="190"/>
      <c r="F4" s="189" t="s">
        <v>37</v>
      </c>
      <c r="G4" s="190"/>
      <c r="I4" s="189" t="s">
        <v>36</v>
      </c>
      <c r="J4" s="190"/>
    </row>
    <row r="5" spans="2:10" x14ac:dyDescent="0.2">
      <c r="C5" s="75">
        <v>45534</v>
      </c>
      <c r="D5" s="74"/>
      <c r="F5" s="75">
        <v>45534</v>
      </c>
      <c r="G5" s="74"/>
      <c r="I5" s="75">
        <v>45534</v>
      </c>
      <c r="J5" s="74"/>
    </row>
    <row r="6" spans="2:10" x14ac:dyDescent="0.2">
      <c r="C6" s="73"/>
      <c r="D6" s="72" t="s">
        <v>35</v>
      </c>
      <c r="F6" s="73"/>
      <c r="G6" s="72" t="s">
        <v>35</v>
      </c>
      <c r="I6" s="73"/>
      <c r="J6" s="72" t="s">
        <v>35</v>
      </c>
    </row>
    <row r="7" spans="2:10" x14ac:dyDescent="0.2">
      <c r="C7" s="71"/>
      <c r="D7" s="70"/>
      <c r="F7" s="71"/>
      <c r="G7" s="70"/>
      <c r="I7" s="71"/>
      <c r="J7" s="70"/>
    </row>
    <row r="8" spans="2:10" x14ac:dyDescent="0.2">
      <c r="C8" s="69">
        <v>45505</v>
      </c>
      <c r="D8" s="68">
        <v>9212.77</v>
      </c>
      <c r="F8" s="69">
        <f t="shared" ref="F8:F28" si="0">C8</f>
        <v>45505</v>
      </c>
      <c r="G8" s="68">
        <v>2303.5</v>
      </c>
      <c r="I8" s="69">
        <f t="shared" ref="I8:I28" si="1">C8</f>
        <v>45505</v>
      </c>
      <c r="J8" s="68">
        <v>2686.54</v>
      </c>
    </row>
    <row r="9" spans="2:10" x14ac:dyDescent="0.2">
      <c r="C9" s="69">
        <v>45506</v>
      </c>
      <c r="D9" s="68">
        <v>9092.9</v>
      </c>
      <c r="F9" s="69">
        <f t="shared" si="0"/>
        <v>45506</v>
      </c>
      <c r="G9" s="68">
        <v>2294.9299999999998</v>
      </c>
      <c r="I9" s="69">
        <f t="shared" si="1"/>
        <v>45506</v>
      </c>
      <c r="J9" s="68">
        <v>2709.25</v>
      </c>
    </row>
    <row r="10" spans="2:10" x14ac:dyDescent="0.2">
      <c r="C10" s="69">
        <v>45509</v>
      </c>
      <c r="D10" s="68">
        <v>8971.89</v>
      </c>
      <c r="F10" s="69">
        <f t="shared" si="0"/>
        <v>45509</v>
      </c>
      <c r="G10" s="68">
        <v>2250.09</v>
      </c>
      <c r="I10" s="69">
        <f t="shared" si="1"/>
        <v>45509</v>
      </c>
      <c r="J10" s="68">
        <v>2620.69</v>
      </c>
    </row>
    <row r="11" spans="2:10" x14ac:dyDescent="0.2">
      <c r="C11" s="69">
        <v>45510</v>
      </c>
      <c r="D11" s="68">
        <v>8827.2000000000007</v>
      </c>
      <c r="F11" s="69">
        <f t="shared" si="0"/>
        <v>45510</v>
      </c>
      <c r="G11" s="68">
        <v>2243.58</v>
      </c>
      <c r="I11" s="69">
        <f t="shared" si="1"/>
        <v>45510</v>
      </c>
      <c r="J11" s="68">
        <v>2601.08</v>
      </c>
    </row>
    <row r="12" spans="2:10" x14ac:dyDescent="0.2">
      <c r="C12" s="69">
        <v>45511</v>
      </c>
      <c r="D12" s="68">
        <v>8845.85</v>
      </c>
      <c r="F12" s="69">
        <f t="shared" si="0"/>
        <v>45511</v>
      </c>
      <c r="G12" s="68">
        <v>2280.54</v>
      </c>
      <c r="I12" s="69">
        <f t="shared" si="1"/>
        <v>45511</v>
      </c>
      <c r="J12" s="68">
        <v>2571.14</v>
      </c>
    </row>
    <row r="13" spans="2:10" x14ac:dyDescent="0.2">
      <c r="C13" s="69">
        <v>45512</v>
      </c>
      <c r="D13" s="68">
        <v>8783.07</v>
      </c>
      <c r="F13" s="69">
        <f t="shared" si="0"/>
        <v>45512</v>
      </c>
      <c r="G13" s="68">
        <v>2276.56</v>
      </c>
      <c r="I13" s="69">
        <f t="shared" si="1"/>
        <v>45512</v>
      </c>
      <c r="J13" s="68">
        <v>2579.15</v>
      </c>
    </row>
    <row r="14" spans="2:10" x14ac:dyDescent="0.2">
      <c r="C14" s="69">
        <v>45513</v>
      </c>
      <c r="D14" s="68">
        <v>8888.86</v>
      </c>
      <c r="F14" s="69">
        <f t="shared" si="0"/>
        <v>45513</v>
      </c>
      <c r="G14" s="68">
        <v>2293.11</v>
      </c>
      <c r="I14" s="69">
        <f t="shared" si="1"/>
        <v>45513</v>
      </c>
      <c r="J14" s="68">
        <v>2684.78</v>
      </c>
    </row>
    <row r="15" spans="2:10" x14ac:dyDescent="0.2">
      <c r="C15" s="69">
        <v>45516</v>
      </c>
      <c r="D15" s="68">
        <v>8915.0499999999993</v>
      </c>
      <c r="F15" s="69">
        <f t="shared" si="0"/>
        <v>45516</v>
      </c>
      <c r="G15" s="68">
        <v>2316.8000000000002</v>
      </c>
      <c r="I15" s="69">
        <f t="shared" si="1"/>
        <v>45516</v>
      </c>
      <c r="J15" s="68">
        <v>2763.33</v>
      </c>
    </row>
    <row r="16" spans="2:10" x14ac:dyDescent="0.2">
      <c r="C16" s="69">
        <v>45517</v>
      </c>
      <c r="D16" s="68">
        <v>8974.65</v>
      </c>
      <c r="F16" s="69">
        <f t="shared" si="0"/>
        <v>45517</v>
      </c>
      <c r="G16" s="68">
        <v>2300.2800000000002</v>
      </c>
      <c r="I16" s="69">
        <f t="shared" si="1"/>
        <v>45517</v>
      </c>
      <c r="J16" s="68">
        <v>2735.62</v>
      </c>
    </row>
    <row r="17" spans="2:10" x14ac:dyDescent="0.2">
      <c r="C17" s="69">
        <v>45518</v>
      </c>
      <c r="D17" s="68">
        <v>8959.6200000000008</v>
      </c>
      <c r="F17" s="69">
        <f t="shared" si="0"/>
        <v>45518</v>
      </c>
      <c r="G17" s="68">
        <v>2328.96</v>
      </c>
      <c r="I17" s="69">
        <f t="shared" si="1"/>
        <v>45518</v>
      </c>
      <c r="J17" s="68">
        <v>2687</v>
      </c>
    </row>
    <row r="18" spans="2:10" x14ac:dyDescent="0.2">
      <c r="C18" s="69">
        <v>45519</v>
      </c>
      <c r="D18" s="68">
        <v>9037.07</v>
      </c>
      <c r="F18" s="69">
        <f t="shared" si="0"/>
        <v>45519</v>
      </c>
      <c r="G18" s="68">
        <v>2344.9699999999998</v>
      </c>
      <c r="I18" s="69">
        <f t="shared" si="1"/>
        <v>45519</v>
      </c>
      <c r="J18" s="68">
        <v>2720.88</v>
      </c>
    </row>
    <row r="19" spans="2:10" x14ac:dyDescent="0.2">
      <c r="C19" s="69">
        <v>45520</v>
      </c>
      <c r="D19" s="68">
        <v>9159.85</v>
      </c>
      <c r="F19" s="69">
        <f t="shared" si="0"/>
        <v>45520</v>
      </c>
      <c r="G19" s="68">
        <v>2359.64</v>
      </c>
      <c r="I19" s="69">
        <f t="shared" si="1"/>
        <v>45520</v>
      </c>
      <c r="J19" s="68">
        <v>2781.02</v>
      </c>
    </row>
    <row r="20" spans="2:10" x14ac:dyDescent="0.2">
      <c r="C20" s="69">
        <v>45523</v>
      </c>
      <c r="D20" s="68">
        <v>9202.7900000000009</v>
      </c>
      <c r="F20" s="69">
        <f t="shared" si="0"/>
        <v>45523</v>
      </c>
      <c r="G20" s="68">
        <v>2389.8200000000002</v>
      </c>
      <c r="I20" s="69">
        <f t="shared" si="1"/>
        <v>45523</v>
      </c>
      <c r="J20" s="68">
        <v>2789.84</v>
      </c>
    </row>
    <row r="21" spans="2:10" x14ac:dyDescent="0.2">
      <c r="C21" s="69">
        <v>45524</v>
      </c>
      <c r="D21" s="68">
        <v>9208.67</v>
      </c>
      <c r="F21" s="69">
        <f t="shared" si="0"/>
        <v>45524</v>
      </c>
      <c r="G21" s="68">
        <v>2434.54</v>
      </c>
      <c r="I21" s="69">
        <f t="shared" si="1"/>
        <v>45524</v>
      </c>
      <c r="J21" s="68">
        <v>2789.11</v>
      </c>
    </row>
    <row r="22" spans="2:10" x14ac:dyDescent="0.2">
      <c r="C22" s="69">
        <v>45525</v>
      </c>
      <c r="D22" s="68">
        <v>9239.02</v>
      </c>
      <c r="F22" s="69">
        <f t="shared" si="0"/>
        <v>45525</v>
      </c>
      <c r="G22" s="68">
        <v>2486.9299999999998</v>
      </c>
      <c r="I22" s="69">
        <f t="shared" si="1"/>
        <v>45525</v>
      </c>
      <c r="J22" s="68">
        <v>2827.39</v>
      </c>
    </row>
    <row r="23" spans="2:10" x14ac:dyDescent="0.2">
      <c r="C23" s="69">
        <v>45526</v>
      </c>
      <c r="D23" s="68">
        <v>9245.2900000000009</v>
      </c>
      <c r="F23" s="69">
        <f t="shared" si="0"/>
        <v>45526</v>
      </c>
      <c r="G23" s="68">
        <v>2487.67</v>
      </c>
      <c r="I23" s="69">
        <f t="shared" si="1"/>
        <v>45526</v>
      </c>
      <c r="J23" s="68">
        <v>2854</v>
      </c>
    </row>
    <row r="24" spans="2:10" x14ac:dyDescent="0.2">
      <c r="C24" s="69">
        <v>45527</v>
      </c>
      <c r="D24" s="68">
        <v>9183.27</v>
      </c>
      <c r="F24" s="69">
        <f t="shared" si="0"/>
        <v>45527</v>
      </c>
      <c r="G24" s="68">
        <v>2490.46</v>
      </c>
      <c r="I24" s="69">
        <f t="shared" si="1"/>
        <v>45527</v>
      </c>
      <c r="J24" s="68">
        <v>2889.5</v>
      </c>
    </row>
    <row r="25" spans="2:10" x14ac:dyDescent="0.2">
      <c r="C25" s="69">
        <v>45531</v>
      </c>
      <c r="D25" s="68">
        <v>9365.14</v>
      </c>
      <c r="F25" s="69">
        <f t="shared" si="0"/>
        <v>45531</v>
      </c>
      <c r="G25" s="68">
        <v>2515.52</v>
      </c>
      <c r="I25" s="69">
        <f t="shared" si="1"/>
        <v>45531</v>
      </c>
      <c r="J25" s="68">
        <v>2905.41</v>
      </c>
    </row>
    <row r="26" spans="2:10" x14ac:dyDescent="0.2">
      <c r="C26" s="69">
        <v>45532</v>
      </c>
      <c r="D26" s="68">
        <v>9327.33</v>
      </c>
      <c r="F26" s="69">
        <f t="shared" si="0"/>
        <v>45532</v>
      </c>
      <c r="G26" s="68">
        <v>2521.65</v>
      </c>
      <c r="I26" s="69">
        <f t="shared" si="1"/>
        <v>45532</v>
      </c>
      <c r="J26" s="68">
        <v>2901.74</v>
      </c>
    </row>
    <row r="27" spans="2:10" x14ac:dyDescent="0.2">
      <c r="C27" s="69">
        <v>45533</v>
      </c>
      <c r="D27" s="68">
        <v>9292.23</v>
      </c>
      <c r="F27" s="69">
        <f t="shared" si="0"/>
        <v>45533</v>
      </c>
      <c r="G27" s="68">
        <v>2473.4299999999998</v>
      </c>
      <c r="I27" s="69">
        <f t="shared" si="1"/>
        <v>45533</v>
      </c>
      <c r="J27" s="68">
        <v>2896.64</v>
      </c>
    </row>
    <row r="28" spans="2:10" ht="13.5" thickBot="1" x14ac:dyDescent="0.25">
      <c r="C28" s="69">
        <v>45534</v>
      </c>
      <c r="D28" s="68">
        <v>9303.32</v>
      </c>
      <c r="F28" s="69">
        <f t="shared" si="0"/>
        <v>45534</v>
      </c>
      <c r="G28" s="68">
        <v>2489.21</v>
      </c>
      <c r="I28" s="69">
        <f t="shared" si="1"/>
        <v>45534</v>
      </c>
      <c r="J28" s="68">
        <v>2903.1</v>
      </c>
    </row>
    <row r="29" spans="2:10" x14ac:dyDescent="0.2">
      <c r="B29" s="5"/>
      <c r="C29" s="67" t="s">
        <v>11</v>
      </c>
      <c r="D29" s="66">
        <f>ROUND(AVERAGE(D8:D28),2)</f>
        <v>9096.94</v>
      </c>
      <c r="F29" s="67" t="s">
        <v>11</v>
      </c>
      <c r="G29" s="66">
        <f>ROUND(AVERAGE(G8:G28),2)</f>
        <v>2375.34</v>
      </c>
      <c r="I29" s="67" t="s">
        <v>11</v>
      </c>
      <c r="J29" s="66">
        <f>ROUND(AVERAGE(J8:J28),2)</f>
        <v>2757.01</v>
      </c>
    </row>
    <row r="30" spans="2:10" x14ac:dyDescent="0.2">
      <c r="B30" s="5"/>
      <c r="C30" s="65" t="s">
        <v>12</v>
      </c>
      <c r="D30" s="64">
        <f>MAX(D8:D28)</f>
        <v>9365.14</v>
      </c>
      <c r="F30" s="65" t="s">
        <v>12</v>
      </c>
      <c r="G30" s="64">
        <f>MAX(G8:G28)</f>
        <v>2521.65</v>
      </c>
      <c r="I30" s="65" t="s">
        <v>12</v>
      </c>
      <c r="J30" s="64">
        <f>MAX(J8:J28)</f>
        <v>2905.41</v>
      </c>
    </row>
    <row r="31" spans="2:10" x14ac:dyDescent="0.2">
      <c r="B31" s="5"/>
      <c r="C31" s="63" t="s">
        <v>13</v>
      </c>
      <c r="D31" s="62">
        <f>MIN(D8:D28)</f>
        <v>8783.07</v>
      </c>
      <c r="F31" s="63" t="s">
        <v>13</v>
      </c>
      <c r="G31" s="62">
        <f>MIN(G8:G28)</f>
        <v>2243.58</v>
      </c>
      <c r="I31" s="63" t="s">
        <v>13</v>
      </c>
      <c r="J31" s="62">
        <f>MIN(J8:J28)</f>
        <v>2571.14</v>
      </c>
    </row>
    <row r="34" spans="2:2" x14ac:dyDescent="0.2">
      <c r="B34" t="s">
        <v>34</v>
      </c>
    </row>
  </sheetData>
  <mergeCells count="3">
    <mergeCell ref="C4:D4"/>
    <mergeCell ref="F4:G4"/>
    <mergeCell ref="I4:J4"/>
  </mergeCells>
  <phoneticPr fontId="7" type="noConversion"/>
  <pageMargins left="0.75" right="0.75" top="1" bottom="1" header="0.5" footer="0.5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I25"/>
  <sheetViews>
    <sheetView workbookViewId="0"/>
  </sheetViews>
  <sheetFormatPr defaultRowHeight="12.75" x14ac:dyDescent="0.2"/>
  <cols>
    <col min="1" max="1" width="9.140625" style="135"/>
    <col min="2" max="2" width="15.5703125" style="135" customWidth="1"/>
    <col min="3" max="10" width="12.7109375" style="135" customWidth="1"/>
    <col min="11" max="16384" width="9.140625" style="135"/>
  </cols>
  <sheetData>
    <row r="3" spans="2:9" ht="15.75" x14ac:dyDescent="0.25">
      <c r="B3" s="174" t="s">
        <v>94</v>
      </c>
      <c r="C3" s="147"/>
      <c r="D3" s="173"/>
      <c r="G3" s="159"/>
      <c r="H3" s="159"/>
      <c r="I3" s="172"/>
    </row>
    <row r="4" spans="2:9" x14ac:dyDescent="0.2">
      <c r="B4" s="171" t="s">
        <v>93</v>
      </c>
      <c r="C4" s="170"/>
      <c r="D4" s="169"/>
      <c r="G4" s="168"/>
      <c r="H4" s="167"/>
      <c r="I4" s="159"/>
    </row>
    <row r="5" spans="2:9" x14ac:dyDescent="0.2">
      <c r="B5" s="166" t="s">
        <v>95</v>
      </c>
      <c r="C5" s="147"/>
      <c r="D5" s="165"/>
      <c r="G5" s="164"/>
      <c r="H5" s="159"/>
      <c r="I5" s="147"/>
    </row>
    <row r="6" spans="2:9" x14ac:dyDescent="0.2">
      <c r="B6" s="147"/>
      <c r="C6" s="147"/>
      <c r="D6" s="147"/>
      <c r="E6" s="147"/>
      <c r="F6" s="147"/>
      <c r="G6" s="147"/>
      <c r="H6" s="147"/>
      <c r="I6" s="147"/>
    </row>
    <row r="7" spans="2:9" x14ac:dyDescent="0.2">
      <c r="B7" s="158"/>
      <c r="C7" s="163" t="s">
        <v>92</v>
      </c>
      <c r="D7" s="163" t="s">
        <v>92</v>
      </c>
      <c r="E7" s="163" t="s">
        <v>92</v>
      </c>
    </row>
    <row r="8" spans="2:9" x14ac:dyDescent="0.2">
      <c r="B8" s="161"/>
      <c r="C8" s="162" t="s">
        <v>55</v>
      </c>
      <c r="D8" s="162" t="s">
        <v>82</v>
      </c>
      <c r="E8" s="162" t="s">
        <v>80</v>
      </c>
    </row>
    <row r="9" spans="2:9" x14ac:dyDescent="0.2">
      <c r="B9" s="161"/>
      <c r="C9" s="160" t="s">
        <v>79</v>
      </c>
      <c r="D9" s="160" t="s">
        <v>79</v>
      </c>
      <c r="E9" s="160" t="s">
        <v>79</v>
      </c>
    </row>
    <row r="10" spans="2:9" x14ac:dyDescent="0.2">
      <c r="B10" s="158"/>
      <c r="C10" s="157"/>
      <c r="D10" s="157"/>
      <c r="E10" s="157"/>
    </row>
    <row r="11" spans="2:9" x14ac:dyDescent="0.2">
      <c r="B11" s="156" t="s">
        <v>91</v>
      </c>
      <c r="C11" s="155">
        <f>ABR!D29</f>
        <v>9096.94</v>
      </c>
      <c r="D11" s="155">
        <f>ABR!G29</f>
        <v>2375.34</v>
      </c>
      <c r="E11" s="155">
        <f>ABR!J29</f>
        <v>2757.01</v>
      </c>
    </row>
    <row r="15" spans="2:9" x14ac:dyDescent="0.2">
      <c r="B15" s="153" t="s">
        <v>48</v>
      </c>
      <c r="C15" s="154"/>
    </row>
    <row r="16" spans="2:9" x14ac:dyDescent="0.2">
      <c r="B16" s="153" t="s">
        <v>46</v>
      </c>
      <c r="C16" s="152"/>
    </row>
    <row r="17" spans="2:9" x14ac:dyDescent="0.2">
      <c r="B17" s="151" t="s">
        <v>10</v>
      </c>
      <c r="C17" s="149">
        <f>'Averages Inc. Euro Eq'!F66</f>
        <v>1.2922</v>
      </c>
    </row>
    <row r="18" spans="2:9" x14ac:dyDescent="0.2">
      <c r="B18" s="151" t="s">
        <v>43</v>
      </c>
      <c r="C18" s="150">
        <f>'Averages Inc. Euro Eq'!F67</f>
        <v>146.38</v>
      </c>
    </row>
    <row r="19" spans="2:9" x14ac:dyDescent="0.2">
      <c r="B19" s="151" t="s">
        <v>41</v>
      </c>
      <c r="C19" s="149">
        <f>'Averages Inc. Euro Eq'!F68</f>
        <v>1.1006</v>
      </c>
    </row>
    <row r="21" spans="2:9" x14ac:dyDescent="0.2">
      <c r="B21" s="148" t="s">
        <v>40</v>
      </c>
    </row>
    <row r="24" spans="2:9" x14ac:dyDescent="0.2">
      <c r="B24" s="146" t="s">
        <v>14</v>
      </c>
      <c r="C24" s="145"/>
      <c r="D24" s="144"/>
      <c r="E24" s="143"/>
      <c r="F24" s="142"/>
      <c r="G24" s="141"/>
      <c r="H24" s="140"/>
      <c r="I24" s="139"/>
    </row>
    <row r="25" spans="2:9" x14ac:dyDescent="0.2">
      <c r="B25" s="138" t="s">
        <v>96</v>
      </c>
      <c r="C25" s="137"/>
      <c r="D25" s="137"/>
      <c r="E25" s="137"/>
      <c r="F25" s="137"/>
      <c r="G25" s="137"/>
      <c r="H25" s="137"/>
      <c r="I25" s="136"/>
    </row>
  </sheetData>
  <phoneticPr fontId="7" type="noConversion"/>
  <pageMargins left="0.75" right="0.75" top="1" bottom="1" header="0.5" footer="0.5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5:M71"/>
  <sheetViews>
    <sheetView workbookViewId="0"/>
  </sheetViews>
  <sheetFormatPr defaultRowHeight="12.75" x14ac:dyDescent="0.2"/>
  <cols>
    <col min="2" max="2" width="27.28515625" customWidth="1"/>
    <col min="3" max="17" width="16.28515625" customWidth="1"/>
  </cols>
  <sheetData>
    <row r="5" spans="2:13" ht="15.75" x14ac:dyDescent="0.25">
      <c r="B5" s="134"/>
      <c r="C5" s="2"/>
      <c r="D5" s="133"/>
      <c r="F5" s="132" t="s">
        <v>90</v>
      </c>
      <c r="G5" s="128"/>
      <c r="H5" s="128"/>
      <c r="I5" s="131"/>
    </row>
    <row r="6" spans="2:13" x14ac:dyDescent="0.2">
      <c r="B6" s="130"/>
      <c r="C6" s="130"/>
      <c r="D6" s="76"/>
      <c r="F6" s="129" t="s">
        <v>89</v>
      </c>
      <c r="G6" s="128"/>
      <c r="H6" s="127"/>
      <c r="I6" s="119"/>
    </row>
    <row r="7" spans="2:13" x14ac:dyDescent="0.2">
      <c r="B7" s="2"/>
      <c r="C7" s="2"/>
      <c r="D7" s="126"/>
      <c r="F7" s="106" t="s">
        <v>95</v>
      </c>
      <c r="G7" s="125"/>
      <c r="H7" s="119"/>
      <c r="I7" s="2"/>
    </row>
    <row r="8" spans="2:13" ht="13.5" thickBot="1" x14ac:dyDescent="0.25"/>
    <row r="9" spans="2:13" x14ac:dyDescent="0.2">
      <c r="B9" s="124"/>
      <c r="C9" s="123" t="s">
        <v>88</v>
      </c>
      <c r="D9" s="122" t="s">
        <v>82</v>
      </c>
      <c r="E9" s="122" t="s">
        <v>55</v>
      </c>
      <c r="F9" s="122" t="s">
        <v>54</v>
      </c>
      <c r="G9" s="122" t="s">
        <v>53</v>
      </c>
      <c r="H9" s="122" t="s">
        <v>52</v>
      </c>
      <c r="I9" s="122" t="s">
        <v>87</v>
      </c>
      <c r="J9" s="122" t="s">
        <v>86</v>
      </c>
      <c r="K9" s="122" t="s">
        <v>85</v>
      </c>
      <c r="L9" s="122" t="s">
        <v>84</v>
      </c>
      <c r="M9" s="121" t="s">
        <v>83</v>
      </c>
    </row>
    <row r="10" spans="2:13" x14ac:dyDescent="0.2">
      <c r="B10" s="118"/>
      <c r="C10" s="120" t="s">
        <v>82</v>
      </c>
      <c r="D10" s="119" t="s">
        <v>81</v>
      </c>
      <c r="E10" s="119"/>
      <c r="F10" s="119"/>
      <c r="G10" s="119"/>
      <c r="H10" s="119"/>
      <c r="I10" s="119"/>
      <c r="J10" s="119"/>
      <c r="K10" s="119"/>
      <c r="L10" s="119"/>
      <c r="M10" s="3"/>
    </row>
    <row r="11" spans="2:13" x14ac:dyDescent="0.2">
      <c r="B11" s="118"/>
      <c r="C11" s="117" t="s">
        <v>79</v>
      </c>
      <c r="D11" s="117" t="s">
        <v>79</v>
      </c>
      <c r="E11" s="117" t="s">
        <v>79</v>
      </c>
      <c r="F11" s="117" t="s">
        <v>79</v>
      </c>
      <c r="G11" s="117" t="s">
        <v>79</v>
      </c>
      <c r="H11" s="117" t="s">
        <v>79</v>
      </c>
      <c r="I11" s="117" t="s">
        <v>79</v>
      </c>
      <c r="J11" s="117" t="s">
        <v>79</v>
      </c>
      <c r="K11" s="117" t="s">
        <v>79</v>
      </c>
      <c r="L11" s="117" t="s">
        <v>79</v>
      </c>
      <c r="M11" s="116" t="s">
        <v>79</v>
      </c>
    </row>
    <row r="12" spans="2:13" x14ac:dyDescent="0.2">
      <c r="B12" s="99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3"/>
    </row>
    <row r="13" spans="2:13" x14ac:dyDescent="0.2">
      <c r="B13" s="114" t="s">
        <v>78</v>
      </c>
      <c r="C13" s="113">
        <v>2333.52</v>
      </c>
      <c r="D13" s="113">
        <v>2471.4299999999998</v>
      </c>
      <c r="E13" s="113">
        <v>8962.76</v>
      </c>
      <c r="F13" s="113">
        <v>2001.21</v>
      </c>
      <c r="G13" s="113">
        <v>16242.14</v>
      </c>
      <c r="H13" s="113">
        <v>31487.38</v>
      </c>
      <c r="I13" s="113">
        <v>2708.71</v>
      </c>
      <c r="J13" s="113">
        <v>2490</v>
      </c>
      <c r="K13" s="113">
        <v>0.5</v>
      </c>
      <c r="L13" s="113">
        <v>24776.67</v>
      </c>
      <c r="M13" s="112">
        <v>0.5</v>
      </c>
    </row>
    <row r="14" spans="2:13" x14ac:dyDescent="0.2">
      <c r="B14" s="99" t="s">
        <v>77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3"/>
    </row>
    <row r="15" spans="2:13" x14ac:dyDescent="0.2">
      <c r="B15" s="114" t="s">
        <v>76</v>
      </c>
      <c r="C15" s="113">
        <v>2334.33</v>
      </c>
      <c r="D15" s="113">
        <v>2481.4299999999998</v>
      </c>
      <c r="E15" s="113">
        <v>8963.7099999999991</v>
      </c>
      <c r="F15" s="113">
        <v>2002.4</v>
      </c>
      <c r="G15" s="113">
        <v>16249.76</v>
      </c>
      <c r="H15" s="113">
        <v>31512.14</v>
      </c>
      <c r="I15" s="113">
        <v>2709.76</v>
      </c>
      <c r="J15" s="113">
        <v>2500</v>
      </c>
      <c r="K15" s="113">
        <v>1</v>
      </c>
      <c r="L15" s="113">
        <v>25276.67</v>
      </c>
      <c r="M15" s="112">
        <v>1</v>
      </c>
    </row>
    <row r="16" spans="2:13" x14ac:dyDescent="0.2">
      <c r="B16" s="99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3"/>
    </row>
    <row r="17" spans="2:13" x14ac:dyDescent="0.2">
      <c r="B17" s="114" t="s">
        <v>75</v>
      </c>
      <c r="C17" s="113">
        <v>2333.9299999999998</v>
      </c>
      <c r="D17" s="113">
        <v>2476.4299999999998</v>
      </c>
      <c r="E17" s="113">
        <v>8963.24</v>
      </c>
      <c r="F17" s="113">
        <v>2001.81</v>
      </c>
      <c r="G17" s="113">
        <v>16245.95</v>
      </c>
      <c r="H17" s="113">
        <v>31499.759999999998</v>
      </c>
      <c r="I17" s="113">
        <v>2709.24</v>
      </c>
      <c r="J17" s="113">
        <v>2495</v>
      </c>
      <c r="K17" s="113">
        <v>0.75</v>
      </c>
      <c r="L17" s="113">
        <v>25026.67</v>
      </c>
      <c r="M17" s="112">
        <v>0.75</v>
      </c>
    </row>
    <row r="18" spans="2:13" x14ac:dyDescent="0.2">
      <c r="B18" s="99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3"/>
    </row>
    <row r="19" spans="2:13" x14ac:dyDescent="0.2">
      <c r="B19" s="114" t="s">
        <v>97</v>
      </c>
      <c r="C19" s="113">
        <v>2375.98</v>
      </c>
      <c r="D19" s="113">
        <v>2360</v>
      </c>
      <c r="E19" s="113">
        <v>9084.14</v>
      </c>
      <c r="F19" s="113">
        <v>2039</v>
      </c>
      <c r="G19" s="113">
        <v>16480.95</v>
      </c>
      <c r="H19" s="113">
        <v>31527.38</v>
      </c>
      <c r="I19" s="113">
        <v>2761.52</v>
      </c>
      <c r="J19" s="113">
        <v>2490</v>
      </c>
      <c r="K19" s="113">
        <v>0.5</v>
      </c>
      <c r="L19" s="113">
        <v>25153.57</v>
      </c>
      <c r="M19" s="112">
        <v>0.5</v>
      </c>
    </row>
    <row r="20" spans="2:13" x14ac:dyDescent="0.2">
      <c r="B20" s="99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3"/>
    </row>
    <row r="21" spans="2:13" x14ac:dyDescent="0.2">
      <c r="B21" s="114" t="s">
        <v>74</v>
      </c>
      <c r="C21" s="113">
        <v>2376.88</v>
      </c>
      <c r="D21" s="113">
        <v>2370</v>
      </c>
      <c r="E21" s="113">
        <v>9085.76</v>
      </c>
      <c r="F21" s="113">
        <v>2040.14</v>
      </c>
      <c r="G21" s="113">
        <v>16495</v>
      </c>
      <c r="H21" s="113">
        <v>31559.52</v>
      </c>
      <c r="I21" s="113">
        <v>2762.81</v>
      </c>
      <c r="J21" s="113">
        <v>2500</v>
      </c>
      <c r="K21" s="113">
        <v>1</v>
      </c>
      <c r="L21" s="113">
        <v>25653.57</v>
      </c>
      <c r="M21" s="112">
        <v>1</v>
      </c>
    </row>
    <row r="22" spans="2:13" x14ac:dyDescent="0.2">
      <c r="B22" s="99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3"/>
    </row>
    <row r="23" spans="2:13" x14ac:dyDescent="0.2">
      <c r="B23" s="114" t="s">
        <v>73</v>
      </c>
      <c r="C23" s="113">
        <v>2376.4299999999998</v>
      </c>
      <c r="D23" s="113">
        <v>2365</v>
      </c>
      <c r="E23" s="113">
        <v>9084.9500000000007</v>
      </c>
      <c r="F23" s="113">
        <v>2039.57</v>
      </c>
      <c r="G23" s="113">
        <v>16487.98</v>
      </c>
      <c r="H23" s="113">
        <v>31543.45</v>
      </c>
      <c r="I23" s="113">
        <v>2762.17</v>
      </c>
      <c r="J23" s="113">
        <v>2495</v>
      </c>
      <c r="K23" s="113">
        <v>0.75</v>
      </c>
      <c r="L23" s="113">
        <v>25403.57</v>
      </c>
      <c r="M23" s="112">
        <v>0.75</v>
      </c>
    </row>
    <row r="24" spans="2:13" x14ac:dyDescent="0.2">
      <c r="B24" s="99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3"/>
    </row>
    <row r="25" spans="2:13" x14ac:dyDescent="0.2">
      <c r="B25" s="114" t="s">
        <v>72</v>
      </c>
      <c r="C25" s="113">
        <v>2518.14</v>
      </c>
      <c r="D25" s="113">
        <v>2360</v>
      </c>
      <c r="E25" s="113">
        <v>9343.33</v>
      </c>
      <c r="F25" s="113">
        <v>2142.81</v>
      </c>
      <c r="G25" s="113">
        <v>17355.95</v>
      </c>
      <c r="H25" s="113"/>
      <c r="I25" s="113">
        <v>2798.62</v>
      </c>
      <c r="J25" s="113">
        <v>2490</v>
      </c>
      <c r="K25" s="113"/>
      <c r="L25" s="113"/>
      <c r="M25" s="112"/>
    </row>
    <row r="26" spans="2:13" x14ac:dyDescent="0.2">
      <c r="B26" s="99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3"/>
    </row>
    <row r="27" spans="2:13" x14ac:dyDescent="0.2">
      <c r="B27" s="114" t="s">
        <v>71</v>
      </c>
      <c r="C27" s="113">
        <v>2523.14</v>
      </c>
      <c r="D27" s="113">
        <v>2370</v>
      </c>
      <c r="E27" s="113">
        <v>9353.33</v>
      </c>
      <c r="F27" s="113">
        <v>2147.81</v>
      </c>
      <c r="G27" s="113">
        <v>17405.95</v>
      </c>
      <c r="H27" s="113"/>
      <c r="I27" s="113">
        <v>2803.62</v>
      </c>
      <c r="J27" s="113">
        <v>2500</v>
      </c>
      <c r="K27" s="113"/>
      <c r="L27" s="113"/>
      <c r="M27" s="112"/>
    </row>
    <row r="28" spans="2:13" x14ac:dyDescent="0.2">
      <c r="B28" s="99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3"/>
    </row>
    <row r="29" spans="2:13" x14ac:dyDescent="0.2">
      <c r="B29" s="114" t="s">
        <v>70</v>
      </c>
      <c r="C29" s="113">
        <v>2520.64</v>
      </c>
      <c r="D29" s="113">
        <v>2365</v>
      </c>
      <c r="E29" s="113">
        <v>9348.33</v>
      </c>
      <c r="F29" s="113">
        <v>2145.31</v>
      </c>
      <c r="G29" s="113">
        <v>17380.95</v>
      </c>
      <c r="H29" s="113"/>
      <c r="I29" s="113">
        <v>2801.12</v>
      </c>
      <c r="J29" s="113">
        <v>2495</v>
      </c>
      <c r="K29" s="113"/>
      <c r="L29" s="113"/>
      <c r="M29" s="112"/>
    </row>
    <row r="30" spans="2:13" x14ac:dyDescent="0.2">
      <c r="B30" s="99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3"/>
    </row>
    <row r="31" spans="2:13" x14ac:dyDescent="0.2">
      <c r="B31" s="114" t="s">
        <v>98</v>
      </c>
      <c r="C31" s="113">
        <v>2597.62</v>
      </c>
      <c r="D31" s="113"/>
      <c r="E31" s="113">
        <v>9457.6200000000008</v>
      </c>
      <c r="F31" s="113">
        <v>2183.19</v>
      </c>
      <c r="G31" s="113">
        <v>18072.14</v>
      </c>
      <c r="H31" s="113"/>
      <c r="I31" s="113">
        <v>2755.05</v>
      </c>
      <c r="J31" s="113"/>
      <c r="K31" s="113"/>
      <c r="L31" s="113"/>
      <c r="M31" s="112"/>
    </row>
    <row r="32" spans="2:13" x14ac:dyDescent="0.2">
      <c r="B32" s="99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3"/>
    </row>
    <row r="33" spans="2:13" x14ac:dyDescent="0.2">
      <c r="B33" s="114" t="s">
        <v>69</v>
      </c>
      <c r="C33" s="113">
        <v>2602.62</v>
      </c>
      <c r="D33" s="113"/>
      <c r="E33" s="113">
        <v>9467.6200000000008</v>
      </c>
      <c r="F33" s="113">
        <v>2188.19</v>
      </c>
      <c r="G33" s="113">
        <v>18122.14</v>
      </c>
      <c r="H33" s="113"/>
      <c r="I33" s="113">
        <v>2760.05</v>
      </c>
      <c r="J33" s="113"/>
      <c r="K33" s="113"/>
      <c r="L33" s="113"/>
      <c r="M33" s="112"/>
    </row>
    <row r="34" spans="2:13" x14ac:dyDescent="0.2">
      <c r="B34" s="99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3"/>
    </row>
    <row r="35" spans="2:13" x14ac:dyDescent="0.2">
      <c r="B35" s="114" t="s">
        <v>68</v>
      </c>
      <c r="C35" s="113">
        <v>2600.12</v>
      </c>
      <c r="D35" s="113"/>
      <c r="E35" s="113">
        <v>9462.6200000000008</v>
      </c>
      <c r="F35" s="113">
        <v>2185.69</v>
      </c>
      <c r="G35" s="113">
        <v>18097.14</v>
      </c>
      <c r="H35" s="113"/>
      <c r="I35" s="113">
        <v>2757.55</v>
      </c>
      <c r="J35" s="113"/>
      <c r="K35" s="113"/>
      <c r="L35" s="113"/>
      <c r="M35" s="112"/>
    </row>
    <row r="36" spans="2:13" x14ac:dyDescent="0.2">
      <c r="B36" s="99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3"/>
    </row>
    <row r="37" spans="2:13" x14ac:dyDescent="0.2">
      <c r="B37" s="114" t="s">
        <v>67</v>
      </c>
      <c r="C37" s="113">
        <v>2661.05</v>
      </c>
      <c r="D37" s="113"/>
      <c r="E37" s="113">
        <v>9476.9</v>
      </c>
      <c r="F37" s="113">
        <v>2203.19</v>
      </c>
      <c r="G37" s="113">
        <v>18715.95</v>
      </c>
      <c r="H37" s="113"/>
      <c r="I37" s="113">
        <v>2645.05</v>
      </c>
      <c r="J37" s="113"/>
      <c r="K37" s="113"/>
      <c r="L37" s="113"/>
      <c r="M37" s="112"/>
    </row>
    <row r="38" spans="2:13" x14ac:dyDescent="0.2">
      <c r="B38" s="99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3"/>
    </row>
    <row r="39" spans="2:13" x14ac:dyDescent="0.2">
      <c r="B39" s="114" t="s">
        <v>66</v>
      </c>
      <c r="C39" s="113">
        <v>2666.05</v>
      </c>
      <c r="D39" s="113"/>
      <c r="E39" s="113">
        <v>9486.9</v>
      </c>
      <c r="F39" s="113">
        <v>2208.19</v>
      </c>
      <c r="G39" s="113">
        <v>18765.95</v>
      </c>
      <c r="H39" s="113"/>
      <c r="I39" s="113">
        <v>2650.05</v>
      </c>
      <c r="J39" s="113"/>
      <c r="K39" s="113"/>
      <c r="L39" s="113"/>
      <c r="M39" s="112"/>
    </row>
    <row r="40" spans="2:13" x14ac:dyDescent="0.2">
      <c r="B40" s="99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3"/>
    </row>
    <row r="41" spans="2:13" x14ac:dyDescent="0.2">
      <c r="B41" s="114" t="s">
        <v>65</v>
      </c>
      <c r="C41" s="113">
        <v>2663.55</v>
      </c>
      <c r="D41" s="113"/>
      <c r="E41" s="113">
        <v>9481.9</v>
      </c>
      <c r="F41" s="113">
        <v>2205.69</v>
      </c>
      <c r="G41" s="113">
        <v>18740.95</v>
      </c>
      <c r="H41" s="113"/>
      <c r="I41" s="113">
        <v>2647.55</v>
      </c>
      <c r="J41" s="113"/>
      <c r="K41" s="113"/>
      <c r="L41" s="113"/>
      <c r="M41" s="112"/>
    </row>
    <row r="42" spans="2:13" x14ac:dyDescent="0.2">
      <c r="B42" s="99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3"/>
    </row>
    <row r="43" spans="2:13" x14ac:dyDescent="0.2">
      <c r="B43" s="114" t="s">
        <v>64</v>
      </c>
      <c r="C43" s="113"/>
      <c r="D43" s="113"/>
      <c r="E43" s="113"/>
      <c r="F43" s="113"/>
      <c r="G43" s="113"/>
      <c r="H43" s="113">
        <v>31189.29</v>
      </c>
      <c r="I43" s="113"/>
      <c r="J43" s="113"/>
      <c r="K43" s="113">
        <v>0.5</v>
      </c>
      <c r="L43" s="113">
        <v>26112.38</v>
      </c>
      <c r="M43" s="112">
        <v>0.5</v>
      </c>
    </row>
    <row r="44" spans="2:13" x14ac:dyDescent="0.2">
      <c r="B44" s="99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3"/>
    </row>
    <row r="45" spans="2:13" x14ac:dyDescent="0.2">
      <c r="B45" s="114" t="s">
        <v>63</v>
      </c>
      <c r="C45" s="113"/>
      <c r="D45" s="113"/>
      <c r="E45" s="113"/>
      <c r="F45" s="113"/>
      <c r="G45" s="113"/>
      <c r="H45" s="113">
        <v>31239.29</v>
      </c>
      <c r="I45" s="113"/>
      <c r="J45" s="113"/>
      <c r="K45" s="113">
        <v>1</v>
      </c>
      <c r="L45" s="113">
        <v>27112.38</v>
      </c>
      <c r="M45" s="112">
        <v>1</v>
      </c>
    </row>
    <row r="46" spans="2:13" x14ac:dyDescent="0.2">
      <c r="B46" s="99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3"/>
    </row>
    <row r="47" spans="2:13" x14ac:dyDescent="0.2">
      <c r="B47" s="111" t="s">
        <v>62</v>
      </c>
      <c r="C47" s="110"/>
      <c r="D47" s="110"/>
      <c r="E47" s="110"/>
      <c r="F47" s="110"/>
      <c r="G47" s="110"/>
      <c r="H47" s="110">
        <v>31214.29</v>
      </c>
      <c r="I47" s="110"/>
      <c r="J47" s="110"/>
      <c r="K47" s="110">
        <v>0.75</v>
      </c>
      <c r="L47" s="110">
        <v>26612.38</v>
      </c>
      <c r="M47" s="109">
        <v>0.75</v>
      </c>
    </row>
    <row r="49" spans="2:5" x14ac:dyDescent="0.2">
      <c r="B49" s="108" t="s">
        <v>61</v>
      </c>
    </row>
    <row r="50" spans="2:5" x14ac:dyDescent="0.2">
      <c r="B50" s="107" t="s">
        <v>95</v>
      </c>
    </row>
    <row r="52" spans="2:5" x14ac:dyDescent="0.2">
      <c r="B52" s="105" t="s">
        <v>60</v>
      </c>
      <c r="C52" s="104" t="s">
        <v>59</v>
      </c>
    </row>
    <row r="53" spans="2:5" x14ac:dyDescent="0.2">
      <c r="B53" s="103"/>
      <c r="C53" s="102" t="s">
        <v>58</v>
      </c>
    </row>
    <row r="54" spans="2:5" x14ac:dyDescent="0.2">
      <c r="B54" s="100" t="s">
        <v>57</v>
      </c>
      <c r="C54" s="101">
        <v>2120.3000000000002</v>
      </c>
    </row>
    <row r="55" spans="2:5" x14ac:dyDescent="0.2">
      <c r="B55" s="100" t="s">
        <v>56</v>
      </c>
      <c r="C55" s="101">
        <v>2254.9899999999998</v>
      </c>
    </row>
    <row r="56" spans="2:5" x14ac:dyDescent="0.2">
      <c r="B56" s="100" t="s">
        <v>55</v>
      </c>
      <c r="C56" s="101">
        <v>8144.15</v>
      </c>
    </row>
    <row r="57" spans="2:5" x14ac:dyDescent="0.2">
      <c r="B57" s="100" t="s">
        <v>54</v>
      </c>
      <c r="C57" s="101">
        <v>1819.31</v>
      </c>
    </row>
    <row r="58" spans="2:5" x14ac:dyDescent="0.2">
      <c r="B58" s="100" t="s">
        <v>53</v>
      </c>
      <c r="C58" s="101">
        <v>14763.76</v>
      </c>
    </row>
    <row r="59" spans="2:5" x14ac:dyDescent="0.2">
      <c r="B59" s="100" t="s">
        <v>52</v>
      </c>
      <c r="C59" s="101">
        <v>28626.080000000002</v>
      </c>
    </row>
    <row r="60" spans="2:5" x14ac:dyDescent="0.2">
      <c r="B60" s="100" t="s">
        <v>51</v>
      </c>
      <c r="C60" s="101">
        <v>2461.56</v>
      </c>
    </row>
    <row r="61" spans="2:5" x14ac:dyDescent="0.2">
      <c r="B61" s="98" t="s">
        <v>50</v>
      </c>
      <c r="C61" s="97">
        <v>2271.71</v>
      </c>
    </row>
    <row r="63" spans="2:5" x14ac:dyDescent="0.2">
      <c r="B63" s="89" t="s">
        <v>49</v>
      </c>
    </row>
    <row r="64" spans="2:5" x14ac:dyDescent="0.2">
      <c r="E64" s="96" t="s">
        <v>48</v>
      </c>
    </row>
    <row r="65" spans="2:9" x14ac:dyDescent="0.2">
      <c r="B65" s="93" t="s">
        <v>47</v>
      </c>
      <c r="D65" s="92">
        <v>6936.19</v>
      </c>
      <c r="E65" s="96" t="s">
        <v>46</v>
      </c>
    </row>
    <row r="66" spans="2:9" x14ac:dyDescent="0.2">
      <c r="B66" s="93" t="s">
        <v>45</v>
      </c>
      <c r="D66" s="92">
        <v>7026.04</v>
      </c>
      <c r="E66" s="95" t="s">
        <v>10</v>
      </c>
      <c r="F66" s="90">
        <v>1.2922</v>
      </c>
    </row>
    <row r="67" spans="2:9" x14ac:dyDescent="0.2">
      <c r="B67" s="93" t="s">
        <v>44</v>
      </c>
      <c r="D67" s="92">
        <v>1549.42</v>
      </c>
      <c r="E67" s="95" t="s">
        <v>43</v>
      </c>
      <c r="F67" s="94">
        <v>146.38</v>
      </c>
    </row>
    <row r="68" spans="2:9" x14ac:dyDescent="0.2">
      <c r="B68" s="93" t="s">
        <v>42</v>
      </c>
      <c r="D68" s="92">
        <v>1577.65</v>
      </c>
      <c r="E68" s="91" t="s">
        <v>41</v>
      </c>
      <c r="F68" s="90">
        <v>1.1006</v>
      </c>
    </row>
    <row r="69" spans="2:9" x14ac:dyDescent="0.2">
      <c r="H69" s="88" t="s">
        <v>40</v>
      </c>
    </row>
    <row r="70" spans="2:9" x14ac:dyDescent="0.2">
      <c r="B70" s="87" t="s">
        <v>14</v>
      </c>
      <c r="C70" s="86"/>
      <c r="D70" s="85"/>
      <c r="E70" s="84"/>
      <c r="F70" s="83"/>
      <c r="G70" s="82"/>
      <c r="H70" s="81"/>
      <c r="I70" s="80"/>
    </row>
    <row r="71" spans="2:9" x14ac:dyDescent="0.2">
      <c r="B71" s="79" t="s">
        <v>96</v>
      </c>
      <c r="C71" s="78"/>
      <c r="D71" s="78"/>
      <c r="E71" s="78"/>
      <c r="F71" s="78"/>
      <c r="G71" s="78"/>
      <c r="H71" s="78"/>
      <c r="I71" s="77"/>
    </row>
  </sheetData>
  <phoneticPr fontId="7" type="noConversion"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S35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2" width="12.5703125" style="4" bestFit="1" customWidth="1"/>
    <col min="13" max="13" width="10" style="4" bestFit="1" customWidth="1"/>
    <col min="14" max="14" width="14.140625" bestFit="1" customWidth="1"/>
    <col min="15" max="15" width="12.5703125" style="4" bestFit="1" customWidth="1"/>
    <col min="16" max="16" width="10.5703125" bestFit="1" customWidth="1"/>
    <col min="17" max="17" width="11.28515625" bestFit="1" customWidth="1"/>
    <col min="18" max="18" width="14.140625" bestFit="1" customWidth="1"/>
    <col min="19" max="19" width="10.5703125" bestFit="1" customWidth="1"/>
  </cols>
  <sheetData>
    <row r="3" spans="1:19" ht="15.75" x14ac:dyDescent="0.25">
      <c r="B3" s="6" t="s">
        <v>19</v>
      </c>
    </row>
    <row r="4" spans="1:19" x14ac:dyDescent="0.2">
      <c r="B4" s="61" t="s">
        <v>31</v>
      </c>
    </row>
    <row r="6" spans="1:19" ht="13.5" thickBot="1" x14ac:dyDescent="0.25">
      <c r="B6" s="1">
        <v>45505</v>
      </c>
    </row>
    <row r="7" spans="1:19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82" t="s">
        <v>4</v>
      </c>
      <c r="M7" s="184" t="s">
        <v>21</v>
      </c>
      <c r="N7" s="185"/>
      <c r="O7" s="186"/>
      <c r="P7" s="187" t="s">
        <v>5</v>
      </c>
      <c r="Q7" s="188"/>
      <c r="R7" s="11" t="s">
        <v>18</v>
      </c>
      <c r="S7" s="182" t="s">
        <v>20</v>
      </c>
    </row>
    <row r="8" spans="1:19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183"/>
      <c r="M8" s="56" t="s">
        <v>10</v>
      </c>
      <c r="N8" s="55" t="s">
        <v>16</v>
      </c>
      <c r="O8" s="12" t="s">
        <v>17</v>
      </c>
      <c r="P8" s="54" t="s">
        <v>8</v>
      </c>
      <c r="Q8" s="54" t="s">
        <v>9</v>
      </c>
      <c r="R8" s="13" t="s">
        <v>8</v>
      </c>
      <c r="S8" s="183" t="s">
        <v>20</v>
      </c>
    </row>
    <row r="9" spans="1:19" x14ac:dyDescent="0.2">
      <c r="B9" s="47">
        <v>45505</v>
      </c>
      <c r="C9" s="46">
        <v>2504</v>
      </c>
      <c r="D9" s="45">
        <v>2514</v>
      </c>
      <c r="E9" s="44">
        <f t="shared" ref="E9:E29" si="0">AVERAGE(C9:D9)</f>
        <v>2509</v>
      </c>
      <c r="F9" s="46">
        <v>2360</v>
      </c>
      <c r="G9" s="45">
        <v>2370</v>
      </c>
      <c r="H9" s="44">
        <f t="shared" ref="H9:H29" si="1">AVERAGE(F9:G9)</f>
        <v>2365</v>
      </c>
      <c r="I9" s="46">
        <v>2360</v>
      </c>
      <c r="J9" s="45">
        <v>2370</v>
      </c>
      <c r="K9" s="44">
        <f t="shared" ref="K9:K29" si="2">AVERAGE(I9:J9)</f>
        <v>2365</v>
      </c>
      <c r="L9" s="52">
        <v>2514</v>
      </c>
      <c r="M9" s="51">
        <v>1.2794000000000001</v>
      </c>
      <c r="N9" s="53">
        <v>1.0792999999999999</v>
      </c>
      <c r="O9" s="50">
        <v>150.53</v>
      </c>
      <c r="P9" s="43">
        <v>1964.98</v>
      </c>
      <c r="Q9" s="43">
        <v>1850.84</v>
      </c>
      <c r="R9" s="49">
        <f t="shared" ref="R9:R29" si="3">L9/N9</f>
        <v>2329.2875011581582</v>
      </c>
      <c r="S9" s="48">
        <v>1.2805</v>
      </c>
    </row>
    <row r="10" spans="1:19" x14ac:dyDescent="0.2">
      <c r="B10" s="47">
        <v>45506</v>
      </c>
      <c r="C10" s="46">
        <v>2501</v>
      </c>
      <c r="D10" s="45">
        <v>2511</v>
      </c>
      <c r="E10" s="44">
        <f t="shared" si="0"/>
        <v>2506</v>
      </c>
      <c r="F10" s="46">
        <v>2360</v>
      </c>
      <c r="G10" s="45">
        <v>2370</v>
      </c>
      <c r="H10" s="44">
        <f t="shared" si="1"/>
        <v>2365</v>
      </c>
      <c r="I10" s="46">
        <v>2360</v>
      </c>
      <c r="J10" s="45">
        <v>2370</v>
      </c>
      <c r="K10" s="44">
        <f t="shared" si="2"/>
        <v>2365</v>
      </c>
      <c r="L10" s="52">
        <v>2511</v>
      </c>
      <c r="M10" s="51">
        <v>1.274</v>
      </c>
      <c r="N10" s="51">
        <v>1.0831999999999999</v>
      </c>
      <c r="O10" s="50">
        <v>149.01</v>
      </c>
      <c r="P10" s="43">
        <v>1970.96</v>
      </c>
      <c r="Q10" s="43">
        <v>1858.82</v>
      </c>
      <c r="R10" s="49">
        <f t="shared" si="3"/>
        <v>2318.1314623338258</v>
      </c>
      <c r="S10" s="48">
        <v>1.2749999999999999</v>
      </c>
    </row>
    <row r="11" spans="1:19" x14ac:dyDescent="0.2">
      <c r="B11" s="47">
        <v>45509</v>
      </c>
      <c r="C11" s="46">
        <v>2498</v>
      </c>
      <c r="D11" s="45">
        <v>2508</v>
      </c>
      <c r="E11" s="44">
        <f t="shared" si="0"/>
        <v>2503</v>
      </c>
      <c r="F11" s="46">
        <v>2360</v>
      </c>
      <c r="G11" s="45">
        <v>2370</v>
      </c>
      <c r="H11" s="44">
        <f t="shared" si="1"/>
        <v>2365</v>
      </c>
      <c r="I11" s="46">
        <v>2360</v>
      </c>
      <c r="J11" s="45">
        <v>2370</v>
      </c>
      <c r="K11" s="44">
        <f t="shared" si="2"/>
        <v>2365</v>
      </c>
      <c r="L11" s="52">
        <v>2508</v>
      </c>
      <c r="M11" s="51">
        <v>1.2766999999999999</v>
      </c>
      <c r="N11" s="51">
        <v>1.0964</v>
      </c>
      <c r="O11" s="50">
        <v>142.32</v>
      </c>
      <c r="P11" s="43">
        <v>1964.44</v>
      </c>
      <c r="Q11" s="43">
        <v>1855.19</v>
      </c>
      <c r="R11" s="49">
        <f t="shared" si="3"/>
        <v>2287.4863188617292</v>
      </c>
      <c r="S11" s="48">
        <v>1.2775000000000001</v>
      </c>
    </row>
    <row r="12" spans="1:19" x14ac:dyDescent="0.2">
      <c r="B12" s="47">
        <v>45510</v>
      </c>
      <c r="C12" s="46">
        <v>2494</v>
      </c>
      <c r="D12" s="45">
        <v>2504</v>
      </c>
      <c r="E12" s="44">
        <f t="shared" si="0"/>
        <v>2499</v>
      </c>
      <c r="F12" s="46">
        <v>2360</v>
      </c>
      <c r="G12" s="45">
        <v>2370</v>
      </c>
      <c r="H12" s="44">
        <f t="shared" si="1"/>
        <v>2365</v>
      </c>
      <c r="I12" s="46">
        <v>2360</v>
      </c>
      <c r="J12" s="45">
        <v>2370</v>
      </c>
      <c r="K12" s="44">
        <f t="shared" si="2"/>
        <v>2365</v>
      </c>
      <c r="L12" s="52">
        <v>2504</v>
      </c>
      <c r="M12" s="51">
        <v>1.2693000000000001</v>
      </c>
      <c r="N12" s="51">
        <v>1.0916999999999999</v>
      </c>
      <c r="O12" s="50">
        <v>145.16</v>
      </c>
      <c r="P12" s="43">
        <v>1972.74</v>
      </c>
      <c r="Q12" s="43">
        <v>1865.99</v>
      </c>
      <c r="R12" s="49">
        <f t="shared" si="3"/>
        <v>2293.6704222771828</v>
      </c>
      <c r="S12" s="48">
        <v>1.2701</v>
      </c>
    </row>
    <row r="13" spans="1:19" x14ac:dyDescent="0.2">
      <c r="B13" s="47">
        <v>45511</v>
      </c>
      <c r="C13" s="46">
        <v>2491</v>
      </c>
      <c r="D13" s="45">
        <v>2501</v>
      </c>
      <c r="E13" s="44">
        <f t="shared" si="0"/>
        <v>2496</v>
      </c>
      <c r="F13" s="46">
        <v>2360</v>
      </c>
      <c r="G13" s="45">
        <v>2370</v>
      </c>
      <c r="H13" s="44">
        <f t="shared" si="1"/>
        <v>2365</v>
      </c>
      <c r="I13" s="46">
        <v>2360</v>
      </c>
      <c r="J13" s="45">
        <v>2370</v>
      </c>
      <c r="K13" s="44">
        <f t="shared" si="2"/>
        <v>2365</v>
      </c>
      <c r="L13" s="52">
        <v>2501</v>
      </c>
      <c r="M13" s="51">
        <v>1.2727999999999999</v>
      </c>
      <c r="N13" s="51">
        <v>1.0924</v>
      </c>
      <c r="O13" s="50">
        <v>147.22</v>
      </c>
      <c r="P13" s="43">
        <v>1964.96</v>
      </c>
      <c r="Q13" s="43">
        <v>1860.72</v>
      </c>
      <c r="R13" s="49">
        <f t="shared" si="3"/>
        <v>2289.4544123031856</v>
      </c>
      <c r="S13" s="48">
        <v>1.2737000000000001</v>
      </c>
    </row>
    <row r="14" spans="1:19" x14ac:dyDescent="0.2">
      <c r="B14" s="47">
        <v>45512</v>
      </c>
      <c r="C14" s="46">
        <v>2488</v>
      </c>
      <c r="D14" s="45">
        <v>2498</v>
      </c>
      <c r="E14" s="44">
        <f t="shared" si="0"/>
        <v>2493</v>
      </c>
      <c r="F14" s="46">
        <v>2360</v>
      </c>
      <c r="G14" s="45">
        <v>2370</v>
      </c>
      <c r="H14" s="44">
        <f t="shared" si="1"/>
        <v>2365</v>
      </c>
      <c r="I14" s="46">
        <v>2360</v>
      </c>
      <c r="J14" s="45">
        <v>2370</v>
      </c>
      <c r="K14" s="44">
        <f t="shared" si="2"/>
        <v>2365</v>
      </c>
      <c r="L14" s="52">
        <v>2498</v>
      </c>
      <c r="M14" s="51">
        <v>1.2696000000000001</v>
      </c>
      <c r="N14" s="51">
        <v>1.0931</v>
      </c>
      <c r="O14" s="50">
        <v>146.18</v>
      </c>
      <c r="P14" s="43">
        <v>1967.55</v>
      </c>
      <c r="Q14" s="43">
        <v>1865.55</v>
      </c>
      <c r="R14" s="49">
        <f t="shared" si="3"/>
        <v>2285.2438020309214</v>
      </c>
      <c r="S14" s="48">
        <v>1.2704</v>
      </c>
    </row>
    <row r="15" spans="1:19" x14ac:dyDescent="0.2">
      <c r="B15" s="47">
        <v>45513</v>
      </c>
      <c r="C15" s="46">
        <v>2485</v>
      </c>
      <c r="D15" s="45">
        <v>2495</v>
      </c>
      <c r="E15" s="44">
        <f t="shared" si="0"/>
        <v>2490</v>
      </c>
      <c r="F15" s="46">
        <v>2360</v>
      </c>
      <c r="G15" s="45">
        <v>2370</v>
      </c>
      <c r="H15" s="44">
        <f t="shared" si="1"/>
        <v>2365</v>
      </c>
      <c r="I15" s="46">
        <v>2360</v>
      </c>
      <c r="J15" s="45">
        <v>2370</v>
      </c>
      <c r="K15" s="44">
        <f t="shared" si="2"/>
        <v>2365</v>
      </c>
      <c r="L15" s="52">
        <v>2495</v>
      </c>
      <c r="M15" s="51">
        <v>1.2742</v>
      </c>
      <c r="N15" s="51">
        <v>1.0916999999999999</v>
      </c>
      <c r="O15" s="50">
        <v>147.02000000000001</v>
      </c>
      <c r="P15" s="43">
        <v>1958.09</v>
      </c>
      <c r="Q15" s="43">
        <v>1858.68</v>
      </c>
      <c r="R15" s="49">
        <f t="shared" si="3"/>
        <v>2285.4263991939179</v>
      </c>
      <c r="S15" s="48">
        <v>1.2750999999999999</v>
      </c>
    </row>
    <row r="16" spans="1:19" x14ac:dyDescent="0.2">
      <c r="B16" s="47">
        <v>45516</v>
      </c>
      <c r="C16" s="46">
        <v>2481</v>
      </c>
      <c r="D16" s="45">
        <v>2491</v>
      </c>
      <c r="E16" s="44">
        <f t="shared" si="0"/>
        <v>2486</v>
      </c>
      <c r="F16" s="46">
        <v>2360</v>
      </c>
      <c r="G16" s="45">
        <v>2370</v>
      </c>
      <c r="H16" s="44">
        <f t="shared" si="1"/>
        <v>2365</v>
      </c>
      <c r="I16" s="46">
        <v>2360</v>
      </c>
      <c r="J16" s="45">
        <v>2370</v>
      </c>
      <c r="K16" s="44">
        <f t="shared" si="2"/>
        <v>2365</v>
      </c>
      <c r="L16" s="52">
        <v>2491</v>
      </c>
      <c r="M16" s="51">
        <v>1.2769999999999999</v>
      </c>
      <c r="N16" s="51">
        <v>1.0927</v>
      </c>
      <c r="O16" s="50">
        <v>147.58000000000001</v>
      </c>
      <c r="P16" s="43">
        <v>1950.67</v>
      </c>
      <c r="Q16" s="43">
        <v>1854.61</v>
      </c>
      <c r="R16" s="49">
        <f t="shared" si="3"/>
        <v>2279.6742015191726</v>
      </c>
      <c r="S16" s="48">
        <v>1.2779</v>
      </c>
    </row>
    <row r="17" spans="2:19" x14ac:dyDescent="0.2">
      <c r="B17" s="47">
        <v>45517</v>
      </c>
      <c r="C17" s="46">
        <v>2478</v>
      </c>
      <c r="D17" s="45">
        <v>2488</v>
      </c>
      <c r="E17" s="44">
        <f t="shared" si="0"/>
        <v>2483</v>
      </c>
      <c r="F17" s="46">
        <v>2360</v>
      </c>
      <c r="G17" s="45">
        <v>2370</v>
      </c>
      <c r="H17" s="44">
        <f t="shared" si="1"/>
        <v>2365</v>
      </c>
      <c r="I17" s="46">
        <v>2360</v>
      </c>
      <c r="J17" s="45">
        <v>2370</v>
      </c>
      <c r="K17" s="44">
        <f t="shared" si="2"/>
        <v>2365</v>
      </c>
      <c r="L17" s="52">
        <v>2488</v>
      </c>
      <c r="M17" s="51">
        <v>1.2791999999999999</v>
      </c>
      <c r="N17" s="51">
        <v>1.0931</v>
      </c>
      <c r="O17" s="50">
        <v>147.36000000000001</v>
      </c>
      <c r="P17" s="43">
        <v>1944.97</v>
      </c>
      <c r="Q17" s="43">
        <v>1851.56</v>
      </c>
      <c r="R17" s="49">
        <f t="shared" si="3"/>
        <v>2276.0955081877232</v>
      </c>
      <c r="S17" s="48">
        <v>1.28</v>
      </c>
    </row>
    <row r="18" spans="2:19" x14ac:dyDescent="0.2">
      <c r="B18" s="47">
        <v>45518</v>
      </c>
      <c r="C18" s="46">
        <v>2475</v>
      </c>
      <c r="D18" s="45">
        <v>2485</v>
      </c>
      <c r="E18" s="44">
        <f t="shared" si="0"/>
        <v>2480</v>
      </c>
      <c r="F18" s="46">
        <v>2360</v>
      </c>
      <c r="G18" s="45">
        <v>2370</v>
      </c>
      <c r="H18" s="44">
        <f t="shared" si="1"/>
        <v>2365</v>
      </c>
      <c r="I18" s="46">
        <v>2360</v>
      </c>
      <c r="J18" s="45">
        <v>2370</v>
      </c>
      <c r="K18" s="44">
        <f t="shared" si="2"/>
        <v>2365</v>
      </c>
      <c r="L18" s="52">
        <v>2485</v>
      </c>
      <c r="M18" s="51">
        <v>1.2848999999999999</v>
      </c>
      <c r="N18" s="51">
        <v>1.1023000000000001</v>
      </c>
      <c r="O18" s="50">
        <v>146.9</v>
      </c>
      <c r="P18" s="43">
        <v>1934</v>
      </c>
      <c r="Q18" s="43">
        <v>1843.21</v>
      </c>
      <c r="R18" s="49">
        <f t="shared" si="3"/>
        <v>2254.377211285494</v>
      </c>
      <c r="S18" s="48">
        <v>1.2858000000000001</v>
      </c>
    </row>
    <row r="19" spans="2:19" x14ac:dyDescent="0.2">
      <c r="B19" s="47">
        <v>45519</v>
      </c>
      <c r="C19" s="46">
        <v>2472</v>
      </c>
      <c r="D19" s="45">
        <v>2482</v>
      </c>
      <c r="E19" s="44">
        <f t="shared" si="0"/>
        <v>2477</v>
      </c>
      <c r="F19" s="46">
        <v>2360</v>
      </c>
      <c r="G19" s="45">
        <v>2370</v>
      </c>
      <c r="H19" s="44">
        <f t="shared" si="1"/>
        <v>2365</v>
      </c>
      <c r="I19" s="46">
        <v>2360</v>
      </c>
      <c r="J19" s="45">
        <v>2370</v>
      </c>
      <c r="K19" s="44">
        <f t="shared" si="2"/>
        <v>2365</v>
      </c>
      <c r="L19" s="52">
        <v>2482</v>
      </c>
      <c r="M19" s="51">
        <v>1.2862</v>
      </c>
      <c r="N19" s="51">
        <v>1.1013999999999999</v>
      </c>
      <c r="O19" s="50">
        <v>147.22999999999999</v>
      </c>
      <c r="P19" s="43">
        <v>1929.72</v>
      </c>
      <c r="Q19" s="43">
        <v>1841.35</v>
      </c>
      <c r="R19" s="49">
        <f t="shared" si="3"/>
        <v>2253.4955511167605</v>
      </c>
      <c r="S19" s="48">
        <v>1.2870999999999999</v>
      </c>
    </row>
    <row r="20" spans="2:19" x14ac:dyDescent="0.2">
      <c r="B20" s="47">
        <v>45520</v>
      </c>
      <c r="C20" s="46">
        <v>2468</v>
      </c>
      <c r="D20" s="45">
        <v>2478</v>
      </c>
      <c r="E20" s="44">
        <f t="shared" si="0"/>
        <v>2473</v>
      </c>
      <c r="F20" s="46">
        <v>2360</v>
      </c>
      <c r="G20" s="45">
        <v>2370</v>
      </c>
      <c r="H20" s="44">
        <f t="shared" si="1"/>
        <v>2365</v>
      </c>
      <c r="I20" s="46">
        <v>2360</v>
      </c>
      <c r="J20" s="45">
        <v>2370</v>
      </c>
      <c r="K20" s="44">
        <f t="shared" si="2"/>
        <v>2365</v>
      </c>
      <c r="L20" s="52">
        <v>2478</v>
      </c>
      <c r="M20" s="51">
        <v>1.2908999999999999</v>
      </c>
      <c r="N20" s="51">
        <v>1.0992999999999999</v>
      </c>
      <c r="O20" s="50">
        <v>148.05000000000001</v>
      </c>
      <c r="P20" s="43">
        <v>1919.59</v>
      </c>
      <c r="Q20" s="43">
        <v>1834.65</v>
      </c>
      <c r="R20" s="49">
        <f t="shared" si="3"/>
        <v>2254.1617392886383</v>
      </c>
      <c r="S20" s="48">
        <v>1.2918000000000001</v>
      </c>
    </row>
    <row r="21" spans="2:19" x14ac:dyDescent="0.2">
      <c r="B21" s="47">
        <v>45523</v>
      </c>
      <c r="C21" s="46">
        <v>2465</v>
      </c>
      <c r="D21" s="45">
        <v>2475</v>
      </c>
      <c r="E21" s="44">
        <f t="shared" si="0"/>
        <v>2470</v>
      </c>
      <c r="F21" s="46">
        <v>2360</v>
      </c>
      <c r="G21" s="45">
        <v>2370</v>
      </c>
      <c r="H21" s="44">
        <f t="shared" si="1"/>
        <v>2365</v>
      </c>
      <c r="I21" s="46">
        <v>2360</v>
      </c>
      <c r="J21" s="45">
        <v>2370</v>
      </c>
      <c r="K21" s="44">
        <f t="shared" si="2"/>
        <v>2365</v>
      </c>
      <c r="L21" s="52">
        <v>2475</v>
      </c>
      <c r="M21" s="51">
        <v>1.2958000000000001</v>
      </c>
      <c r="N21" s="51">
        <v>1.1043000000000001</v>
      </c>
      <c r="O21" s="50">
        <v>146.05000000000001</v>
      </c>
      <c r="P21" s="43">
        <v>1910.02</v>
      </c>
      <c r="Q21" s="43">
        <v>1827.72</v>
      </c>
      <c r="R21" s="49">
        <f t="shared" si="3"/>
        <v>2241.238793806031</v>
      </c>
      <c r="S21" s="48">
        <v>1.2967</v>
      </c>
    </row>
    <row r="22" spans="2:19" x14ac:dyDescent="0.2">
      <c r="B22" s="47">
        <v>45524</v>
      </c>
      <c r="C22" s="46">
        <v>2462</v>
      </c>
      <c r="D22" s="45">
        <v>2472</v>
      </c>
      <c r="E22" s="44">
        <f t="shared" si="0"/>
        <v>2467</v>
      </c>
      <c r="F22" s="46">
        <v>2360</v>
      </c>
      <c r="G22" s="45">
        <v>2370</v>
      </c>
      <c r="H22" s="44">
        <f t="shared" si="1"/>
        <v>2365</v>
      </c>
      <c r="I22" s="46">
        <v>2360</v>
      </c>
      <c r="J22" s="45">
        <v>2370</v>
      </c>
      <c r="K22" s="44">
        <f t="shared" si="2"/>
        <v>2365</v>
      </c>
      <c r="L22" s="52">
        <v>2472</v>
      </c>
      <c r="M22" s="51">
        <v>1.3008</v>
      </c>
      <c r="N22" s="51">
        <v>1.1081000000000001</v>
      </c>
      <c r="O22" s="50">
        <v>146.38</v>
      </c>
      <c r="P22" s="43">
        <v>1900.37</v>
      </c>
      <c r="Q22" s="43">
        <v>1820.7</v>
      </c>
      <c r="R22" s="49">
        <f t="shared" si="3"/>
        <v>2230.8455915531085</v>
      </c>
      <c r="S22" s="48">
        <v>1.3017000000000001</v>
      </c>
    </row>
    <row r="23" spans="2:19" x14ac:dyDescent="0.2">
      <c r="B23" s="47">
        <v>45525</v>
      </c>
      <c r="C23" s="46">
        <v>2458</v>
      </c>
      <c r="D23" s="45">
        <v>2468</v>
      </c>
      <c r="E23" s="44">
        <f t="shared" si="0"/>
        <v>2463</v>
      </c>
      <c r="F23" s="46">
        <v>2360</v>
      </c>
      <c r="G23" s="45">
        <v>2370</v>
      </c>
      <c r="H23" s="44">
        <f t="shared" si="1"/>
        <v>2365</v>
      </c>
      <c r="I23" s="46">
        <v>2360</v>
      </c>
      <c r="J23" s="45">
        <v>2370</v>
      </c>
      <c r="K23" s="44">
        <f t="shared" si="2"/>
        <v>2365</v>
      </c>
      <c r="L23" s="52">
        <v>2468</v>
      </c>
      <c r="M23" s="51">
        <v>1.3031999999999999</v>
      </c>
      <c r="N23" s="51">
        <v>1.1114999999999999</v>
      </c>
      <c r="O23" s="50">
        <v>146.07</v>
      </c>
      <c r="P23" s="43">
        <v>1893.8</v>
      </c>
      <c r="Q23" s="43">
        <v>1817.35</v>
      </c>
      <c r="R23" s="49">
        <f t="shared" si="3"/>
        <v>2220.4228520017996</v>
      </c>
      <c r="S23" s="48">
        <v>1.3041</v>
      </c>
    </row>
    <row r="24" spans="2:19" x14ac:dyDescent="0.2">
      <c r="B24" s="47">
        <v>45526</v>
      </c>
      <c r="C24" s="46">
        <v>2455</v>
      </c>
      <c r="D24" s="45">
        <v>2465</v>
      </c>
      <c r="E24" s="44">
        <f t="shared" si="0"/>
        <v>2460</v>
      </c>
      <c r="F24" s="46">
        <v>2360</v>
      </c>
      <c r="G24" s="45">
        <v>2370</v>
      </c>
      <c r="H24" s="44">
        <f t="shared" si="1"/>
        <v>2365</v>
      </c>
      <c r="I24" s="46">
        <v>2360</v>
      </c>
      <c r="J24" s="45">
        <v>2370</v>
      </c>
      <c r="K24" s="44">
        <f t="shared" si="2"/>
        <v>2365</v>
      </c>
      <c r="L24" s="52">
        <v>2465</v>
      </c>
      <c r="M24" s="51">
        <v>1.3112999999999999</v>
      </c>
      <c r="N24" s="51">
        <v>1.1136999999999999</v>
      </c>
      <c r="O24" s="50">
        <v>146</v>
      </c>
      <c r="P24" s="43">
        <v>1879.81</v>
      </c>
      <c r="Q24" s="43">
        <v>1806.26</v>
      </c>
      <c r="R24" s="49">
        <f t="shared" si="3"/>
        <v>2213.3429110173297</v>
      </c>
      <c r="S24" s="48">
        <v>1.3121</v>
      </c>
    </row>
    <row r="25" spans="2:19" x14ac:dyDescent="0.2">
      <c r="B25" s="47">
        <v>45527</v>
      </c>
      <c r="C25" s="46">
        <v>2451</v>
      </c>
      <c r="D25" s="45">
        <v>2461</v>
      </c>
      <c r="E25" s="44">
        <f t="shared" si="0"/>
        <v>2456</v>
      </c>
      <c r="F25" s="46">
        <v>2360</v>
      </c>
      <c r="G25" s="45">
        <v>2370</v>
      </c>
      <c r="H25" s="44">
        <f t="shared" si="1"/>
        <v>2365</v>
      </c>
      <c r="I25" s="46">
        <v>2360</v>
      </c>
      <c r="J25" s="45">
        <v>2370</v>
      </c>
      <c r="K25" s="44">
        <f t="shared" si="2"/>
        <v>2365</v>
      </c>
      <c r="L25" s="52">
        <v>2461</v>
      </c>
      <c r="M25" s="51">
        <v>1.3122</v>
      </c>
      <c r="N25" s="51">
        <v>1.1120000000000001</v>
      </c>
      <c r="O25" s="50">
        <v>146.04</v>
      </c>
      <c r="P25" s="43">
        <v>1875.48</v>
      </c>
      <c r="Q25" s="43">
        <v>1805.03</v>
      </c>
      <c r="R25" s="49">
        <f t="shared" si="3"/>
        <v>2213.1294964028775</v>
      </c>
      <c r="S25" s="48">
        <v>1.3129999999999999</v>
      </c>
    </row>
    <row r="26" spans="2:19" x14ac:dyDescent="0.2">
      <c r="B26" s="47">
        <v>45531</v>
      </c>
      <c r="C26" s="46">
        <v>2448</v>
      </c>
      <c r="D26" s="45">
        <v>2458</v>
      </c>
      <c r="E26" s="44">
        <f t="shared" si="0"/>
        <v>2453</v>
      </c>
      <c r="F26" s="46">
        <v>2360</v>
      </c>
      <c r="G26" s="45">
        <v>2370</v>
      </c>
      <c r="H26" s="44">
        <f t="shared" si="1"/>
        <v>2365</v>
      </c>
      <c r="I26" s="46">
        <v>2360</v>
      </c>
      <c r="J26" s="45">
        <v>2370</v>
      </c>
      <c r="K26" s="44">
        <f t="shared" si="2"/>
        <v>2365</v>
      </c>
      <c r="L26" s="52">
        <v>2458</v>
      </c>
      <c r="M26" s="51">
        <v>1.3221000000000001</v>
      </c>
      <c r="N26" s="51">
        <v>1.1161000000000001</v>
      </c>
      <c r="O26" s="50">
        <v>144.54</v>
      </c>
      <c r="P26" s="43">
        <v>1859.16</v>
      </c>
      <c r="Q26" s="43">
        <v>1791.52</v>
      </c>
      <c r="R26" s="49">
        <f t="shared" si="3"/>
        <v>2202.3116208225069</v>
      </c>
      <c r="S26" s="48">
        <v>1.3229</v>
      </c>
    </row>
    <row r="27" spans="2:19" x14ac:dyDescent="0.2">
      <c r="B27" s="47">
        <v>45532</v>
      </c>
      <c r="C27" s="46">
        <v>2444</v>
      </c>
      <c r="D27" s="45">
        <v>2454</v>
      </c>
      <c r="E27" s="44">
        <f t="shared" si="0"/>
        <v>2449</v>
      </c>
      <c r="F27" s="46">
        <v>2360</v>
      </c>
      <c r="G27" s="45">
        <v>2370</v>
      </c>
      <c r="H27" s="44">
        <f t="shared" si="1"/>
        <v>2365</v>
      </c>
      <c r="I27" s="46">
        <v>2360</v>
      </c>
      <c r="J27" s="45">
        <v>2370</v>
      </c>
      <c r="K27" s="44">
        <f t="shared" si="2"/>
        <v>2365</v>
      </c>
      <c r="L27" s="52">
        <v>2454</v>
      </c>
      <c r="M27" s="51">
        <v>1.321</v>
      </c>
      <c r="N27" s="51">
        <v>1.1121000000000001</v>
      </c>
      <c r="O27" s="50">
        <v>144.33000000000001</v>
      </c>
      <c r="P27" s="43">
        <v>1857.68</v>
      </c>
      <c r="Q27" s="43">
        <v>1793.15</v>
      </c>
      <c r="R27" s="49">
        <f t="shared" si="3"/>
        <v>2206.6360938764496</v>
      </c>
      <c r="S27" s="48">
        <v>1.3217000000000001</v>
      </c>
    </row>
    <row r="28" spans="2:19" x14ac:dyDescent="0.2">
      <c r="B28" s="47">
        <v>45533</v>
      </c>
      <c r="C28" s="46">
        <v>2441</v>
      </c>
      <c r="D28" s="45">
        <v>2451</v>
      </c>
      <c r="E28" s="44">
        <f t="shared" si="0"/>
        <v>2446</v>
      </c>
      <c r="F28" s="46">
        <v>2360</v>
      </c>
      <c r="G28" s="45">
        <v>2370</v>
      </c>
      <c r="H28" s="44">
        <f t="shared" si="1"/>
        <v>2365</v>
      </c>
      <c r="I28" s="46">
        <v>2360</v>
      </c>
      <c r="J28" s="45">
        <v>2370</v>
      </c>
      <c r="K28" s="44">
        <f t="shared" si="2"/>
        <v>2365</v>
      </c>
      <c r="L28" s="52">
        <v>2451</v>
      </c>
      <c r="M28" s="51">
        <v>1.3186</v>
      </c>
      <c r="N28" s="51">
        <v>1.1096999999999999</v>
      </c>
      <c r="O28" s="50">
        <v>144.6</v>
      </c>
      <c r="P28" s="43">
        <v>1858.79</v>
      </c>
      <c r="Q28" s="43">
        <v>1796.54</v>
      </c>
      <c r="R28" s="49">
        <f t="shared" si="3"/>
        <v>2208.7050554203843</v>
      </c>
      <c r="S28" s="48">
        <v>1.3191999999999999</v>
      </c>
    </row>
    <row r="29" spans="2:19" x14ac:dyDescent="0.2">
      <c r="B29" s="47">
        <v>45534</v>
      </c>
      <c r="C29" s="46">
        <v>2441</v>
      </c>
      <c r="D29" s="45">
        <v>2451</v>
      </c>
      <c r="E29" s="44">
        <f t="shared" si="0"/>
        <v>2446</v>
      </c>
      <c r="F29" s="46">
        <v>2360</v>
      </c>
      <c r="G29" s="45">
        <v>2370</v>
      </c>
      <c r="H29" s="44">
        <f t="shared" si="1"/>
        <v>2365</v>
      </c>
      <c r="I29" s="46">
        <v>2360</v>
      </c>
      <c r="J29" s="45">
        <v>2370</v>
      </c>
      <c r="K29" s="44">
        <f t="shared" si="2"/>
        <v>2365</v>
      </c>
      <c r="L29" s="52">
        <v>2451</v>
      </c>
      <c r="M29" s="51">
        <v>1.3179000000000001</v>
      </c>
      <c r="N29" s="51">
        <v>1.1082000000000001</v>
      </c>
      <c r="O29" s="50">
        <v>145.43</v>
      </c>
      <c r="P29" s="43">
        <v>1859.78</v>
      </c>
      <c r="Q29" s="43">
        <v>1797.36</v>
      </c>
      <c r="R29" s="49">
        <f t="shared" si="3"/>
        <v>2211.6946399566864</v>
      </c>
      <c r="S29" s="48">
        <v>1.3186</v>
      </c>
    </row>
    <row r="30" spans="2:19" s="10" customFormat="1" x14ac:dyDescent="0.2">
      <c r="B30" s="42" t="s">
        <v>11</v>
      </c>
      <c r="C30" s="41">
        <f>ROUND(AVERAGE(C9:C29),2)</f>
        <v>2471.4299999999998</v>
      </c>
      <c r="D30" s="40">
        <f>ROUND(AVERAGE(D9:D29),2)</f>
        <v>2481.4299999999998</v>
      </c>
      <c r="E30" s="39">
        <f>ROUND(AVERAGE(C30:D30),2)</f>
        <v>2476.4299999999998</v>
      </c>
      <c r="F30" s="41">
        <f>ROUND(AVERAGE(F9:F29),2)</f>
        <v>2360</v>
      </c>
      <c r="G30" s="40">
        <f>ROUND(AVERAGE(G9:G29),2)</f>
        <v>2370</v>
      </c>
      <c r="H30" s="39">
        <f>ROUND(AVERAGE(F30:G30),2)</f>
        <v>2365</v>
      </c>
      <c r="I30" s="41">
        <f>ROUND(AVERAGE(I9:I29),2)</f>
        <v>2360</v>
      </c>
      <c r="J30" s="40">
        <f>ROUND(AVERAGE(J9:J29),2)</f>
        <v>2370</v>
      </c>
      <c r="K30" s="39">
        <f>ROUND(AVERAGE(I30:J30),2)</f>
        <v>2365</v>
      </c>
      <c r="L30" s="38">
        <f>ROUND(AVERAGE(L9:L29),2)</f>
        <v>2481.4299999999998</v>
      </c>
      <c r="M30" s="37">
        <f>ROUND(AVERAGE(M9:M29),4)</f>
        <v>1.2922</v>
      </c>
      <c r="N30" s="36">
        <f>ROUND(AVERAGE(N9:N29),4)</f>
        <v>1.1006</v>
      </c>
      <c r="O30" s="175">
        <f>ROUND(AVERAGE(O9:O29),2)</f>
        <v>146.38</v>
      </c>
      <c r="P30" s="35">
        <f>AVERAGE(P9:P29)</f>
        <v>1920.8361904761907</v>
      </c>
      <c r="Q30" s="35">
        <f>AVERAGE(Q9:Q29)</f>
        <v>1833.1809523809522</v>
      </c>
      <c r="R30" s="35">
        <f>AVERAGE(R9:R29)</f>
        <v>2254.9919802101845</v>
      </c>
      <c r="S30" s="34">
        <f>AVERAGE(S9:S29)</f>
        <v>1.293090476190476</v>
      </c>
    </row>
    <row r="31" spans="2:19" s="5" customFormat="1" x14ac:dyDescent="0.2">
      <c r="B31" s="33" t="s">
        <v>12</v>
      </c>
      <c r="C31" s="32">
        <f t="shared" ref="C31:S31" si="4">MAX(C9:C29)</f>
        <v>2504</v>
      </c>
      <c r="D31" s="31">
        <f t="shared" si="4"/>
        <v>2514</v>
      </c>
      <c r="E31" s="30">
        <f t="shared" si="4"/>
        <v>2509</v>
      </c>
      <c r="F31" s="32">
        <f t="shared" si="4"/>
        <v>2360</v>
      </c>
      <c r="G31" s="31">
        <f t="shared" si="4"/>
        <v>2370</v>
      </c>
      <c r="H31" s="30">
        <f t="shared" si="4"/>
        <v>2365</v>
      </c>
      <c r="I31" s="32">
        <f t="shared" si="4"/>
        <v>2360</v>
      </c>
      <c r="J31" s="31">
        <f t="shared" si="4"/>
        <v>2370</v>
      </c>
      <c r="K31" s="30">
        <f t="shared" si="4"/>
        <v>2365</v>
      </c>
      <c r="L31" s="29">
        <f t="shared" si="4"/>
        <v>2514</v>
      </c>
      <c r="M31" s="28">
        <f t="shared" si="4"/>
        <v>1.3221000000000001</v>
      </c>
      <c r="N31" s="27">
        <f t="shared" si="4"/>
        <v>1.1161000000000001</v>
      </c>
      <c r="O31" s="26">
        <f t="shared" si="4"/>
        <v>150.53</v>
      </c>
      <c r="P31" s="25">
        <f t="shared" si="4"/>
        <v>1972.74</v>
      </c>
      <c r="Q31" s="25">
        <f t="shared" si="4"/>
        <v>1865.99</v>
      </c>
      <c r="R31" s="25">
        <f t="shared" si="4"/>
        <v>2329.2875011581582</v>
      </c>
      <c r="S31" s="24">
        <f t="shared" si="4"/>
        <v>1.3229</v>
      </c>
    </row>
    <row r="32" spans="2:19" s="5" customFormat="1" ht="13.5" thickBot="1" x14ac:dyDescent="0.25">
      <c r="B32" s="23" t="s">
        <v>13</v>
      </c>
      <c r="C32" s="22">
        <f t="shared" ref="C32:S32" si="5">MIN(C9:C29)</f>
        <v>2441</v>
      </c>
      <c r="D32" s="21">
        <f t="shared" si="5"/>
        <v>2451</v>
      </c>
      <c r="E32" s="20">
        <f t="shared" si="5"/>
        <v>2446</v>
      </c>
      <c r="F32" s="22">
        <f t="shared" si="5"/>
        <v>2360</v>
      </c>
      <c r="G32" s="21">
        <f t="shared" si="5"/>
        <v>2370</v>
      </c>
      <c r="H32" s="20">
        <f t="shared" si="5"/>
        <v>2365</v>
      </c>
      <c r="I32" s="22">
        <f t="shared" si="5"/>
        <v>2360</v>
      </c>
      <c r="J32" s="21">
        <f t="shared" si="5"/>
        <v>2370</v>
      </c>
      <c r="K32" s="20">
        <f t="shared" si="5"/>
        <v>2365</v>
      </c>
      <c r="L32" s="19">
        <f t="shared" si="5"/>
        <v>2451</v>
      </c>
      <c r="M32" s="18">
        <f t="shared" si="5"/>
        <v>1.2693000000000001</v>
      </c>
      <c r="N32" s="17">
        <f t="shared" si="5"/>
        <v>1.0792999999999999</v>
      </c>
      <c r="O32" s="16">
        <f t="shared" si="5"/>
        <v>142.32</v>
      </c>
      <c r="P32" s="15">
        <f t="shared" si="5"/>
        <v>1857.68</v>
      </c>
      <c r="Q32" s="15">
        <f t="shared" si="5"/>
        <v>1791.52</v>
      </c>
      <c r="R32" s="15">
        <f t="shared" si="5"/>
        <v>2202.3116208225069</v>
      </c>
      <c r="S32" s="14">
        <f t="shared" si="5"/>
        <v>1.2701</v>
      </c>
    </row>
    <row r="34" spans="2:14" x14ac:dyDescent="0.2">
      <c r="B34" s="7" t="s">
        <v>14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  <row r="35" spans="2:14" x14ac:dyDescent="0.2">
      <c r="B35" s="7" t="s">
        <v>15</v>
      </c>
      <c r="C35" s="9"/>
      <c r="D35" s="9"/>
      <c r="E35" s="8"/>
      <c r="F35" s="9"/>
      <c r="G35" s="9"/>
      <c r="H35" s="8"/>
      <c r="I35" s="9"/>
      <c r="J35" s="9"/>
      <c r="K35" s="8"/>
      <c r="L35" s="9"/>
      <c r="M35" s="9"/>
      <c r="N35" s="8"/>
    </row>
  </sheetData>
  <mergeCells count="7">
    <mergeCell ref="P7:Q7"/>
    <mergeCell ref="S7:S8"/>
    <mergeCell ref="C7:E7"/>
    <mergeCell ref="F7:H7"/>
    <mergeCell ref="I7:K7"/>
    <mergeCell ref="L7:L8"/>
    <mergeCell ref="M7:O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S35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2" width="12.5703125" style="4" bestFit="1" customWidth="1"/>
    <col min="13" max="13" width="10" style="4" bestFit="1" customWidth="1"/>
    <col min="14" max="14" width="14.140625" bestFit="1" customWidth="1"/>
    <col min="15" max="15" width="12.5703125" style="4" bestFit="1" customWidth="1"/>
    <col min="16" max="16" width="10.5703125" bestFit="1" customWidth="1"/>
    <col min="17" max="17" width="11.28515625" bestFit="1" customWidth="1"/>
    <col min="18" max="18" width="14.140625" bestFit="1" customWidth="1"/>
    <col min="19" max="19" width="10.5703125" bestFit="1" customWidth="1"/>
  </cols>
  <sheetData>
    <row r="3" spans="1:19" ht="15.75" x14ac:dyDescent="0.25">
      <c r="B3" s="6" t="s">
        <v>19</v>
      </c>
    </row>
    <row r="4" spans="1:19" x14ac:dyDescent="0.2">
      <c r="B4" s="61" t="s">
        <v>30</v>
      </c>
    </row>
    <row r="6" spans="1:19" ht="13.5" thickBot="1" x14ac:dyDescent="0.25">
      <c r="B6" s="1">
        <v>45505</v>
      </c>
    </row>
    <row r="7" spans="1:19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82" t="s">
        <v>4</v>
      </c>
      <c r="M7" s="184" t="s">
        <v>21</v>
      </c>
      <c r="N7" s="185"/>
      <c r="O7" s="186"/>
      <c r="P7" s="187" t="s">
        <v>5</v>
      </c>
      <c r="Q7" s="188"/>
      <c r="R7" s="11" t="s">
        <v>18</v>
      </c>
      <c r="S7" s="182" t="s">
        <v>20</v>
      </c>
    </row>
    <row r="8" spans="1:19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183"/>
      <c r="M8" s="56" t="s">
        <v>10</v>
      </c>
      <c r="N8" s="55" t="s">
        <v>16</v>
      </c>
      <c r="O8" s="12" t="s">
        <v>17</v>
      </c>
      <c r="P8" s="54" t="s">
        <v>8</v>
      </c>
      <c r="Q8" s="54" t="s">
        <v>9</v>
      </c>
      <c r="R8" s="13" t="s">
        <v>8</v>
      </c>
      <c r="S8" s="183" t="s">
        <v>20</v>
      </c>
    </row>
    <row r="9" spans="1:19" x14ac:dyDescent="0.2">
      <c r="B9" s="47">
        <v>45505</v>
      </c>
      <c r="C9" s="46">
        <v>2490</v>
      </c>
      <c r="D9" s="45">
        <v>2500</v>
      </c>
      <c r="E9" s="44">
        <f t="shared" ref="E9:E29" si="0">AVERAGE(C9:D9)</f>
        <v>2495</v>
      </c>
      <c r="F9" s="46">
        <v>2490</v>
      </c>
      <c r="G9" s="45">
        <v>2500</v>
      </c>
      <c r="H9" s="44">
        <f t="shared" ref="H9:H29" si="1">AVERAGE(F9:G9)</f>
        <v>2495</v>
      </c>
      <c r="I9" s="46">
        <v>2490</v>
      </c>
      <c r="J9" s="45">
        <v>2500</v>
      </c>
      <c r="K9" s="44">
        <f t="shared" ref="K9:K29" si="2">AVERAGE(I9:J9)</f>
        <v>2495</v>
      </c>
      <c r="L9" s="52">
        <v>2500</v>
      </c>
      <c r="M9" s="51">
        <v>1.2794000000000001</v>
      </c>
      <c r="N9" s="53">
        <v>1.0792999999999999</v>
      </c>
      <c r="O9" s="50">
        <v>150.53</v>
      </c>
      <c r="P9" s="43">
        <v>1954.04</v>
      </c>
      <c r="Q9" s="43">
        <v>1952.36</v>
      </c>
      <c r="R9" s="49">
        <f t="shared" ref="R9:R29" si="3">L9/N9</f>
        <v>2316.3161308255353</v>
      </c>
      <c r="S9" s="48">
        <v>1.2805</v>
      </c>
    </row>
    <row r="10" spans="1:19" x14ac:dyDescent="0.2">
      <c r="B10" s="47">
        <v>45506</v>
      </c>
      <c r="C10" s="46">
        <v>2490</v>
      </c>
      <c r="D10" s="45">
        <v>2500</v>
      </c>
      <c r="E10" s="44">
        <f t="shared" si="0"/>
        <v>2495</v>
      </c>
      <c r="F10" s="46">
        <v>2490</v>
      </c>
      <c r="G10" s="45">
        <v>2500</v>
      </c>
      <c r="H10" s="44">
        <f t="shared" si="1"/>
        <v>2495</v>
      </c>
      <c r="I10" s="46">
        <v>2490</v>
      </c>
      <c r="J10" s="45">
        <v>2500</v>
      </c>
      <c r="K10" s="44">
        <f t="shared" si="2"/>
        <v>2495</v>
      </c>
      <c r="L10" s="52">
        <v>2500</v>
      </c>
      <c r="M10" s="51">
        <v>1.274</v>
      </c>
      <c r="N10" s="51">
        <v>1.0831999999999999</v>
      </c>
      <c r="O10" s="50">
        <v>149.01</v>
      </c>
      <c r="P10" s="43">
        <v>1962.32</v>
      </c>
      <c r="Q10" s="43">
        <v>1960.78</v>
      </c>
      <c r="R10" s="49">
        <f t="shared" si="3"/>
        <v>2307.9763663220092</v>
      </c>
      <c r="S10" s="48">
        <v>1.2749999999999999</v>
      </c>
    </row>
    <row r="11" spans="1:19" x14ac:dyDescent="0.2">
      <c r="B11" s="47">
        <v>45509</v>
      </c>
      <c r="C11" s="46">
        <v>2490</v>
      </c>
      <c r="D11" s="45">
        <v>2500</v>
      </c>
      <c r="E11" s="44">
        <f t="shared" si="0"/>
        <v>2495</v>
      </c>
      <c r="F11" s="46">
        <v>2490</v>
      </c>
      <c r="G11" s="45">
        <v>2500</v>
      </c>
      <c r="H11" s="44">
        <f t="shared" si="1"/>
        <v>2495</v>
      </c>
      <c r="I11" s="46">
        <v>2490</v>
      </c>
      <c r="J11" s="45">
        <v>2500</v>
      </c>
      <c r="K11" s="44">
        <f t="shared" si="2"/>
        <v>2495</v>
      </c>
      <c r="L11" s="52">
        <v>2500</v>
      </c>
      <c r="M11" s="51">
        <v>1.2766999999999999</v>
      </c>
      <c r="N11" s="51">
        <v>1.0964</v>
      </c>
      <c r="O11" s="50">
        <v>142.32</v>
      </c>
      <c r="P11" s="43">
        <v>1958.17</v>
      </c>
      <c r="Q11" s="43">
        <v>1956.95</v>
      </c>
      <c r="R11" s="49">
        <f t="shared" si="3"/>
        <v>2280.1897117840203</v>
      </c>
      <c r="S11" s="48">
        <v>1.2775000000000001</v>
      </c>
    </row>
    <row r="12" spans="1:19" x14ac:dyDescent="0.2">
      <c r="B12" s="47">
        <v>45510</v>
      </c>
      <c r="C12" s="46">
        <v>2490</v>
      </c>
      <c r="D12" s="45">
        <v>2500</v>
      </c>
      <c r="E12" s="44">
        <f t="shared" si="0"/>
        <v>2495</v>
      </c>
      <c r="F12" s="46">
        <v>2490</v>
      </c>
      <c r="G12" s="45">
        <v>2500</v>
      </c>
      <c r="H12" s="44">
        <f t="shared" si="1"/>
        <v>2495</v>
      </c>
      <c r="I12" s="46">
        <v>2490</v>
      </c>
      <c r="J12" s="45">
        <v>2500</v>
      </c>
      <c r="K12" s="44">
        <f t="shared" si="2"/>
        <v>2495</v>
      </c>
      <c r="L12" s="52">
        <v>2500</v>
      </c>
      <c r="M12" s="51">
        <v>1.2693000000000001</v>
      </c>
      <c r="N12" s="51">
        <v>1.0916999999999999</v>
      </c>
      <c r="O12" s="50">
        <v>145.16</v>
      </c>
      <c r="P12" s="43">
        <v>1969.59</v>
      </c>
      <c r="Q12" s="43">
        <v>1968.35</v>
      </c>
      <c r="R12" s="49">
        <f t="shared" si="3"/>
        <v>2290.0064120179541</v>
      </c>
      <c r="S12" s="48">
        <v>1.2701</v>
      </c>
    </row>
    <row r="13" spans="1:19" x14ac:dyDescent="0.2">
      <c r="B13" s="47">
        <v>45511</v>
      </c>
      <c r="C13" s="46">
        <v>2490</v>
      </c>
      <c r="D13" s="45">
        <v>2500</v>
      </c>
      <c r="E13" s="44">
        <f t="shared" si="0"/>
        <v>2495</v>
      </c>
      <c r="F13" s="46">
        <v>2490</v>
      </c>
      <c r="G13" s="45">
        <v>2500</v>
      </c>
      <c r="H13" s="44">
        <f t="shared" si="1"/>
        <v>2495</v>
      </c>
      <c r="I13" s="46">
        <v>2490</v>
      </c>
      <c r="J13" s="45">
        <v>2500</v>
      </c>
      <c r="K13" s="44">
        <f t="shared" si="2"/>
        <v>2495</v>
      </c>
      <c r="L13" s="52">
        <v>2500</v>
      </c>
      <c r="M13" s="51">
        <v>1.2727999999999999</v>
      </c>
      <c r="N13" s="51">
        <v>1.0924</v>
      </c>
      <c r="O13" s="50">
        <v>147.22</v>
      </c>
      <c r="P13" s="43">
        <v>1964.17</v>
      </c>
      <c r="Q13" s="43">
        <v>1962.79</v>
      </c>
      <c r="R13" s="49">
        <f t="shared" si="3"/>
        <v>2288.5389967045039</v>
      </c>
      <c r="S13" s="48">
        <v>1.2737000000000001</v>
      </c>
    </row>
    <row r="14" spans="1:19" x14ac:dyDescent="0.2">
      <c r="B14" s="47">
        <v>45512</v>
      </c>
      <c r="C14" s="46">
        <v>2490</v>
      </c>
      <c r="D14" s="45">
        <v>2500</v>
      </c>
      <c r="E14" s="44">
        <f t="shared" si="0"/>
        <v>2495</v>
      </c>
      <c r="F14" s="46">
        <v>2490</v>
      </c>
      <c r="G14" s="45">
        <v>2500</v>
      </c>
      <c r="H14" s="44">
        <f t="shared" si="1"/>
        <v>2495</v>
      </c>
      <c r="I14" s="46">
        <v>2490</v>
      </c>
      <c r="J14" s="45">
        <v>2500</v>
      </c>
      <c r="K14" s="44">
        <f t="shared" si="2"/>
        <v>2495</v>
      </c>
      <c r="L14" s="52">
        <v>2500</v>
      </c>
      <c r="M14" s="51">
        <v>1.2696000000000001</v>
      </c>
      <c r="N14" s="51">
        <v>1.0931</v>
      </c>
      <c r="O14" s="50">
        <v>146.18</v>
      </c>
      <c r="P14" s="43">
        <v>1969.12</v>
      </c>
      <c r="Q14" s="43">
        <v>1967.88</v>
      </c>
      <c r="R14" s="49">
        <f t="shared" si="3"/>
        <v>2287.073460799561</v>
      </c>
      <c r="S14" s="48">
        <v>1.2704</v>
      </c>
    </row>
    <row r="15" spans="1:19" x14ac:dyDescent="0.2">
      <c r="B15" s="47">
        <v>45513</v>
      </c>
      <c r="C15" s="46">
        <v>2490</v>
      </c>
      <c r="D15" s="45">
        <v>2500</v>
      </c>
      <c r="E15" s="44">
        <f t="shared" si="0"/>
        <v>2495</v>
      </c>
      <c r="F15" s="46">
        <v>2490</v>
      </c>
      <c r="G15" s="45">
        <v>2500</v>
      </c>
      <c r="H15" s="44">
        <f t="shared" si="1"/>
        <v>2495</v>
      </c>
      <c r="I15" s="46">
        <v>2490</v>
      </c>
      <c r="J15" s="45">
        <v>2500</v>
      </c>
      <c r="K15" s="44">
        <f t="shared" si="2"/>
        <v>2495</v>
      </c>
      <c r="L15" s="52">
        <v>2500</v>
      </c>
      <c r="M15" s="51">
        <v>1.2742</v>
      </c>
      <c r="N15" s="51">
        <v>1.0916999999999999</v>
      </c>
      <c r="O15" s="50">
        <v>147.02000000000001</v>
      </c>
      <c r="P15" s="43">
        <v>1962.02</v>
      </c>
      <c r="Q15" s="43">
        <v>1960.63</v>
      </c>
      <c r="R15" s="49">
        <f t="shared" si="3"/>
        <v>2290.0064120179541</v>
      </c>
      <c r="S15" s="48">
        <v>1.2750999999999999</v>
      </c>
    </row>
    <row r="16" spans="1:19" x14ac:dyDescent="0.2">
      <c r="B16" s="47">
        <v>45516</v>
      </c>
      <c r="C16" s="46">
        <v>2490</v>
      </c>
      <c r="D16" s="45">
        <v>2500</v>
      </c>
      <c r="E16" s="44">
        <f t="shared" si="0"/>
        <v>2495</v>
      </c>
      <c r="F16" s="46">
        <v>2490</v>
      </c>
      <c r="G16" s="45">
        <v>2500</v>
      </c>
      <c r="H16" s="44">
        <f t="shared" si="1"/>
        <v>2495</v>
      </c>
      <c r="I16" s="46">
        <v>2490</v>
      </c>
      <c r="J16" s="45">
        <v>2500</v>
      </c>
      <c r="K16" s="44">
        <f t="shared" si="2"/>
        <v>2495</v>
      </c>
      <c r="L16" s="52">
        <v>2500</v>
      </c>
      <c r="M16" s="51">
        <v>1.2769999999999999</v>
      </c>
      <c r="N16" s="51">
        <v>1.0927</v>
      </c>
      <c r="O16" s="50">
        <v>147.58000000000001</v>
      </c>
      <c r="P16" s="43">
        <v>1957.71</v>
      </c>
      <c r="Q16" s="43">
        <v>1956.33</v>
      </c>
      <c r="R16" s="49">
        <f t="shared" si="3"/>
        <v>2287.910679967054</v>
      </c>
      <c r="S16" s="48">
        <v>1.2779</v>
      </c>
    </row>
    <row r="17" spans="2:19" x14ac:dyDescent="0.2">
      <c r="B17" s="47">
        <v>45517</v>
      </c>
      <c r="C17" s="46">
        <v>2490</v>
      </c>
      <c r="D17" s="45">
        <v>2500</v>
      </c>
      <c r="E17" s="44">
        <f t="shared" si="0"/>
        <v>2495</v>
      </c>
      <c r="F17" s="46">
        <v>2490</v>
      </c>
      <c r="G17" s="45">
        <v>2500</v>
      </c>
      <c r="H17" s="44">
        <f t="shared" si="1"/>
        <v>2495</v>
      </c>
      <c r="I17" s="46">
        <v>2490</v>
      </c>
      <c r="J17" s="45">
        <v>2500</v>
      </c>
      <c r="K17" s="44">
        <f t="shared" si="2"/>
        <v>2495</v>
      </c>
      <c r="L17" s="52">
        <v>2500</v>
      </c>
      <c r="M17" s="51">
        <v>1.2791999999999999</v>
      </c>
      <c r="N17" s="51">
        <v>1.0931</v>
      </c>
      <c r="O17" s="50">
        <v>147.36000000000001</v>
      </c>
      <c r="P17" s="43">
        <v>1954.35</v>
      </c>
      <c r="Q17" s="43">
        <v>1953.13</v>
      </c>
      <c r="R17" s="49">
        <f t="shared" si="3"/>
        <v>2287.073460799561</v>
      </c>
      <c r="S17" s="48">
        <v>1.28</v>
      </c>
    </row>
    <row r="18" spans="2:19" x14ac:dyDescent="0.2">
      <c r="B18" s="47">
        <v>45518</v>
      </c>
      <c r="C18" s="46">
        <v>2490</v>
      </c>
      <c r="D18" s="45">
        <v>2500</v>
      </c>
      <c r="E18" s="44">
        <f t="shared" si="0"/>
        <v>2495</v>
      </c>
      <c r="F18" s="46">
        <v>2490</v>
      </c>
      <c r="G18" s="45">
        <v>2500</v>
      </c>
      <c r="H18" s="44">
        <f t="shared" si="1"/>
        <v>2495</v>
      </c>
      <c r="I18" s="46">
        <v>2490</v>
      </c>
      <c r="J18" s="45">
        <v>2500</v>
      </c>
      <c r="K18" s="44">
        <f t="shared" si="2"/>
        <v>2495</v>
      </c>
      <c r="L18" s="52">
        <v>2500</v>
      </c>
      <c r="M18" s="51">
        <v>1.2848999999999999</v>
      </c>
      <c r="N18" s="51">
        <v>1.1023000000000001</v>
      </c>
      <c r="O18" s="50">
        <v>146.9</v>
      </c>
      <c r="P18" s="43">
        <v>1945.68</v>
      </c>
      <c r="Q18" s="43">
        <v>1944.31</v>
      </c>
      <c r="R18" s="49">
        <f t="shared" si="3"/>
        <v>2267.9851220175992</v>
      </c>
      <c r="S18" s="48">
        <v>1.2858000000000001</v>
      </c>
    </row>
    <row r="19" spans="2:19" x14ac:dyDescent="0.2">
      <c r="B19" s="47">
        <v>45519</v>
      </c>
      <c r="C19" s="46">
        <v>2490</v>
      </c>
      <c r="D19" s="45">
        <v>2500</v>
      </c>
      <c r="E19" s="44">
        <f t="shared" si="0"/>
        <v>2495</v>
      </c>
      <c r="F19" s="46">
        <v>2490</v>
      </c>
      <c r="G19" s="45">
        <v>2500</v>
      </c>
      <c r="H19" s="44">
        <f t="shared" si="1"/>
        <v>2495</v>
      </c>
      <c r="I19" s="46">
        <v>2490</v>
      </c>
      <c r="J19" s="45">
        <v>2500</v>
      </c>
      <c r="K19" s="44">
        <f t="shared" si="2"/>
        <v>2495</v>
      </c>
      <c r="L19" s="52">
        <v>2500</v>
      </c>
      <c r="M19" s="51">
        <v>1.2862</v>
      </c>
      <c r="N19" s="51">
        <v>1.1013999999999999</v>
      </c>
      <c r="O19" s="50">
        <v>147.22999999999999</v>
      </c>
      <c r="P19" s="43">
        <v>1943.71</v>
      </c>
      <c r="Q19" s="43">
        <v>1942.35</v>
      </c>
      <c r="R19" s="49">
        <f t="shared" si="3"/>
        <v>2269.8383875068098</v>
      </c>
      <c r="S19" s="48">
        <v>1.2870999999999999</v>
      </c>
    </row>
    <row r="20" spans="2:19" x14ac:dyDescent="0.2">
      <c r="B20" s="47">
        <v>45520</v>
      </c>
      <c r="C20" s="46">
        <v>2490</v>
      </c>
      <c r="D20" s="45">
        <v>2500</v>
      </c>
      <c r="E20" s="44">
        <f t="shared" si="0"/>
        <v>2495</v>
      </c>
      <c r="F20" s="46">
        <v>2490</v>
      </c>
      <c r="G20" s="45">
        <v>2500</v>
      </c>
      <c r="H20" s="44">
        <f t="shared" si="1"/>
        <v>2495</v>
      </c>
      <c r="I20" s="46">
        <v>2490</v>
      </c>
      <c r="J20" s="45">
        <v>2500</v>
      </c>
      <c r="K20" s="44">
        <f t="shared" si="2"/>
        <v>2495</v>
      </c>
      <c r="L20" s="52">
        <v>2500</v>
      </c>
      <c r="M20" s="51">
        <v>1.2908999999999999</v>
      </c>
      <c r="N20" s="51">
        <v>1.0992999999999999</v>
      </c>
      <c r="O20" s="50">
        <v>148.05000000000001</v>
      </c>
      <c r="P20" s="43">
        <v>1936.63</v>
      </c>
      <c r="Q20" s="43">
        <v>1935.28</v>
      </c>
      <c r="R20" s="49">
        <f t="shared" si="3"/>
        <v>2274.1744746656964</v>
      </c>
      <c r="S20" s="48">
        <v>1.2918000000000001</v>
      </c>
    </row>
    <row r="21" spans="2:19" x14ac:dyDescent="0.2">
      <c r="B21" s="47">
        <v>45523</v>
      </c>
      <c r="C21" s="46">
        <v>2490</v>
      </c>
      <c r="D21" s="45">
        <v>2500</v>
      </c>
      <c r="E21" s="44">
        <f t="shared" si="0"/>
        <v>2495</v>
      </c>
      <c r="F21" s="46">
        <v>2490</v>
      </c>
      <c r="G21" s="45">
        <v>2500</v>
      </c>
      <c r="H21" s="44">
        <f t="shared" si="1"/>
        <v>2495</v>
      </c>
      <c r="I21" s="46">
        <v>2490</v>
      </c>
      <c r="J21" s="45">
        <v>2500</v>
      </c>
      <c r="K21" s="44">
        <f t="shared" si="2"/>
        <v>2495</v>
      </c>
      <c r="L21" s="52">
        <v>2500</v>
      </c>
      <c r="M21" s="51">
        <v>1.2958000000000001</v>
      </c>
      <c r="N21" s="51">
        <v>1.1043000000000001</v>
      </c>
      <c r="O21" s="50">
        <v>146.05000000000001</v>
      </c>
      <c r="P21" s="43">
        <v>1929.31</v>
      </c>
      <c r="Q21" s="43">
        <v>1927.97</v>
      </c>
      <c r="R21" s="49">
        <f t="shared" si="3"/>
        <v>2263.8775695010413</v>
      </c>
      <c r="S21" s="48">
        <v>1.2967</v>
      </c>
    </row>
    <row r="22" spans="2:19" x14ac:dyDescent="0.2">
      <c r="B22" s="47">
        <v>45524</v>
      </c>
      <c r="C22" s="46">
        <v>2490</v>
      </c>
      <c r="D22" s="45">
        <v>2500</v>
      </c>
      <c r="E22" s="44">
        <f t="shared" si="0"/>
        <v>2495</v>
      </c>
      <c r="F22" s="46">
        <v>2490</v>
      </c>
      <c r="G22" s="45">
        <v>2500</v>
      </c>
      <c r="H22" s="44">
        <f t="shared" si="1"/>
        <v>2495</v>
      </c>
      <c r="I22" s="46">
        <v>2490</v>
      </c>
      <c r="J22" s="45">
        <v>2500</v>
      </c>
      <c r="K22" s="44">
        <f t="shared" si="2"/>
        <v>2495</v>
      </c>
      <c r="L22" s="52">
        <v>2500</v>
      </c>
      <c r="M22" s="51">
        <v>1.3008</v>
      </c>
      <c r="N22" s="51">
        <v>1.1081000000000001</v>
      </c>
      <c r="O22" s="50">
        <v>146.38</v>
      </c>
      <c r="P22" s="43">
        <v>1921.89</v>
      </c>
      <c r="Q22" s="43">
        <v>1920.57</v>
      </c>
      <c r="R22" s="49">
        <f t="shared" si="3"/>
        <v>2256.1140691273349</v>
      </c>
      <c r="S22" s="48">
        <v>1.3017000000000001</v>
      </c>
    </row>
    <row r="23" spans="2:19" x14ac:dyDescent="0.2">
      <c r="B23" s="47">
        <v>45525</v>
      </c>
      <c r="C23" s="46">
        <v>2490</v>
      </c>
      <c r="D23" s="45">
        <v>2500</v>
      </c>
      <c r="E23" s="44">
        <f t="shared" si="0"/>
        <v>2495</v>
      </c>
      <c r="F23" s="46">
        <v>2490</v>
      </c>
      <c r="G23" s="45">
        <v>2500</v>
      </c>
      <c r="H23" s="44">
        <f t="shared" si="1"/>
        <v>2495</v>
      </c>
      <c r="I23" s="46">
        <v>2490</v>
      </c>
      <c r="J23" s="45">
        <v>2500</v>
      </c>
      <c r="K23" s="44">
        <f t="shared" si="2"/>
        <v>2495</v>
      </c>
      <c r="L23" s="52">
        <v>2500</v>
      </c>
      <c r="M23" s="51">
        <v>1.3031999999999999</v>
      </c>
      <c r="N23" s="51">
        <v>1.1114999999999999</v>
      </c>
      <c r="O23" s="50">
        <v>146.07</v>
      </c>
      <c r="P23" s="43">
        <v>1918.35</v>
      </c>
      <c r="Q23" s="43">
        <v>1917.03</v>
      </c>
      <c r="R23" s="49">
        <f t="shared" si="3"/>
        <v>2249.2127755285651</v>
      </c>
      <c r="S23" s="48">
        <v>1.3041</v>
      </c>
    </row>
    <row r="24" spans="2:19" x14ac:dyDescent="0.2">
      <c r="B24" s="47">
        <v>45526</v>
      </c>
      <c r="C24" s="46">
        <v>2490</v>
      </c>
      <c r="D24" s="45">
        <v>2500</v>
      </c>
      <c r="E24" s="44">
        <f t="shared" si="0"/>
        <v>2495</v>
      </c>
      <c r="F24" s="46">
        <v>2490</v>
      </c>
      <c r="G24" s="45">
        <v>2500</v>
      </c>
      <c r="H24" s="44">
        <f t="shared" si="1"/>
        <v>2495</v>
      </c>
      <c r="I24" s="46">
        <v>2490</v>
      </c>
      <c r="J24" s="45">
        <v>2500</v>
      </c>
      <c r="K24" s="44">
        <f t="shared" si="2"/>
        <v>2495</v>
      </c>
      <c r="L24" s="52">
        <v>2500</v>
      </c>
      <c r="M24" s="51">
        <v>1.3112999999999999</v>
      </c>
      <c r="N24" s="51">
        <v>1.1136999999999999</v>
      </c>
      <c r="O24" s="50">
        <v>146</v>
      </c>
      <c r="P24" s="43">
        <v>1906.5</v>
      </c>
      <c r="Q24" s="43">
        <v>1905.34</v>
      </c>
      <c r="R24" s="49">
        <f t="shared" si="3"/>
        <v>2244.7696866301521</v>
      </c>
      <c r="S24" s="48">
        <v>1.3121</v>
      </c>
    </row>
    <row r="25" spans="2:19" x14ac:dyDescent="0.2">
      <c r="B25" s="47">
        <v>45527</v>
      </c>
      <c r="C25" s="46">
        <v>2490</v>
      </c>
      <c r="D25" s="45">
        <v>2500</v>
      </c>
      <c r="E25" s="44">
        <f t="shared" si="0"/>
        <v>2495</v>
      </c>
      <c r="F25" s="46">
        <v>2490</v>
      </c>
      <c r="G25" s="45">
        <v>2500</v>
      </c>
      <c r="H25" s="44">
        <f t="shared" si="1"/>
        <v>2495</v>
      </c>
      <c r="I25" s="46">
        <v>2490</v>
      </c>
      <c r="J25" s="45">
        <v>2500</v>
      </c>
      <c r="K25" s="44">
        <f t="shared" si="2"/>
        <v>2495</v>
      </c>
      <c r="L25" s="52">
        <v>2500</v>
      </c>
      <c r="M25" s="51">
        <v>1.3122</v>
      </c>
      <c r="N25" s="51">
        <v>1.1120000000000001</v>
      </c>
      <c r="O25" s="50">
        <v>146.04</v>
      </c>
      <c r="P25" s="43">
        <v>1905.2</v>
      </c>
      <c r="Q25" s="43">
        <v>1904.04</v>
      </c>
      <c r="R25" s="49">
        <f t="shared" si="3"/>
        <v>2248.2014388489206</v>
      </c>
      <c r="S25" s="48">
        <v>1.3129999999999999</v>
      </c>
    </row>
    <row r="26" spans="2:19" x14ac:dyDescent="0.2">
      <c r="B26" s="47">
        <v>45531</v>
      </c>
      <c r="C26" s="46">
        <v>2490</v>
      </c>
      <c r="D26" s="45">
        <v>2500</v>
      </c>
      <c r="E26" s="44">
        <f t="shared" si="0"/>
        <v>2495</v>
      </c>
      <c r="F26" s="46">
        <v>2490</v>
      </c>
      <c r="G26" s="45">
        <v>2500</v>
      </c>
      <c r="H26" s="44">
        <f t="shared" si="1"/>
        <v>2495</v>
      </c>
      <c r="I26" s="46">
        <v>2490</v>
      </c>
      <c r="J26" s="45">
        <v>2500</v>
      </c>
      <c r="K26" s="44">
        <f t="shared" si="2"/>
        <v>2495</v>
      </c>
      <c r="L26" s="52">
        <v>2500</v>
      </c>
      <c r="M26" s="51">
        <v>1.3221000000000001</v>
      </c>
      <c r="N26" s="51">
        <v>1.1161000000000001</v>
      </c>
      <c r="O26" s="50">
        <v>144.54</v>
      </c>
      <c r="P26" s="43">
        <v>1890.93</v>
      </c>
      <c r="Q26" s="43">
        <v>1889.79</v>
      </c>
      <c r="R26" s="49">
        <f t="shared" si="3"/>
        <v>2239.9426574679687</v>
      </c>
      <c r="S26" s="48">
        <v>1.3229</v>
      </c>
    </row>
    <row r="27" spans="2:19" x14ac:dyDescent="0.2">
      <c r="B27" s="47">
        <v>45532</v>
      </c>
      <c r="C27" s="46">
        <v>2490</v>
      </c>
      <c r="D27" s="45">
        <v>2500</v>
      </c>
      <c r="E27" s="44">
        <f t="shared" si="0"/>
        <v>2495</v>
      </c>
      <c r="F27" s="46">
        <v>2490</v>
      </c>
      <c r="G27" s="45">
        <v>2500</v>
      </c>
      <c r="H27" s="44">
        <f t="shared" si="1"/>
        <v>2495</v>
      </c>
      <c r="I27" s="46">
        <v>2490</v>
      </c>
      <c r="J27" s="45">
        <v>2500</v>
      </c>
      <c r="K27" s="44">
        <f t="shared" si="2"/>
        <v>2495</v>
      </c>
      <c r="L27" s="52">
        <v>2500</v>
      </c>
      <c r="M27" s="51">
        <v>1.321</v>
      </c>
      <c r="N27" s="51">
        <v>1.1121000000000001</v>
      </c>
      <c r="O27" s="50">
        <v>144.33000000000001</v>
      </c>
      <c r="P27" s="43">
        <v>1892.51</v>
      </c>
      <c r="Q27" s="43">
        <v>1891.5</v>
      </c>
      <c r="R27" s="49">
        <f t="shared" si="3"/>
        <v>2247.9992806402302</v>
      </c>
      <c r="S27" s="48">
        <v>1.3217000000000001</v>
      </c>
    </row>
    <row r="28" spans="2:19" x14ac:dyDescent="0.2">
      <c r="B28" s="47">
        <v>45533</v>
      </c>
      <c r="C28" s="46">
        <v>2490</v>
      </c>
      <c r="D28" s="45">
        <v>2500</v>
      </c>
      <c r="E28" s="44">
        <f t="shared" si="0"/>
        <v>2495</v>
      </c>
      <c r="F28" s="46">
        <v>2490</v>
      </c>
      <c r="G28" s="45">
        <v>2500</v>
      </c>
      <c r="H28" s="44">
        <f t="shared" si="1"/>
        <v>2495</v>
      </c>
      <c r="I28" s="46">
        <v>2490</v>
      </c>
      <c r="J28" s="45">
        <v>2500</v>
      </c>
      <c r="K28" s="44">
        <f t="shared" si="2"/>
        <v>2495</v>
      </c>
      <c r="L28" s="52">
        <v>2500</v>
      </c>
      <c r="M28" s="51">
        <v>1.3186</v>
      </c>
      <c r="N28" s="51">
        <v>1.1096999999999999</v>
      </c>
      <c r="O28" s="50">
        <v>144.6</v>
      </c>
      <c r="P28" s="43">
        <v>1895.95</v>
      </c>
      <c r="Q28" s="43">
        <v>1895.09</v>
      </c>
      <c r="R28" s="49">
        <f t="shared" si="3"/>
        <v>2252.8611336397225</v>
      </c>
      <c r="S28" s="48">
        <v>1.3191999999999999</v>
      </c>
    </row>
    <row r="29" spans="2:19" x14ac:dyDescent="0.2">
      <c r="B29" s="47">
        <v>45534</v>
      </c>
      <c r="C29" s="46">
        <v>2490</v>
      </c>
      <c r="D29" s="45">
        <v>2500</v>
      </c>
      <c r="E29" s="44">
        <f t="shared" si="0"/>
        <v>2495</v>
      </c>
      <c r="F29" s="46">
        <v>2490</v>
      </c>
      <c r="G29" s="45">
        <v>2500</v>
      </c>
      <c r="H29" s="44">
        <f t="shared" si="1"/>
        <v>2495</v>
      </c>
      <c r="I29" s="46">
        <v>2490</v>
      </c>
      <c r="J29" s="45">
        <v>2500</v>
      </c>
      <c r="K29" s="44">
        <f t="shared" si="2"/>
        <v>2495</v>
      </c>
      <c r="L29" s="52">
        <v>2500</v>
      </c>
      <c r="M29" s="51">
        <v>1.3179000000000001</v>
      </c>
      <c r="N29" s="51">
        <v>1.1082000000000001</v>
      </c>
      <c r="O29" s="50">
        <v>145.43</v>
      </c>
      <c r="P29" s="43">
        <v>1896.96</v>
      </c>
      <c r="Q29" s="43">
        <v>1895.95</v>
      </c>
      <c r="R29" s="49">
        <f t="shared" si="3"/>
        <v>2255.9104854719362</v>
      </c>
      <c r="S29" s="48">
        <v>1.3186</v>
      </c>
    </row>
    <row r="30" spans="2:19" s="10" customFormat="1" x14ac:dyDescent="0.2">
      <c r="B30" s="42" t="s">
        <v>11</v>
      </c>
      <c r="C30" s="41">
        <f>ROUND(AVERAGE(C9:C29),2)</f>
        <v>2490</v>
      </c>
      <c r="D30" s="40">
        <f>ROUND(AVERAGE(D9:D29),2)</f>
        <v>2500</v>
      </c>
      <c r="E30" s="39">
        <f>ROUND(AVERAGE(C30:D30),2)</f>
        <v>2495</v>
      </c>
      <c r="F30" s="41">
        <f>ROUND(AVERAGE(F9:F29),2)</f>
        <v>2490</v>
      </c>
      <c r="G30" s="40">
        <f>ROUND(AVERAGE(G9:G29),2)</f>
        <v>2500</v>
      </c>
      <c r="H30" s="39">
        <f>ROUND(AVERAGE(F30:G30),2)</f>
        <v>2495</v>
      </c>
      <c r="I30" s="41">
        <f>ROUND(AVERAGE(I9:I29),2)</f>
        <v>2490</v>
      </c>
      <c r="J30" s="40">
        <f>ROUND(AVERAGE(J9:J29),2)</f>
        <v>2500</v>
      </c>
      <c r="K30" s="39">
        <f>ROUND(AVERAGE(I30:J30),2)</f>
        <v>2495</v>
      </c>
      <c r="L30" s="38">
        <f>ROUND(AVERAGE(L9:L29),2)</f>
        <v>2500</v>
      </c>
      <c r="M30" s="37">
        <f>ROUND(AVERAGE(M9:M29),4)</f>
        <v>1.2922</v>
      </c>
      <c r="N30" s="36">
        <f>ROUND(AVERAGE(N9:N29),4)</f>
        <v>1.1006</v>
      </c>
      <c r="O30" s="175">
        <f>ROUND(AVERAGE(O9:O29),2)</f>
        <v>146.38</v>
      </c>
      <c r="P30" s="35">
        <f>AVERAGE(P9:P29)</f>
        <v>1935.0052380952377</v>
      </c>
      <c r="Q30" s="35">
        <f>AVERAGE(Q9:Q29)</f>
        <v>1933.7342857142853</v>
      </c>
      <c r="R30" s="35">
        <f>AVERAGE(R9:R29)</f>
        <v>2271.7132720135291</v>
      </c>
      <c r="S30" s="34">
        <f>AVERAGE(S9:S29)</f>
        <v>1.293090476190476</v>
      </c>
    </row>
    <row r="31" spans="2:19" s="5" customFormat="1" x14ac:dyDescent="0.2">
      <c r="B31" s="33" t="s">
        <v>12</v>
      </c>
      <c r="C31" s="32">
        <f t="shared" ref="C31:S31" si="4">MAX(C9:C29)</f>
        <v>2490</v>
      </c>
      <c r="D31" s="31">
        <f t="shared" si="4"/>
        <v>2500</v>
      </c>
      <c r="E31" s="30">
        <f t="shared" si="4"/>
        <v>2495</v>
      </c>
      <c r="F31" s="32">
        <f t="shared" si="4"/>
        <v>2490</v>
      </c>
      <c r="G31" s="31">
        <f t="shared" si="4"/>
        <v>2500</v>
      </c>
      <c r="H31" s="30">
        <f t="shared" si="4"/>
        <v>2495</v>
      </c>
      <c r="I31" s="32">
        <f t="shared" si="4"/>
        <v>2490</v>
      </c>
      <c r="J31" s="31">
        <f t="shared" si="4"/>
        <v>2500</v>
      </c>
      <c r="K31" s="30">
        <f t="shared" si="4"/>
        <v>2495</v>
      </c>
      <c r="L31" s="29">
        <f t="shared" si="4"/>
        <v>2500</v>
      </c>
      <c r="M31" s="28">
        <f t="shared" si="4"/>
        <v>1.3221000000000001</v>
      </c>
      <c r="N31" s="27">
        <f t="shared" si="4"/>
        <v>1.1161000000000001</v>
      </c>
      <c r="O31" s="26">
        <f t="shared" si="4"/>
        <v>150.53</v>
      </c>
      <c r="P31" s="25">
        <f t="shared" si="4"/>
        <v>1969.59</v>
      </c>
      <c r="Q31" s="25">
        <f t="shared" si="4"/>
        <v>1968.35</v>
      </c>
      <c r="R31" s="25">
        <f t="shared" si="4"/>
        <v>2316.3161308255353</v>
      </c>
      <c r="S31" s="24">
        <f t="shared" si="4"/>
        <v>1.3229</v>
      </c>
    </row>
    <row r="32" spans="2:19" s="5" customFormat="1" ht="13.5" thickBot="1" x14ac:dyDescent="0.25">
      <c r="B32" s="23" t="s">
        <v>13</v>
      </c>
      <c r="C32" s="22">
        <f t="shared" ref="C32:S32" si="5">MIN(C9:C29)</f>
        <v>2490</v>
      </c>
      <c r="D32" s="21">
        <f t="shared" si="5"/>
        <v>2500</v>
      </c>
      <c r="E32" s="20">
        <f t="shared" si="5"/>
        <v>2495</v>
      </c>
      <c r="F32" s="22">
        <f t="shared" si="5"/>
        <v>2490</v>
      </c>
      <c r="G32" s="21">
        <f t="shared" si="5"/>
        <v>2500</v>
      </c>
      <c r="H32" s="20">
        <f t="shared" si="5"/>
        <v>2495</v>
      </c>
      <c r="I32" s="22">
        <f t="shared" si="5"/>
        <v>2490</v>
      </c>
      <c r="J32" s="21">
        <f t="shared" si="5"/>
        <v>2500</v>
      </c>
      <c r="K32" s="20">
        <f t="shared" si="5"/>
        <v>2495</v>
      </c>
      <c r="L32" s="19">
        <f t="shared" si="5"/>
        <v>2500</v>
      </c>
      <c r="M32" s="18">
        <f t="shared" si="5"/>
        <v>1.2693000000000001</v>
      </c>
      <c r="N32" s="17">
        <f t="shared" si="5"/>
        <v>1.0792999999999999</v>
      </c>
      <c r="O32" s="16">
        <f t="shared" si="5"/>
        <v>142.32</v>
      </c>
      <c r="P32" s="15">
        <f t="shared" si="5"/>
        <v>1890.93</v>
      </c>
      <c r="Q32" s="15">
        <f t="shared" si="5"/>
        <v>1889.79</v>
      </c>
      <c r="R32" s="15">
        <f t="shared" si="5"/>
        <v>2239.9426574679687</v>
      </c>
      <c r="S32" s="14">
        <f t="shared" si="5"/>
        <v>1.2701</v>
      </c>
    </row>
    <row r="34" spans="2:14" x14ac:dyDescent="0.2">
      <c r="B34" s="7" t="s">
        <v>14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  <row r="35" spans="2:14" x14ac:dyDescent="0.2">
      <c r="B35" s="7" t="s">
        <v>15</v>
      </c>
      <c r="C35" s="9"/>
      <c r="D35" s="9"/>
      <c r="E35" s="8"/>
      <c r="F35" s="9"/>
      <c r="G35" s="9"/>
      <c r="H35" s="8"/>
      <c r="I35" s="9"/>
      <c r="J35" s="9"/>
      <c r="K35" s="8"/>
      <c r="L35" s="9"/>
      <c r="M35" s="9"/>
      <c r="N35" s="8"/>
    </row>
  </sheetData>
  <mergeCells count="7">
    <mergeCell ref="P7:Q7"/>
    <mergeCell ref="S7:S8"/>
    <mergeCell ref="C7:E7"/>
    <mergeCell ref="F7:H7"/>
    <mergeCell ref="I7:K7"/>
    <mergeCell ref="L7:L8"/>
    <mergeCell ref="M7:O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Y35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3" width="10.7109375" style="4" customWidth="1"/>
    <col min="14" max="14" width="10.7109375" customWidth="1"/>
    <col min="15" max="16" width="10.7109375" style="4" customWidth="1"/>
    <col min="17" max="17" width="10.7109375" customWidth="1"/>
    <col min="18" max="18" width="12.5703125" style="4" bestFit="1" customWidth="1"/>
    <col min="19" max="19" width="10" style="4" bestFit="1" customWidth="1"/>
    <col min="20" max="20" width="14.140625" bestFit="1" customWidth="1"/>
    <col min="21" max="21" width="12.5703125" style="4" bestFit="1" customWidth="1"/>
    <col min="22" max="22" width="10.5703125" bestFit="1" customWidth="1"/>
    <col min="23" max="23" width="11.28515625" bestFit="1" customWidth="1"/>
    <col min="24" max="24" width="14.140625" bestFit="1" customWidth="1"/>
    <col min="25" max="25" width="10.5703125" bestFit="1" customWidth="1"/>
  </cols>
  <sheetData>
    <row r="3" spans="1:25" ht="15.75" x14ac:dyDescent="0.25">
      <c r="B3" s="6" t="s">
        <v>19</v>
      </c>
    </row>
    <row r="4" spans="1:25" x14ac:dyDescent="0.2">
      <c r="B4" s="61" t="s">
        <v>26</v>
      </c>
    </row>
    <row r="6" spans="1:25" ht="13.5" thickBot="1" x14ac:dyDescent="0.25">
      <c r="B6" s="1">
        <v>45505</v>
      </c>
    </row>
    <row r="7" spans="1:25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79" t="s">
        <v>23</v>
      </c>
      <c r="M7" s="180"/>
      <c r="N7" s="181"/>
      <c r="O7" s="179" t="s">
        <v>22</v>
      </c>
      <c r="P7" s="180"/>
      <c r="Q7" s="181"/>
      <c r="R7" s="182" t="s">
        <v>4</v>
      </c>
      <c r="S7" s="184" t="s">
        <v>21</v>
      </c>
      <c r="T7" s="185"/>
      <c r="U7" s="186"/>
      <c r="V7" s="187" t="s">
        <v>5</v>
      </c>
      <c r="W7" s="188"/>
      <c r="X7" s="11" t="s">
        <v>18</v>
      </c>
      <c r="Y7" s="182" t="s">
        <v>20</v>
      </c>
    </row>
    <row r="8" spans="1:25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57" t="s">
        <v>6</v>
      </c>
      <c r="M8" s="57" t="s">
        <v>7</v>
      </c>
      <c r="N8" s="58" t="s">
        <v>1</v>
      </c>
      <c r="O8" s="57" t="s">
        <v>6</v>
      </c>
      <c r="P8" s="57" t="s">
        <v>7</v>
      </c>
      <c r="Q8" s="58" t="s">
        <v>1</v>
      </c>
      <c r="R8" s="183"/>
      <c r="S8" s="56" t="s">
        <v>10</v>
      </c>
      <c r="T8" s="55" t="s">
        <v>16</v>
      </c>
      <c r="U8" s="12" t="s">
        <v>17</v>
      </c>
      <c r="V8" s="54" t="s">
        <v>8</v>
      </c>
      <c r="W8" s="54" t="s">
        <v>9</v>
      </c>
      <c r="X8" s="13" t="s">
        <v>8</v>
      </c>
      <c r="Y8" s="183" t="s">
        <v>20</v>
      </c>
    </row>
    <row r="9" spans="1:25" x14ac:dyDescent="0.2">
      <c r="B9" s="47">
        <v>45505</v>
      </c>
      <c r="C9" s="46">
        <v>2228</v>
      </c>
      <c r="D9" s="45">
        <v>2228.5</v>
      </c>
      <c r="E9" s="44">
        <f t="shared" ref="E9:E29" si="0">AVERAGE(C9:D9)</f>
        <v>2228.25</v>
      </c>
      <c r="F9" s="46">
        <v>2286</v>
      </c>
      <c r="G9" s="45">
        <v>2287</v>
      </c>
      <c r="H9" s="44">
        <f t="shared" ref="H9:H29" si="1">AVERAGE(F9:G9)</f>
        <v>2286.5</v>
      </c>
      <c r="I9" s="46">
        <v>2445</v>
      </c>
      <c r="J9" s="45">
        <v>2450</v>
      </c>
      <c r="K9" s="44">
        <f t="shared" ref="K9:K29" si="2">AVERAGE(I9:J9)</f>
        <v>2447.5</v>
      </c>
      <c r="L9" s="46">
        <v>2538</v>
      </c>
      <c r="M9" s="45">
        <v>2543</v>
      </c>
      <c r="N9" s="44">
        <f t="shared" ref="N9:N29" si="3">AVERAGE(L9:M9)</f>
        <v>2540.5</v>
      </c>
      <c r="O9" s="46">
        <v>2622</v>
      </c>
      <c r="P9" s="45">
        <v>2627</v>
      </c>
      <c r="Q9" s="44">
        <f t="shared" ref="Q9:Q29" si="4">AVERAGE(O9:P9)</f>
        <v>2624.5</v>
      </c>
      <c r="R9" s="52">
        <v>2228.5</v>
      </c>
      <c r="S9" s="51">
        <v>1.2794000000000001</v>
      </c>
      <c r="T9" s="53">
        <v>1.0792999999999999</v>
      </c>
      <c r="U9" s="50">
        <v>150.53</v>
      </c>
      <c r="V9" s="43">
        <v>1741.83</v>
      </c>
      <c r="W9" s="43">
        <v>1786.02</v>
      </c>
      <c r="X9" s="49">
        <f t="shared" ref="X9:X29" si="5">R9/T9</f>
        <v>2064.7641990178822</v>
      </c>
      <c r="Y9" s="48">
        <v>1.2805</v>
      </c>
    </row>
    <row r="10" spans="1:25" x14ac:dyDescent="0.2">
      <c r="B10" s="47">
        <v>45506</v>
      </c>
      <c r="C10" s="46">
        <v>2214</v>
      </c>
      <c r="D10" s="45">
        <v>2214.5</v>
      </c>
      <c r="E10" s="44">
        <f t="shared" si="0"/>
        <v>2214.25</v>
      </c>
      <c r="F10" s="46">
        <v>2272</v>
      </c>
      <c r="G10" s="45">
        <v>2272.5</v>
      </c>
      <c r="H10" s="44">
        <f t="shared" si="1"/>
        <v>2272.25</v>
      </c>
      <c r="I10" s="46">
        <v>2435</v>
      </c>
      <c r="J10" s="45">
        <v>2440</v>
      </c>
      <c r="K10" s="44">
        <f t="shared" si="2"/>
        <v>2437.5</v>
      </c>
      <c r="L10" s="46">
        <v>2535</v>
      </c>
      <c r="M10" s="45">
        <v>2540</v>
      </c>
      <c r="N10" s="44">
        <f t="shared" si="3"/>
        <v>2537.5</v>
      </c>
      <c r="O10" s="46">
        <v>2617</v>
      </c>
      <c r="P10" s="45">
        <v>2622</v>
      </c>
      <c r="Q10" s="44">
        <f t="shared" si="4"/>
        <v>2619.5</v>
      </c>
      <c r="R10" s="52">
        <v>2214.5</v>
      </c>
      <c r="S10" s="51">
        <v>1.274</v>
      </c>
      <c r="T10" s="51">
        <v>1.0831999999999999</v>
      </c>
      <c r="U10" s="50">
        <v>149.01</v>
      </c>
      <c r="V10" s="43">
        <v>1738.23</v>
      </c>
      <c r="W10" s="43">
        <v>1782.35</v>
      </c>
      <c r="X10" s="49">
        <f t="shared" si="5"/>
        <v>2044.4054652880357</v>
      </c>
      <c r="Y10" s="48">
        <v>1.2749999999999999</v>
      </c>
    </row>
    <row r="11" spans="1:25" x14ac:dyDescent="0.2">
      <c r="B11" s="47">
        <v>45509</v>
      </c>
      <c r="C11" s="46">
        <v>2166.5</v>
      </c>
      <c r="D11" s="45">
        <v>2167</v>
      </c>
      <c r="E11" s="44">
        <f t="shared" si="0"/>
        <v>2166.75</v>
      </c>
      <c r="F11" s="46">
        <v>2226</v>
      </c>
      <c r="G11" s="45">
        <v>2226.5</v>
      </c>
      <c r="H11" s="44">
        <f t="shared" si="1"/>
        <v>2226.25</v>
      </c>
      <c r="I11" s="46">
        <v>2385</v>
      </c>
      <c r="J11" s="45">
        <v>2390</v>
      </c>
      <c r="K11" s="44">
        <f t="shared" si="2"/>
        <v>2387.5</v>
      </c>
      <c r="L11" s="46">
        <v>2485</v>
      </c>
      <c r="M11" s="45">
        <v>2490</v>
      </c>
      <c r="N11" s="44">
        <f t="shared" si="3"/>
        <v>2487.5</v>
      </c>
      <c r="O11" s="46">
        <v>2567</v>
      </c>
      <c r="P11" s="45">
        <v>2572</v>
      </c>
      <c r="Q11" s="44">
        <f t="shared" si="4"/>
        <v>2569.5</v>
      </c>
      <c r="R11" s="52">
        <v>2167</v>
      </c>
      <c r="S11" s="51">
        <v>1.2766999999999999</v>
      </c>
      <c r="T11" s="51">
        <v>1.0964</v>
      </c>
      <c r="U11" s="50">
        <v>142.32</v>
      </c>
      <c r="V11" s="43">
        <v>1697.34</v>
      </c>
      <c r="W11" s="43">
        <v>1742.86</v>
      </c>
      <c r="X11" s="49">
        <f t="shared" si="5"/>
        <v>1976.4684421743889</v>
      </c>
      <c r="Y11" s="48">
        <v>1.2775000000000001</v>
      </c>
    </row>
    <row r="12" spans="1:25" x14ac:dyDescent="0.2">
      <c r="B12" s="47">
        <v>45510</v>
      </c>
      <c r="C12" s="46">
        <v>2203</v>
      </c>
      <c r="D12" s="45">
        <v>2205</v>
      </c>
      <c r="E12" s="44">
        <f t="shared" si="0"/>
        <v>2204</v>
      </c>
      <c r="F12" s="46">
        <v>2267</v>
      </c>
      <c r="G12" s="45">
        <v>2268</v>
      </c>
      <c r="H12" s="44">
        <f t="shared" si="1"/>
        <v>2267.5</v>
      </c>
      <c r="I12" s="46">
        <v>2423</v>
      </c>
      <c r="J12" s="45">
        <v>2428</v>
      </c>
      <c r="K12" s="44">
        <f t="shared" si="2"/>
        <v>2425.5</v>
      </c>
      <c r="L12" s="46">
        <v>2518</v>
      </c>
      <c r="M12" s="45">
        <v>2523</v>
      </c>
      <c r="N12" s="44">
        <f t="shared" si="3"/>
        <v>2520.5</v>
      </c>
      <c r="O12" s="46">
        <v>2600</v>
      </c>
      <c r="P12" s="45">
        <v>2605</v>
      </c>
      <c r="Q12" s="44">
        <f t="shared" si="4"/>
        <v>2602.5</v>
      </c>
      <c r="R12" s="52">
        <v>2205</v>
      </c>
      <c r="S12" s="51">
        <v>1.2693000000000001</v>
      </c>
      <c r="T12" s="51">
        <v>1.0916999999999999</v>
      </c>
      <c r="U12" s="50">
        <v>145.16</v>
      </c>
      <c r="V12" s="43">
        <v>1737.18</v>
      </c>
      <c r="W12" s="43">
        <v>1785.69</v>
      </c>
      <c r="X12" s="49">
        <f t="shared" si="5"/>
        <v>2019.7856553998354</v>
      </c>
      <c r="Y12" s="48">
        <v>1.2701</v>
      </c>
    </row>
    <row r="13" spans="1:25" x14ac:dyDescent="0.2">
      <c r="B13" s="47">
        <v>45511</v>
      </c>
      <c r="C13" s="46">
        <v>2202</v>
      </c>
      <c r="D13" s="45">
        <v>2202.5</v>
      </c>
      <c r="E13" s="44">
        <f t="shared" si="0"/>
        <v>2202.25</v>
      </c>
      <c r="F13" s="46">
        <v>2262</v>
      </c>
      <c r="G13" s="45">
        <v>2263</v>
      </c>
      <c r="H13" s="44">
        <f t="shared" si="1"/>
        <v>2262.5</v>
      </c>
      <c r="I13" s="46">
        <v>2418</v>
      </c>
      <c r="J13" s="45">
        <v>2423</v>
      </c>
      <c r="K13" s="44">
        <f t="shared" si="2"/>
        <v>2420.5</v>
      </c>
      <c r="L13" s="46">
        <v>2513</v>
      </c>
      <c r="M13" s="45">
        <v>2518</v>
      </c>
      <c r="N13" s="44">
        <f t="shared" si="3"/>
        <v>2515.5</v>
      </c>
      <c r="O13" s="46">
        <v>2598</v>
      </c>
      <c r="P13" s="45">
        <v>2603</v>
      </c>
      <c r="Q13" s="44">
        <f t="shared" si="4"/>
        <v>2600.5</v>
      </c>
      <c r="R13" s="52">
        <v>2202.5</v>
      </c>
      <c r="S13" s="51">
        <v>1.2727999999999999</v>
      </c>
      <c r="T13" s="51">
        <v>1.0924</v>
      </c>
      <c r="U13" s="50">
        <v>147.22</v>
      </c>
      <c r="V13" s="43">
        <v>1730.44</v>
      </c>
      <c r="W13" s="43">
        <v>1776.71</v>
      </c>
      <c r="X13" s="49">
        <f t="shared" si="5"/>
        <v>2016.2028560966678</v>
      </c>
      <c r="Y13" s="48">
        <v>1.2737000000000001</v>
      </c>
    </row>
    <row r="14" spans="1:25" x14ac:dyDescent="0.2">
      <c r="B14" s="47">
        <v>45512</v>
      </c>
      <c r="C14" s="46">
        <v>2204</v>
      </c>
      <c r="D14" s="45">
        <v>2204.5</v>
      </c>
      <c r="E14" s="44">
        <f t="shared" si="0"/>
        <v>2204.25</v>
      </c>
      <c r="F14" s="46">
        <v>2258</v>
      </c>
      <c r="G14" s="45">
        <v>2260</v>
      </c>
      <c r="H14" s="44">
        <f t="shared" si="1"/>
        <v>2259</v>
      </c>
      <c r="I14" s="46">
        <v>2413</v>
      </c>
      <c r="J14" s="45">
        <v>2418</v>
      </c>
      <c r="K14" s="44">
        <f t="shared" si="2"/>
        <v>2415.5</v>
      </c>
      <c r="L14" s="46">
        <v>2508</v>
      </c>
      <c r="M14" s="45">
        <v>2513</v>
      </c>
      <c r="N14" s="44">
        <f t="shared" si="3"/>
        <v>2510.5</v>
      </c>
      <c r="O14" s="46">
        <v>2590</v>
      </c>
      <c r="P14" s="45">
        <v>2595</v>
      </c>
      <c r="Q14" s="44">
        <f t="shared" si="4"/>
        <v>2592.5</v>
      </c>
      <c r="R14" s="52">
        <v>2204.5</v>
      </c>
      <c r="S14" s="51">
        <v>1.2696000000000001</v>
      </c>
      <c r="T14" s="51">
        <v>1.0931</v>
      </c>
      <c r="U14" s="50">
        <v>146.18</v>
      </c>
      <c r="V14" s="43">
        <v>1736.37</v>
      </c>
      <c r="W14" s="43">
        <v>1778.97</v>
      </c>
      <c r="X14" s="49">
        <f t="shared" si="5"/>
        <v>2016.7413777330528</v>
      </c>
      <c r="Y14" s="48">
        <v>1.2704</v>
      </c>
    </row>
    <row r="15" spans="1:25" x14ac:dyDescent="0.2">
      <c r="B15" s="47">
        <v>45513</v>
      </c>
      <c r="C15" s="46">
        <v>2262.5</v>
      </c>
      <c r="D15" s="45">
        <v>2263</v>
      </c>
      <c r="E15" s="44">
        <f t="shared" si="0"/>
        <v>2262.75</v>
      </c>
      <c r="F15" s="46">
        <v>2318</v>
      </c>
      <c r="G15" s="45">
        <v>2318.5</v>
      </c>
      <c r="H15" s="44">
        <f t="shared" si="1"/>
        <v>2318.25</v>
      </c>
      <c r="I15" s="46">
        <v>2468</v>
      </c>
      <c r="J15" s="45">
        <v>2473</v>
      </c>
      <c r="K15" s="44">
        <f t="shared" si="2"/>
        <v>2470.5</v>
      </c>
      <c r="L15" s="46">
        <v>2557</v>
      </c>
      <c r="M15" s="45">
        <v>2562</v>
      </c>
      <c r="N15" s="44">
        <f t="shared" si="3"/>
        <v>2559.5</v>
      </c>
      <c r="O15" s="46">
        <v>2635</v>
      </c>
      <c r="P15" s="45">
        <v>2640</v>
      </c>
      <c r="Q15" s="44">
        <f t="shared" si="4"/>
        <v>2637.5</v>
      </c>
      <c r="R15" s="52">
        <v>2263</v>
      </c>
      <c r="S15" s="51">
        <v>1.2742</v>
      </c>
      <c r="T15" s="51">
        <v>1.0916999999999999</v>
      </c>
      <c r="U15" s="50">
        <v>147.02000000000001</v>
      </c>
      <c r="V15" s="43">
        <v>1776.02</v>
      </c>
      <c r="W15" s="43">
        <v>1818.29</v>
      </c>
      <c r="X15" s="49">
        <f t="shared" si="5"/>
        <v>2072.9138041586521</v>
      </c>
      <c r="Y15" s="48">
        <v>1.2750999999999999</v>
      </c>
    </row>
    <row r="16" spans="1:25" x14ac:dyDescent="0.2">
      <c r="B16" s="47">
        <v>45516</v>
      </c>
      <c r="C16" s="46">
        <v>2267</v>
      </c>
      <c r="D16" s="45">
        <v>2268</v>
      </c>
      <c r="E16" s="44">
        <f t="shared" si="0"/>
        <v>2267.5</v>
      </c>
      <c r="F16" s="46">
        <v>2320</v>
      </c>
      <c r="G16" s="45">
        <v>2321</v>
      </c>
      <c r="H16" s="44">
        <f t="shared" si="1"/>
        <v>2320.5</v>
      </c>
      <c r="I16" s="46">
        <v>2465</v>
      </c>
      <c r="J16" s="45">
        <v>2470</v>
      </c>
      <c r="K16" s="44">
        <f t="shared" si="2"/>
        <v>2467.5</v>
      </c>
      <c r="L16" s="46">
        <v>2555</v>
      </c>
      <c r="M16" s="45">
        <v>2560</v>
      </c>
      <c r="N16" s="44">
        <f t="shared" si="3"/>
        <v>2557.5</v>
      </c>
      <c r="O16" s="46">
        <v>2633</v>
      </c>
      <c r="P16" s="45">
        <v>2638</v>
      </c>
      <c r="Q16" s="44">
        <f t="shared" si="4"/>
        <v>2635.5</v>
      </c>
      <c r="R16" s="52">
        <v>2268</v>
      </c>
      <c r="S16" s="51">
        <v>1.2769999999999999</v>
      </c>
      <c r="T16" s="51">
        <v>1.0927</v>
      </c>
      <c r="U16" s="50">
        <v>147.58000000000001</v>
      </c>
      <c r="V16" s="43">
        <v>1776.04</v>
      </c>
      <c r="W16" s="43">
        <v>1816.26</v>
      </c>
      <c r="X16" s="49">
        <f t="shared" si="5"/>
        <v>2075.5925688661114</v>
      </c>
      <c r="Y16" s="48">
        <v>1.2779</v>
      </c>
    </row>
    <row r="17" spans="2:25" x14ac:dyDescent="0.2">
      <c r="B17" s="47">
        <v>45517</v>
      </c>
      <c r="C17" s="46">
        <v>2256</v>
      </c>
      <c r="D17" s="45">
        <v>2256.5</v>
      </c>
      <c r="E17" s="44">
        <f t="shared" si="0"/>
        <v>2256.25</v>
      </c>
      <c r="F17" s="46">
        <v>2308</v>
      </c>
      <c r="G17" s="45">
        <v>2309</v>
      </c>
      <c r="H17" s="44">
        <f t="shared" si="1"/>
        <v>2308.5</v>
      </c>
      <c r="I17" s="46">
        <v>2453</v>
      </c>
      <c r="J17" s="45">
        <v>2458</v>
      </c>
      <c r="K17" s="44">
        <f t="shared" si="2"/>
        <v>2455.5</v>
      </c>
      <c r="L17" s="46">
        <v>2537</v>
      </c>
      <c r="M17" s="45">
        <v>2542</v>
      </c>
      <c r="N17" s="44">
        <f t="shared" si="3"/>
        <v>2539.5</v>
      </c>
      <c r="O17" s="46">
        <v>2608</v>
      </c>
      <c r="P17" s="45">
        <v>2613</v>
      </c>
      <c r="Q17" s="44">
        <f t="shared" si="4"/>
        <v>2610.5</v>
      </c>
      <c r="R17" s="52">
        <v>2256.5</v>
      </c>
      <c r="S17" s="51">
        <v>1.2791999999999999</v>
      </c>
      <c r="T17" s="51">
        <v>1.0931</v>
      </c>
      <c r="U17" s="50">
        <v>147.36000000000001</v>
      </c>
      <c r="V17" s="43">
        <v>1763.99</v>
      </c>
      <c r="W17" s="43">
        <v>1803.91</v>
      </c>
      <c r="X17" s="49">
        <f t="shared" si="5"/>
        <v>2064.3125057176835</v>
      </c>
      <c r="Y17" s="48">
        <v>1.28</v>
      </c>
    </row>
    <row r="18" spans="2:25" x14ac:dyDescent="0.2">
      <c r="B18" s="47">
        <v>45518</v>
      </c>
      <c r="C18" s="46">
        <v>2297</v>
      </c>
      <c r="D18" s="45">
        <v>2299</v>
      </c>
      <c r="E18" s="44">
        <f t="shared" si="0"/>
        <v>2298</v>
      </c>
      <c r="F18" s="46">
        <v>2347</v>
      </c>
      <c r="G18" s="45">
        <v>2349</v>
      </c>
      <c r="H18" s="44">
        <f t="shared" si="1"/>
        <v>2348</v>
      </c>
      <c r="I18" s="46">
        <v>2488</v>
      </c>
      <c r="J18" s="45">
        <v>2493</v>
      </c>
      <c r="K18" s="44">
        <f t="shared" si="2"/>
        <v>2490.5</v>
      </c>
      <c r="L18" s="46">
        <v>2573</v>
      </c>
      <c r="M18" s="45">
        <v>2578</v>
      </c>
      <c r="N18" s="44">
        <f t="shared" si="3"/>
        <v>2575.5</v>
      </c>
      <c r="O18" s="46">
        <v>2645</v>
      </c>
      <c r="P18" s="45">
        <v>2650</v>
      </c>
      <c r="Q18" s="44">
        <f t="shared" si="4"/>
        <v>2647.5</v>
      </c>
      <c r="R18" s="52">
        <v>2299</v>
      </c>
      <c r="S18" s="51">
        <v>1.2848999999999999</v>
      </c>
      <c r="T18" s="51">
        <v>1.1023000000000001</v>
      </c>
      <c r="U18" s="50">
        <v>146.9</v>
      </c>
      <c r="V18" s="43">
        <v>1789.24</v>
      </c>
      <c r="W18" s="43">
        <v>1826.88</v>
      </c>
      <c r="X18" s="49">
        <f t="shared" si="5"/>
        <v>2085.6391182073844</v>
      </c>
      <c r="Y18" s="48">
        <v>1.2858000000000001</v>
      </c>
    </row>
    <row r="19" spans="2:25" x14ac:dyDescent="0.2">
      <c r="B19" s="47">
        <v>45519</v>
      </c>
      <c r="C19" s="46">
        <v>2300.5</v>
      </c>
      <c r="D19" s="45">
        <v>2301</v>
      </c>
      <c r="E19" s="44">
        <f t="shared" si="0"/>
        <v>2300.75</v>
      </c>
      <c r="F19" s="46">
        <v>2349</v>
      </c>
      <c r="G19" s="45">
        <v>2350</v>
      </c>
      <c r="H19" s="44">
        <f t="shared" si="1"/>
        <v>2349.5</v>
      </c>
      <c r="I19" s="46">
        <v>2487</v>
      </c>
      <c r="J19" s="45">
        <v>2492</v>
      </c>
      <c r="K19" s="44">
        <f t="shared" si="2"/>
        <v>2489.5</v>
      </c>
      <c r="L19" s="46">
        <v>2572</v>
      </c>
      <c r="M19" s="45">
        <v>2577</v>
      </c>
      <c r="N19" s="44">
        <f t="shared" si="3"/>
        <v>2574.5</v>
      </c>
      <c r="O19" s="46">
        <v>2643</v>
      </c>
      <c r="P19" s="45">
        <v>2648</v>
      </c>
      <c r="Q19" s="44">
        <f t="shared" si="4"/>
        <v>2645.5</v>
      </c>
      <c r="R19" s="52">
        <v>2301</v>
      </c>
      <c r="S19" s="51">
        <v>1.2862</v>
      </c>
      <c r="T19" s="51">
        <v>1.1013999999999999</v>
      </c>
      <c r="U19" s="50">
        <v>147.22999999999999</v>
      </c>
      <c r="V19" s="43">
        <v>1788.99</v>
      </c>
      <c r="W19" s="43">
        <v>1825.81</v>
      </c>
      <c r="X19" s="49">
        <f t="shared" si="5"/>
        <v>2089.1592518612674</v>
      </c>
      <c r="Y19" s="48">
        <v>1.2870999999999999</v>
      </c>
    </row>
    <row r="20" spans="2:25" x14ac:dyDescent="0.2">
      <c r="B20" s="47">
        <v>45520</v>
      </c>
      <c r="C20" s="46">
        <v>2293</v>
      </c>
      <c r="D20" s="45">
        <v>2293.5</v>
      </c>
      <c r="E20" s="44">
        <f t="shared" si="0"/>
        <v>2293.25</v>
      </c>
      <c r="F20" s="46">
        <v>2342</v>
      </c>
      <c r="G20" s="45">
        <v>2342.5</v>
      </c>
      <c r="H20" s="44">
        <f t="shared" si="1"/>
        <v>2342.25</v>
      </c>
      <c r="I20" s="46">
        <v>2488</v>
      </c>
      <c r="J20" s="45">
        <v>2493</v>
      </c>
      <c r="K20" s="44">
        <f t="shared" si="2"/>
        <v>2490.5</v>
      </c>
      <c r="L20" s="46">
        <v>2570</v>
      </c>
      <c r="M20" s="45">
        <v>2575</v>
      </c>
      <c r="N20" s="44">
        <f t="shared" si="3"/>
        <v>2572.5</v>
      </c>
      <c r="O20" s="46">
        <v>2640</v>
      </c>
      <c r="P20" s="45">
        <v>2645</v>
      </c>
      <c r="Q20" s="44">
        <f t="shared" si="4"/>
        <v>2642.5</v>
      </c>
      <c r="R20" s="52">
        <v>2293.5</v>
      </c>
      <c r="S20" s="51">
        <v>1.2908999999999999</v>
      </c>
      <c r="T20" s="51">
        <v>1.0992999999999999</v>
      </c>
      <c r="U20" s="50">
        <v>148.05000000000001</v>
      </c>
      <c r="V20" s="43">
        <v>1776.67</v>
      </c>
      <c r="W20" s="43">
        <v>1813.36</v>
      </c>
      <c r="X20" s="49">
        <f t="shared" si="5"/>
        <v>2086.32766305831</v>
      </c>
      <c r="Y20" s="48">
        <v>1.2918000000000001</v>
      </c>
    </row>
    <row r="21" spans="2:25" x14ac:dyDescent="0.2">
      <c r="B21" s="47">
        <v>45523</v>
      </c>
      <c r="C21" s="46">
        <v>2369</v>
      </c>
      <c r="D21" s="45">
        <v>2369.5</v>
      </c>
      <c r="E21" s="44">
        <f t="shared" si="0"/>
        <v>2369.25</v>
      </c>
      <c r="F21" s="46">
        <v>2410.5</v>
      </c>
      <c r="G21" s="45">
        <v>2411</v>
      </c>
      <c r="H21" s="44">
        <f t="shared" si="1"/>
        <v>2410.75</v>
      </c>
      <c r="I21" s="46">
        <v>2550</v>
      </c>
      <c r="J21" s="45">
        <v>2555</v>
      </c>
      <c r="K21" s="44">
        <f t="shared" si="2"/>
        <v>2552.5</v>
      </c>
      <c r="L21" s="46">
        <v>2627</v>
      </c>
      <c r="M21" s="45">
        <v>2632</v>
      </c>
      <c r="N21" s="44">
        <f t="shared" si="3"/>
        <v>2629.5</v>
      </c>
      <c r="O21" s="46">
        <v>2678</v>
      </c>
      <c r="P21" s="45">
        <v>2683</v>
      </c>
      <c r="Q21" s="44">
        <f t="shared" si="4"/>
        <v>2680.5</v>
      </c>
      <c r="R21" s="52">
        <v>2369.5</v>
      </c>
      <c r="S21" s="51">
        <v>1.2958000000000001</v>
      </c>
      <c r="T21" s="51">
        <v>1.1043000000000001</v>
      </c>
      <c r="U21" s="50">
        <v>146.05000000000001</v>
      </c>
      <c r="V21" s="43">
        <v>1828.6</v>
      </c>
      <c r="W21" s="43">
        <v>1859.34</v>
      </c>
      <c r="X21" s="49">
        <f t="shared" si="5"/>
        <v>2145.703160373087</v>
      </c>
      <c r="Y21" s="48">
        <v>1.2967</v>
      </c>
    </row>
    <row r="22" spans="2:25" x14ac:dyDescent="0.2">
      <c r="B22" s="47">
        <v>45524</v>
      </c>
      <c r="C22" s="46">
        <v>2434</v>
      </c>
      <c r="D22" s="45">
        <v>2435</v>
      </c>
      <c r="E22" s="44">
        <f t="shared" si="0"/>
        <v>2434.5</v>
      </c>
      <c r="F22" s="46">
        <v>2466</v>
      </c>
      <c r="G22" s="45">
        <v>2466.5</v>
      </c>
      <c r="H22" s="44">
        <f t="shared" si="1"/>
        <v>2466.25</v>
      </c>
      <c r="I22" s="46">
        <v>2603</v>
      </c>
      <c r="J22" s="45">
        <v>2608</v>
      </c>
      <c r="K22" s="44">
        <f t="shared" si="2"/>
        <v>2605.5</v>
      </c>
      <c r="L22" s="46">
        <v>2675</v>
      </c>
      <c r="M22" s="45">
        <v>2680</v>
      </c>
      <c r="N22" s="44">
        <f t="shared" si="3"/>
        <v>2677.5</v>
      </c>
      <c r="O22" s="46">
        <v>2725</v>
      </c>
      <c r="P22" s="45">
        <v>2730</v>
      </c>
      <c r="Q22" s="44">
        <f t="shared" si="4"/>
        <v>2727.5</v>
      </c>
      <c r="R22" s="52">
        <v>2435</v>
      </c>
      <c r="S22" s="51">
        <v>1.3008</v>
      </c>
      <c r="T22" s="51">
        <v>1.1081000000000001</v>
      </c>
      <c r="U22" s="50">
        <v>146.38</v>
      </c>
      <c r="V22" s="43">
        <v>1871.92</v>
      </c>
      <c r="W22" s="43">
        <v>1894.83</v>
      </c>
      <c r="X22" s="49">
        <f t="shared" si="5"/>
        <v>2197.455103330024</v>
      </c>
      <c r="Y22" s="48">
        <v>1.3017000000000001</v>
      </c>
    </row>
    <row r="23" spans="2:25" x14ac:dyDescent="0.2">
      <c r="B23" s="47">
        <v>45525</v>
      </c>
      <c r="C23" s="46">
        <v>2442.5</v>
      </c>
      <c r="D23" s="45">
        <v>2443</v>
      </c>
      <c r="E23" s="44">
        <f t="shared" si="0"/>
        <v>2442.75</v>
      </c>
      <c r="F23" s="46">
        <v>2477</v>
      </c>
      <c r="G23" s="45">
        <v>2477.5</v>
      </c>
      <c r="H23" s="44">
        <f t="shared" si="1"/>
        <v>2477.25</v>
      </c>
      <c r="I23" s="46">
        <v>2613</v>
      </c>
      <c r="J23" s="45">
        <v>2618</v>
      </c>
      <c r="K23" s="44">
        <f t="shared" si="2"/>
        <v>2615.5</v>
      </c>
      <c r="L23" s="46">
        <v>2688</v>
      </c>
      <c r="M23" s="45">
        <v>2693</v>
      </c>
      <c r="N23" s="44">
        <f t="shared" si="3"/>
        <v>2690.5</v>
      </c>
      <c r="O23" s="46">
        <v>2738</v>
      </c>
      <c r="P23" s="45">
        <v>2743</v>
      </c>
      <c r="Q23" s="44">
        <f t="shared" si="4"/>
        <v>2740.5</v>
      </c>
      <c r="R23" s="52">
        <v>2443</v>
      </c>
      <c r="S23" s="51">
        <v>1.3031999999999999</v>
      </c>
      <c r="T23" s="51">
        <v>1.1114999999999999</v>
      </c>
      <c r="U23" s="50">
        <v>146.07</v>
      </c>
      <c r="V23" s="43">
        <v>1874.62</v>
      </c>
      <c r="W23" s="43">
        <v>1899.78</v>
      </c>
      <c r="X23" s="49">
        <f t="shared" si="5"/>
        <v>2197.9307242465138</v>
      </c>
      <c r="Y23" s="48">
        <v>1.3041</v>
      </c>
    </row>
    <row r="24" spans="2:25" x14ac:dyDescent="0.2">
      <c r="B24" s="47">
        <v>45526</v>
      </c>
      <c r="C24" s="46">
        <v>2470</v>
      </c>
      <c r="D24" s="45">
        <v>2471</v>
      </c>
      <c r="E24" s="44">
        <f t="shared" si="0"/>
        <v>2470.5</v>
      </c>
      <c r="F24" s="46">
        <v>2492</v>
      </c>
      <c r="G24" s="45">
        <v>2492.5</v>
      </c>
      <c r="H24" s="44">
        <f t="shared" si="1"/>
        <v>2492.25</v>
      </c>
      <c r="I24" s="46">
        <v>2623</v>
      </c>
      <c r="J24" s="45">
        <v>2628</v>
      </c>
      <c r="K24" s="44">
        <f t="shared" si="2"/>
        <v>2625.5</v>
      </c>
      <c r="L24" s="46">
        <v>2688</v>
      </c>
      <c r="M24" s="45">
        <v>2693</v>
      </c>
      <c r="N24" s="44">
        <f t="shared" si="3"/>
        <v>2690.5</v>
      </c>
      <c r="O24" s="46">
        <v>2738</v>
      </c>
      <c r="P24" s="45">
        <v>2743</v>
      </c>
      <c r="Q24" s="44">
        <f t="shared" si="4"/>
        <v>2740.5</v>
      </c>
      <c r="R24" s="52">
        <v>2471</v>
      </c>
      <c r="S24" s="51">
        <v>1.3112999999999999</v>
      </c>
      <c r="T24" s="51">
        <v>1.1136999999999999</v>
      </c>
      <c r="U24" s="50">
        <v>146</v>
      </c>
      <c r="V24" s="43">
        <v>1884.39</v>
      </c>
      <c r="W24" s="43">
        <v>1899.63</v>
      </c>
      <c r="X24" s="49">
        <f t="shared" si="5"/>
        <v>2218.7303582652421</v>
      </c>
      <c r="Y24" s="48">
        <v>1.3121</v>
      </c>
    </row>
    <row r="25" spans="2:25" x14ac:dyDescent="0.2">
      <c r="B25" s="47">
        <v>45527</v>
      </c>
      <c r="C25" s="46">
        <v>2498.5</v>
      </c>
      <c r="D25" s="45">
        <v>2499</v>
      </c>
      <c r="E25" s="44">
        <f t="shared" si="0"/>
        <v>2498.75</v>
      </c>
      <c r="F25" s="46">
        <v>2508.5</v>
      </c>
      <c r="G25" s="45">
        <v>2509</v>
      </c>
      <c r="H25" s="44">
        <f t="shared" si="1"/>
        <v>2508.75</v>
      </c>
      <c r="I25" s="46">
        <v>2635</v>
      </c>
      <c r="J25" s="45">
        <v>2640</v>
      </c>
      <c r="K25" s="44">
        <f t="shared" si="2"/>
        <v>2637.5</v>
      </c>
      <c r="L25" s="46">
        <v>2698</v>
      </c>
      <c r="M25" s="45">
        <v>2703</v>
      </c>
      <c r="N25" s="44">
        <f t="shared" si="3"/>
        <v>2700.5</v>
      </c>
      <c r="O25" s="46">
        <v>2735</v>
      </c>
      <c r="P25" s="45">
        <v>2740</v>
      </c>
      <c r="Q25" s="44">
        <f t="shared" si="4"/>
        <v>2737.5</v>
      </c>
      <c r="R25" s="52">
        <v>2499</v>
      </c>
      <c r="S25" s="51">
        <v>1.3122</v>
      </c>
      <c r="T25" s="51">
        <v>1.1120000000000001</v>
      </c>
      <c r="U25" s="50">
        <v>146.04</v>
      </c>
      <c r="V25" s="43">
        <v>1904.44</v>
      </c>
      <c r="W25" s="43">
        <v>1910.89</v>
      </c>
      <c r="X25" s="49">
        <f t="shared" si="5"/>
        <v>2247.3021582733809</v>
      </c>
      <c r="Y25" s="48">
        <v>1.3129999999999999</v>
      </c>
    </row>
    <row r="26" spans="2:25" x14ac:dyDescent="0.2">
      <c r="B26" s="47">
        <v>45531</v>
      </c>
      <c r="C26" s="46">
        <v>2518</v>
      </c>
      <c r="D26" s="45">
        <v>2520</v>
      </c>
      <c r="E26" s="44">
        <f t="shared" si="0"/>
        <v>2519</v>
      </c>
      <c r="F26" s="46">
        <v>2535</v>
      </c>
      <c r="G26" s="45">
        <v>2537</v>
      </c>
      <c r="H26" s="44">
        <f t="shared" si="1"/>
        <v>2536</v>
      </c>
      <c r="I26" s="46">
        <v>2655</v>
      </c>
      <c r="J26" s="45">
        <v>2660</v>
      </c>
      <c r="K26" s="44">
        <f t="shared" si="2"/>
        <v>2657.5</v>
      </c>
      <c r="L26" s="46">
        <v>2710</v>
      </c>
      <c r="M26" s="45">
        <v>2715</v>
      </c>
      <c r="N26" s="44">
        <f t="shared" si="3"/>
        <v>2712.5</v>
      </c>
      <c r="O26" s="46">
        <v>2745</v>
      </c>
      <c r="P26" s="45">
        <v>2750</v>
      </c>
      <c r="Q26" s="44">
        <f t="shared" si="4"/>
        <v>2747.5</v>
      </c>
      <c r="R26" s="52">
        <v>2520</v>
      </c>
      <c r="S26" s="51">
        <v>1.3221000000000001</v>
      </c>
      <c r="T26" s="51">
        <v>1.1161000000000001</v>
      </c>
      <c r="U26" s="50">
        <v>144.54</v>
      </c>
      <c r="V26" s="43">
        <v>1906.06</v>
      </c>
      <c r="W26" s="43">
        <v>1917.76</v>
      </c>
      <c r="X26" s="49">
        <f t="shared" si="5"/>
        <v>2257.8621987277124</v>
      </c>
      <c r="Y26" s="48">
        <v>1.3229</v>
      </c>
    </row>
    <row r="27" spans="2:25" x14ac:dyDescent="0.2">
      <c r="B27" s="47">
        <v>45532</v>
      </c>
      <c r="C27" s="46">
        <v>2478.5</v>
      </c>
      <c r="D27" s="45">
        <v>2479.5</v>
      </c>
      <c r="E27" s="44">
        <f t="shared" si="0"/>
        <v>2479</v>
      </c>
      <c r="F27" s="46">
        <v>2501</v>
      </c>
      <c r="G27" s="45">
        <v>2502</v>
      </c>
      <c r="H27" s="44">
        <f t="shared" si="1"/>
        <v>2501.5</v>
      </c>
      <c r="I27" s="46">
        <v>2623</v>
      </c>
      <c r="J27" s="45">
        <v>2628</v>
      </c>
      <c r="K27" s="44">
        <f t="shared" si="2"/>
        <v>2625.5</v>
      </c>
      <c r="L27" s="46">
        <v>2678</v>
      </c>
      <c r="M27" s="45">
        <v>2683</v>
      </c>
      <c r="N27" s="44">
        <f t="shared" si="3"/>
        <v>2680.5</v>
      </c>
      <c r="O27" s="46">
        <v>2713</v>
      </c>
      <c r="P27" s="45">
        <v>2718</v>
      </c>
      <c r="Q27" s="44">
        <f t="shared" si="4"/>
        <v>2715.5</v>
      </c>
      <c r="R27" s="52">
        <v>2479.5</v>
      </c>
      <c r="S27" s="51">
        <v>1.321</v>
      </c>
      <c r="T27" s="51">
        <v>1.1121000000000001</v>
      </c>
      <c r="U27" s="50">
        <v>144.33000000000001</v>
      </c>
      <c r="V27" s="43">
        <v>1876.99</v>
      </c>
      <c r="W27" s="43">
        <v>1893.02</v>
      </c>
      <c r="X27" s="49">
        <f t="shared" si="5"/>
        <v>2229.5656865389801</v>
      </c>
      <c r="Y27" s="48">
        <v>1.3217000000000001</v>
      </c>
    </row>
    <row r="28" spans="2:25" x14ac:dyDescent="0.2">
      <c r="B28" s="47">
        <v>45533</v>
      </c>
      <c r="C28" s="46">
        <v>2437</v>
      </c>
      <c r="D28" s="45">
        <v>2437.5</v>
      </c>
      <c r="E28" s="44">
        <f t="shared" si="0"/>
        <v>2437.25</v>
      </c>
      <c r="F28" s="46">
        <v>2465.5</v>
      </c>
      <c r="G28" s="45">
        <v>2466</v>
      </c>
      <c r="H28" s="44">
        <f t="shared" si="1"/>
        <v>2465.75</v>
      </c>
      <c r="I28" s="46">
        <v>2598</v>
      </c>
      <c r="J28" s="45">
        <v>2603</v>
      </c>
      <c r="K28" s="44">
        <f t="shared" si="2"/>
        <v>2600.5</v>
      </c>
      <c r="L28" s="46">
        <v>2655</v>
      </c>
      <c r="M28" s="45">
        <v>2660</v>
      </c>
      <c r="N28" s="44">
        <f t="shared" si="3"/>
        <v>2657.5</v>
      </c>
      <c r="O28" s="46">
        <v>2695</v>
      </c>
      <c r="P28" s="45">
        <v>2700</v>
      </c>
      <c r="Q28" s="44">
        <f t="shared" si="4"/>
        <v>2697.5</v>
      </c>
      <c r="R28" s="52">
        <v>2437.5</v>
      </c>
      <c r="S28" s="51">
        <v>1.3186</v>
      </c>
      <c r="T28" s="51">
        <v>1.1096999999999999</v>
      </c>
      <c r="U28" s="50">
        <v>144.6</v>
      </c>
      <c r="V28" s="43">
        <v>1848.55</v>
      </c>
      <c r="W28" s="43">
        <v>1869.31</v>
      </c>
      <c r="X28" s="49">
        <f t="shared" si="5"/>
        <v>2196.5396052987294</v>
      </c>
      <c r="Y28" s="48">
        <v>1.3191999999999999</v>
      </c>
    </row>
    <row r="29" spans="2:25" x14ac:dyDescent="0.2">
      <c r="B29" s="47">
        <v>45534</v>
      </c>
      <c r="C29" s="46">
        <v>2463</v>
      </c>
      <c r="D29" s="45">
        <v>2463.5</v>
      </c>
      <c r="E29" s="44">
        <f t="shared" si="0"/>
        <v>2463.25</v>
      </c>
      <c r="F29" s="46">
        <v>2485</v>
      </c>
      <c r="G29" s="45">
        <v>2486</v>
      </c>
      <c r="H29" s="44">
        <f t="shared" si="1"/>
        <v>2485.5</v>
      </c>
      <c r="I29" s="46">
        <v>2613</v>
      </c>
      <c r="J29" s="45">
        <v>2618</v>
      </c>
      <c r="K29" s="44">
        <f t="shared" si="2"/>
        <v>2615.5</v>
      </c>
      <c r="L29" s="46">
        <v>2670</v>
      </c>
      <c r="M29" s="45">
        <v>2675</v>
      </c>
      <c r="N29" s="44">
        <f t="shared" si="3"/>
        <v>2672.5</v>
      </c>
      <c r="O29" s="46">
        <v>2717</v>
      </c>
      <c r="P29" s="45">
        <v>2722</v>
      </c>
      <c r="Q29" s="44">
        <f t="shared" si="4"/>
        <v>2719.5</v>
      </c>
      <c r="R29" s="52">
        <v>2463.5</v>
      </c>
      <c r="S29" s="51">
        <v>1.3179000000000001</v>
      </c>
      <c r="T29" s="51">
        <v>1.1082000000000001</v>
      </c>
      <c r="U29" s="50">
        <v>145.43</v>
      </c>
      <c r="V29" s="43">
        <v>1869.26</v>
      </c>
      <c r="W29" s="43">
        <v>1885.33</v>
      </c>
      <c r="X29" s="49">
        <f t="shared" si="5"/>
        <v>2222.9741923840461</v>
      </c>
      <c r="Y29" s="48">
        <v>1.3186</v>
      </c>
    </row>
    <row r="30" spans="2:25" s="10" customFormat="1" x14ac:dyDescent="0.2">
      <c r="B30" s="42" t="s">
        <v>11</v>
      </c>
      <c r="C30" s="41">
        <f>ROUND(AVERAGE(C9:C29),2)</f>
        <v>2333.52</v>
      </c>
      <c r="D30" s="40">
        <f>ROUND(AVERAGE(D9:D29),2)</f>
        <v>2334.33</v>
      </c>
      <c r="E30" s="39">
        <f>ROUND(AVERAGE(C30:D30),2)</f>
        <v>2333.9299999999998</v>
      </c>
      <c r="F30" s="41">
        <f>ROUND(AVERAGE(F9:F29),2)</f>
        <v>2375.98</v>
      </c>
      <c r="G30" s="40">
        <f>ROUND(AVERAGE(G9:G29),2)</f>
        <v>2376.88</v>
      </c>
      <c r="H30" s="39">
        <f>ROUND(AVERAGE(F30:G30),2)</f>
        <v>2376.4299999999998</v>
      </c>
      <c r="I30" s="41">
        <f>ROUND(AVERAGE(I9:I29),2)</f>
        <v>2518.14</v>
      </c>
      <c r="J30" s="40">
        <f>ROUND(AVERAGE(J9:J29),2)</f>
        <v>2523.14</v>
      </c>
      <c r="K30" s="39">
        <f>ROUND(AVERAGE(I30:J30),2)</f>
        <v>2520.64</v>
      </c>
      <c r="L30" s="41">
        <f>ROUND(AVERAGE(L9:L29),2)</f>
        <v>2597.62</v>
      </c>
      <c r="M30" s="40">
        <f>ROUND(AVERAGE(M9:M29),2)</f>
        <v>2602.62</v>
      </c>
      <c r="N30" s="39">
        <f>ROUND(AVERAGE(L30:M30),2)</f>
        <v>2600.12</v>
      </c>
      <c r="O30" s="41">
        <f>ROUND(AVERAGE(O9:O29),2)</f>
        <v>2661.05</v>
      </c>
      <c r="P30" s="40">
        <f>ROUND(AVERAGE(P9:P29),2)</f>
        <v>2666.05</v>
      </c>
      <c r="Q30" s="39">
        <f>ROUND(AVERAGE(O30:P30),2)</f>
        <v>2663.55</v>
      </c>
      <c r="R30" s="38">
        <f>ROUND(AVERAGE(R9:R29),2)</f>
        <v>2334.33</v>
      </c>
      <c r="S30" s="37">
        <f>ROUND(AVERAGE(S9:S29),4)</f>
        <v>1.2922</v>
      </c>
      <c r="T30" s="36">
        <f>ROUND(AVERAGE(T9:T29),4)</f>
        <v>1.1006</v>
      </c>
      <c r="U30" s="175">
        <f>ROUND(AVERAGE(U9:U29),2)</f>
        <v>146.38</v>
      </c>
      <c r="V30" s="35">
        <f>AVERAGE(V9:V29)</f>
        <v>1805.5795238095241</v>
      </c>
      <c r="W30" s="35">
        <f>AVERAGE(W9:W29)</f>
        <v>1837.4761904761901</v>
      </c>
      <c r="X30" s="35">
        <f>AVERAGE(X9:X29)</f>
        <v>2120.3036235722375</v>
      </c>
      <c r="Y30" s="34">
        <f>AVERAGE(Y9:Y29)</f>
        <v>1.293090476190476</v>
      </c>
    </row>
    <row r="31" spans="2:25" s="5" customFormat="1" x14ac:dyDescent="0.2">
      <c r="B31" s="33" t="s">
        <v>12</v>
      </c>
      <c r="C31" s="32">
        <f t="shared" ref="C31:Y31" si="6">MAX(C9:C29)</f>
        <v>2518</v>
      </c>
      <c r="D31" s="31">
        <f t="shared" si="6"/>
        <v>2520</v>
      </c>
      <c r="E31" s="30">
        <f t="shared" si="6"/>
        <v>2519</v>
      </c>
      <c r="F31" s="32">
        <f t="shared" si="6"/>
        <v>2535</v>
      </c>
      <c r="G31" s="31">
        <f t="shared" si="6"/>
        <v>2537</v>
      </c>
      <c r="H31" s="30">
        <f t="shared" si="6"/>
        <v>2536</v>
      </c>
      <c r="I31" s="32">
        <f t="shared" si="6"/>
        <v>2655</v>
      </c>
      <c r="J31" s="31">
        <f t="shared" si="6"/>
        <v>2660</v>
      </c>
      <c r="K31" s="30">
        <f t="shared" si="6"/>
        <v>2657.5</v>
      </c>
      <c r="L31" s="32">
        <f t="shared" si="6"/>
        <v>2710</v>
      </c>
      <c r="M31" s="31">
        <f t="shared" si="6"/>
        <v>2715</v>
      </c>
      <c r="N31" s="30">
        <f t="shared" si="6"/>
        <v>2712.5</v>
      </c>
      <c r="O31" s="32">
        <f t="shared" si="6"/>
        <v>2745</v>
      </c>
      <c r="P31" s="31">
        <f t="shared" si="6"/>
        <v>2750</v>
      </c>
      <c r="Q31" s="30">
        <f t="shared" si="6"/>
        <v>2747.5</v>
      </c>
      <c r="R31" s="29">
        <f t="shared" si="6"/>
        <v>2520</v>
      </c>
      <c r="S31" s="28">
        <f t="shared" si="6"/>
        <v>1.3221000000000001</v>
      </c>
      <c r="T31" s="27">
        <f t="shared" si="6"/>
        <v>1.1161000000000001</v>
      </c>
      <c r="U31" s="26">
        <f t="shared" si="6"/>
        <v>150.53</v>
      </c>
      <c r="V31" s="25">
        <f t="shared" si="6"/>
        <v>1906.06</v>
      </c>
      <c r="W31" s="25">
        <f t="shared" si="6"/>
        <v>1917.76</v>
      </c>
      <c r="X31" s="25">
        <f t="shared" si="6"/>
        <v>2257.8621987277124</v>
      </c>
      <c r="Y31" s="24">
        <f t="shared" si="6"/>
        <v>1.3229</v>
      </c>
    </row>
    <row r="32" spans="2:25" s="5" customFormat="1" ht="13.5" thickBot="1" x14ac:dyDescent="0.25">
      <c r="B32" s="23" t="s">
        <v>13</v>
      </c>
      <c r="C32" s="22">
        <f t="shared" ref="C32:Y32" si="7">MIN(C9:C29)</f>
        <v>2166.5</v>
      </c>
      <c r="D32" s="21">
        <f t="shared" si="7"/>
        <v>2167</v>
      </c>
      <c r="E32" s="20">
        <f t="shared" si="7"/>
        <v>2166.75</v>
      </c>
      <c r="F32" s="22">
        <f t="shared" si="7"/>
        <v>2226</v>
      </c>
      <c r="G32" s="21">
        <f t="shared" si="7"/>
        <v>2226.5</v>
      </c>
      <c r="H32" s="20">
        <f t="shared" si="7"/>
        <v>2226.25</v>
      </c>
      <c r="I32" s="22">
        <f t="shared" si="7"/>
        <v>2385</v>
      </c>
      <c r="J32" s="21">
        <f t="shared" si="7"/>
        <v>2390</v>
      </c>
      <c r="K32" s="20">
        <f t="shared" si="7"/>
        <v>2387.5</v>
      </c>
      <c r="L32" s="22">
        <f t="shared" si="7"/>
        <v>2485</v>
      </c>
      <c r="M32" s="21">
        <f t="shared" si="7"/>
        <v>2490</v>
      </c>
      <c r="N32" s="20">
        <f t="shared" si="7"/>
        <v>2487.5</v>
      </c>
      <c r="O32" s="22">
        <f t="shared" si="7"/>
        <v>2567</v>
      </c>
      <c r="P32" s="21">
        <f t="shared" si="7"/>
        <v>2572</v>
      </c>
      <c r="Q32" s="20">
        <f t="shared" si="7"/>
        <v>2569.5</v>
      </c>
      <c r="R32" s="19">
        <f t="shared" si="7"/>
        <v>2167</v>
      </c>
      <c r="S32" s="18">
        <f t="shared" si="7"/>
        <v>1.2693000000000001</v>
      </c>
      <c r="T32" s="17">
        <f t="shared" si="7"/>
        <v>1.0792999999999999</v>
      </c>
      <c r="U32" s="16">
        <f t="shared" si="7"/>
        <v>142.32</v>
      </c>
      <c r="V32" s="15">
        <f t="shared" si="7"/>
        <v>1697.34</v>
      </c>
      <c r="W32" s="15">
        <f t="shared" si="7"/>
        <v>1742.86</v>
      </c>
      <c r="X32" s="15">
        <f t="shared" si="7"/>
        <v>1976.4684421743889</v>
      </c>
      <c r="Y32" s="14">
        <f t="shared" si="7"/>
        <v>1.2701</v>
      </c>
    </row>
    <row r="34" spans="2:14" x14ac:dyDescent="0.2">
      <c r="B34" s="7" t="s">
        <v>14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  <row r="35" spans="2:14" x14ac:dyDescent="0.2">
      <c r="B35" s="7" t="s">
        <v>15</v>
      </c>
      <c r="C35" s="9"/>
      <c r="D35" s="9"/>
      <c r="E35" s="8"/>
      <c r="F35" s="9"/>
      <c r="G35" s="9"/>
      <c r="H35" s="8"/>
      <c r="I35" s="9"/>
      <c r="J35" s="9"/>
      <c r="K35" s="8"/>
      <c r="L35" s="9"/>
      <c r="M35" s="9"/>
      <c r="N35" s="8"/>
    </row>
  </sheetData>
  <mergeCells count="9">
    <mergeCell ref="R7:R8"/>
    <mergeCell ref="S7:U7"/>
    <mergeCell ref="V7:W7"/>
    <mergeCell ref="Y7:Y8"/>
    <mergeCell ref="C7:E7"/>
    <mergeCell ref="F7:H7"/>
    <mergeCell ref="I7:K7"/>
    <mergeCell ref="L7:N7"/>
    <mergeCell ref="O7:Q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Y35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3" width="10.7109375" style="4" customWidth="1"/>
    <col min="14" max="14" width="10.7109375" customWidth="1"/>
    <col min="15" max="16" width="10.7109375" style="4" customWidth="1"/>
    <col min="17" max="17" width="10.7109375" customWidth="1"/>
    <col min="18" max="18" width="12.5703125" style="4" bestFit="1" customWidth="1"/>
    <col min="19" max="19" width="10" style="4" bestFit="1" customWidth="1"/>
    <col min="20" max="20" width="14.140625" bestFit="1" customWidth="1"/>
    <col min="21" max="21" width="12.5703125" style="4" bestFit="1" customWidth="1"/>
    <col min="22" max="22" width="10.5703125" bestFit="1" customWidth="1"/>
    <col min="23" max="23" width="11.28515625" bestFit="1" customWidth="1"/>
    <col min="24" max="24" width="14.140625" bestFit="1" customWidth="1"/>
    <col min="25" max="25" width="10.5703125" bestFit="1" customWidth="1"/>
  </cols>
  <sheetData>
    <row r="3" spans="1:25" ht="15.75" x14ac:dyDescent="0.25">
      <c r="B3" s="6" t="s">
        <v>19</v>
      </c>
    </row>
    <row r="4" spans="1:25" x14ac:dyDescent="0.2">
      <c r="B4" s="61" t="s">
        <v>27</v>
      </c>
    </row>
    <row r="6" spans="1:25" ht="13.5" thickBot="1" x14ac:dyDescent="0.25">
      <c r="B6" s="1">
        <v>45505</v>
      </c>
    </row>
    <row r="7" spans="1:25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79" t="s">
        <v>23</v>
      </c>
      <c r="M7" s="180"/>
      <c r="N7" s="181"/>
      <c r="O7" s="179" t="s">
        <v>22</v>
      </c>
      <c r="P7" s="180"/>
      <c r="Q7" s="181"/>
      <c r="R7" s="182" t="s">
        <v>4</v>
      </c>
      <c r="S7" s="184" t="s">
        <v>21</v>
      </c>
      <c r="T7" s="185"/>
      <c r="U7" s="186"/>
      <c r="V7" s="187" t="s">
        <v>5</v>
      </c>
      <c r="W7" s="188"/>
      <c r="X7" s="11" t="s">
        <v>18</v>
      </c>
      <c r="Y7" s="182" t="s">
        <v>20</v>
      </c>
    </row>
    <row r="8" spans="1:25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57" t="s">
        <v>6</v>
      </c>
      <c r="M8" s="57" t="s">
        <v>7</v>
      </c>
      <c r="N8" s="58" t="s">
        <v>1</v>
      </c>
      <c r="O8" s="57" t="s">
        <v>6</v>
      </c>
      <c r="P8" s="57" t="s">
        <v>7</v>
      </c>
      <c r="Q8" s="58" t="s">
        <v>1</v>
      </c>
      <c r="R8" s="183"/>
      <c r="S8" s="56" t="s">
        <v>10</v>
      </c>
      <c r="T8" s="55" t="s">
        <v>16</v>
      </c>
      <c r="U8" s="12" t="s">
        <v>17</v>
      </c>
      <c r="V8" s="54" t="s">
        <v>8</v>
      </c>
      <c r="W8" s="54" t="s">
        <v>9</v>
      </c>
      <c r="X8" s="13" t="s">
        <v>8</v>
      </c>
      <c r="Y8" s="183" t="s">
        <v>20</v>
      </c>
    </row>
    <row r="9" spans="1:25" x14ac:dyDescent="0.2">
      <c r="B9" s="47">
        <v>45505</v>
      </c>
      <c r="C9" s="46">
        <v>2621</v>
      </c>
      <c r="D9" s="45">
        <v>2621.5</v>
      </c>
      <c r="E9" s="44">
        <f t="shared" ref="E9:E29" si="0">AVERAGE(C9:D9)</f>
        <v>2621.25</v>
      </c>
      <c r="F9" s="46">
        <v>2684</v>
      </c>
      <c r="G9" s="45">
        <v>2684.5</v>
      </c>
      <c r="H9" s="44">
        <f t="shared" ref="H9:H29" si="1">AVERAGE(F9:G9)</f>
        <v>2684.25</v>
      </c>
      <c r="I9" s="46">
        <v>2730</v>
      </c>
      <c r="J9" s="45">
        <v>2735</v>
      </c>
      <c r="K9" s="44">
        <f t="shared" ref="K9:K29" si="2">AVERAGE(I9:J9)</f>
        <v>2732.5</v>
      </c>
      <c r="L9" s="46">
        <v>2705</v>
      </c>
      <c r="M9" s="45">
        <v>2710</v>
      </c>
      <c r="N9" s="44">
        <f t="shared" ref="N9:N29" si="3">AVERAGE(L9:M9)</f>
        <v>2707.5</v>
      </c>
      <c r="O9" s="46">
        <v>2595</v>
      </c>
      <c r="P9" s="45">
        <v>2600</v>
      </c>
      <c r="Q9" s="44">
        <f t="shared" ref="Q9:Q29" si="4">AVERAGE(O9:P9)</f>
        <v>2597.5</v>
      </c>
      <c r="R9" s="52">
        <v>2621.5</v>
      </c>
      <c r="S9" s="51">
        <v>1.2794000000000001</v>
      </c>
      <c r="T9" s="53">
        <v>1.0792999999999999</v>
      </c>
      <c r="U9" s="50">
        <v>150.53</v>
      </c>
      <c r="V9" s="43">
        <v>2049.0100000000002</v>
      </c>
      <c r="W9" s="43">
        <v>2096.4499999999998</v>
      </c>
      <c r="X9" s="49">
        <f t="shared" ref="X9:X29" si="5">R9/T9</f>
        <v>2428.8890947836562</v>
      </c>
      <c r="Y9" s="48">
        <v>1.2805</v>
      </c>
    </row>
    <row r="10" spans="1:25" x14ac:dyDescent="0.2">
      <c r="B10" s="47">
        <v>45506</v>
      </c>
      <c r="C10" s="46">
        <v>2627</v>
      </c>
      <c r="D10" s="45">
        <v>2628</v>
      </c>
      <c r="E10" s="44">
        <f t="shared" si="0"/>
        <v>2627.5</v>
      </c>
      <c r="F10" s="46">
        <v>2686</v>
      </c>
      <c r="G10" s="45">
        <v>2687</v>
      </c>
      <c r="H10" s="44">
        <f t="shared" si="1"/>
        <v>2686.5</v>
      </c>
      <c r="I10" s="46">
        <v>2725</v>
      </c>
      <c r="J10" s="45">
        <v>2730</v>
      </c>
      <c r="K10" s="44">
        <f t="shared" si="2"/>
        <v>2727.5</v>
      </c>
      <c r="L10" s="46">
        <v>2692</v>
      </c>
      <c r="M10" s="45">
        <v>2697</v>
      </c>
      <c r="N10" s="44">
        <f t="shared" si="3"/>
        <v>2694.5</v>
      </c>
      <c r="O10" s="46">
        <v>2582</v>
      </c>
      <c r="P10" s="45">
        <v>2587</v>
      </c>
      <c r="Q10" s="44">
        <f t="shared" si="4"/>
        <v>2584.5</v>
      </c>
      <c r="R10" s="52">
        <v>2628</v>
      </c>
      <c r="S10" s="51">
        <v>1.274</v>
      </c>
      <c r="T10" s="51">
        <v>1.0831999999999999</v>
      </c>
      <c r="U10" s="50">
        <v>149.01</v>
      </c>
      <c r="V10" s="43">
        <v>2062.79</v>
      </c>
      <c r="W10" s="43">
        <v>2107.4499999999998</v>
      </c>
      <c r="X10" s="49">
        <f t="shared" si="5"/>
        <v>2426.1447562776957</v>
      </c>
      <c r="Y10" s="48">
        <v>1.2749999999999999</v>
      </c>
    </row>
    <row r="11" spans="1:25" x14ac:dyDescent="0.2">
      <c r="B11" s="47">
        <v>45509</v>
      </c>
      <c r="C11" s="46">
        <v>2521</v>
      </c>
      <c r="D11" s="45">
        <v>2522</v>
      </c>
      <c r="E11" s="44">
        <f t="shared" si="0"/>
        <v>2521.5</v>
      </c>
      <c r="F11" s="46">
        <v>2576</v>
      </c>
      <c r="G11" s="45">
        <v>2578</v>
      </c>
      <c r="H11" s="44">
        <f t="shared" si="1"/>
        <v>2577</v>
      </c>
      <c r="I11" s="46">
        <v>2615</v>
      </c>
      <c r="J11" s="45">
        <v>2620</v>
      </c>
      <c r="K11" s="44">
        <f t="shared" si="2"/>
        <v>2617.5</v>
      </c>
      <c r="L11" s="46">
        <v>2582</v>
      </c>
      <c r="M11" s="45">
        <v>2587</v>
      </c>
      <c r="N11" s="44">
        <f t="shared" si="3"/>
        <v>2584.5</v>
      </c>
      <c r="O11" s="46">
        <v>2472</v>
      </c>
      <c r="P11" s="45">
        <v>2477</v>
      </c>
      <c r="Q11" s="44">
        <f t="shared" si="4"/>
        <v>2474.5</v>
      </c>
      <c r="R11" s="52">
        <v>2522</v>
      </c>
      <c r="S11" s="51">
        <v>1.2766999999999999</v>
      </c>
      <c r="T11" s="51">
        <v>1.0964</v>
      </c>
      <c r="U11" s="50">
        <v>142.32</v>
      </c>
      <c r="V11" s="43">
        <v>1975.41</v>
      </c>
      <c r="W11" s="43">
        <v>2018</v>
      </c>
      <c r="X11" s="49">
        <f t="shared" si="5"/>
        <v>2300.2553812477199</v>
      </c>
      <c r="Y11" s="48">
        <v>1.2775000000000001</v>
      </c>
    </row>
    <row r="12" spans="1:25" x14ac:dyDescent="0.2">
      <c r="B12" s="47">
        <v>45510</v>
      </c>
      <c r="C12" s="46">
        <v>2540.5</v>
      </c>
      <c r="D12" s="45">
        <v>2541</v>
      </c>
      <c r="E12" s="44">
        <f t="shared" si="0"/>
        <v>2540.75</v>
      </c>
      <c r="F12" s="46">
        <v>2597.5</v>
      </c>
      <c r="G12" s="45">
        <v>2598</v>
      </c>
      <c r="H12" s="44">
        <f t="shared" si="1"/>
        <v>2597.75</v>
      </c>
      <c r="I12" s="46">
        <v>2648</v>
      </c>
      <c r="J12" s="45">
        <v>2653</v>
      </c>
      <c r="K12" s="44">
        <f t="shared" si="2"/>
        <v>2650.5</v>
      </c>
      <c r="L12" s="46">
        <v>2615</v>
      </c>
      <c r="M12" s="45">
        <v>2620</v>
      </c>
      <c r="N12" s="44">
        <f t="shared" si="3"/>
        <v>2617.5</v>
      </c>
      <c r="O12" s="46">
        <v>2505</v>
      </c>
      <c r="P12" s="45">
        <v>2510</v>
      </c>
      <c r="Q12" s="44">
        <f t="shared" si="4"/>
        <v>2507.5</v>
      </c>
      <c r="R12" s="52">
        <v>2541</v>
      </c>
      <c r="S12" s="51">
        <v>1.2693000000000001</v>
      </c>
      <c r="T12" s="51">
        <v>1.0916999999999999</v>
      </c>
      <c r="U12" s="50">
        <v>145.16</v>
      </c>
      <c r="V12" s="43">
        <v>2001.89</v>
      </c>
      <c r="W12" s="43">
        <v>2045.51</v>
      </c>
      <c r="X12" s="49">
        <f t="shared" si="5"/>
        <v>2327.5625171750485</v>
      </c>
      <c r="Y12" s="48">
        <v>1.2701</v>
      </c>
    </row>
    <row r="13" spans="1:25" x14ac:dyDescent="0.2">
      <c r="B13" s="47">
        <v>45511</v>
      </c>
      <c r="C13" s="46">
        <v>2515</v>
      </c>
      <c r="D13" s="45">
        <v>2516</v>
      </c>
      <c r="E13" s="44">
        <f t="shared" si="0"/>
        <v>2515.5</v>
      </c>
      <c r="F13" s="46">
        <v>2571</v>
      </c>
      <c r="G13" s="45">
        <v>2571.5</v>
      </c>
      <c r="H13" s="44">
        <f t="shared" si="1"/>
        <v>2571.25</v>
      </c>
      <c r="I13" s="46">
        <v>2627</v>
      </c>
      <c r="J13" s="45">
        <v>2632</v>
      </c>
      <c r="K13" s="44">
        <f t="shared" si="2"/>
        <v>2629.5</v>
      </c>
      <c r="L13" s="46">
        <v>2598</v>
      </c>
      <c r="M13" s="45">
        <v>2603</v>
      </c>
      <c r="N13" s="44">
        <f t="shared" si="3"/>
        <v>2600.5</v>
      </c>
      <c r="O13" s="46">
        <v>2488</v>
      </c>
      <c r="P13" s="45">
        <v>2493</v>
      </c>
      <c r="Q13" s="44">
        <f t="shared" si="4"/>
        <v>2490.5</v>
      </c>
      <c r="R13" s="52">
        <v>2516</v>
      </c>
      <c r="S13" s="51">
        <v>1.2727999999999999</v>
      </c>
      <c r="T13" s="51">
        <v>1.0924</v>
      </c>
      <c r="U13" s="50">
        <v>147.22</v>
      </c>
      <c r="V13" s="43">
        <v>1976.74</v>
      </c>
      <c r="W13" s="43">
        <v>2018.92</v>
      </c>
      <c r="X13" s="49">
        <f t="shared" si="5"/>
        <v>2303.1856462834126</v>
      </c>
      <c r="Y13" s="48">
        <v>1.2737000000000001</v>
      </c>
    </row>
    <row r="14" spans="1:25" x14ac:dyDescent="0.2">
      <c r="B14" s="47">
        <v>45512</v>
      </c>
      <c r="C14" s="46">
        <v>2579</v>
      </c>
      <c r="D14" s="45">
        <v>2580</v>
      </c>
      <c r="E14" s="44">
        <f t="shared" si="0"/>
        <v>2579.5</v>
      </c>
      <c r="F14" s="46">
        <v>2631</v>
      </c>
      <c r="G14" s="45">
        <v>2632</v>
      </c>
      <c r="H14" s="44">
        <f t="shared" si="1"/>
        <v>2631.5</v>
      </c>
      <c r="I14" s="46">
        <v>2675</v>
      </c>
      <c r="J14" s="45">
        <v>2680</v>
      </c>
      <c r="K14" s="44">
        <f t="shared" si="2"/>
        <v>2677.5</v>
      </c>
      <c r="L14" s="46">
        <v>2647</v>
      </c>
      <c r="M14" s="45">
        <v>2652</v>
      </c>
      <c r="N14" s="44">
        <f t="shared" si="3"/>
        <v>2649.5</v>
      </c>
      <c r="O14" s="46">
        <v>2537</v>
      </c>
      <c r="P14" s="45">
        <v>2542</v>
      </c>
      <c r="Q14" s="44">
        <f t="shared" si="4"/>
        <v>2539.5</v>
      </c>
      <c r="R14" s="52">
        <v>2580</v>
      </c>
      <c r="S14" s="51">
        <v>1.2696000000000001</v>
      </c>
      <c r="T14" s="51">
        <v>1.0931</v>
      </c>
      <c r="U14" s="50">
        <v>146.18</v>
      </c>
      <c r="V14" s="43">
        <v>2032.14</v>
      </c>
      <c r="W14" s="43">
        <v>2071.79</v>
      </c>
      <c r="X14" s="49">
        <f t="shared" si="5"/>
        <v>2360.2598115451469</v>
      </c>
      <c r="Y14" s="48">
        <v>1.2704</v>
      </c>
    </row>
    <row r="15" spans="1:25" x14ac:dyDescent="0.2">
      <c r="B15" s="47">
        <v>45513</v>
      </c>
      <c r="C15" s="46">
        <v>2696</v>
      </c>
      <c r="D15" s="45">
        <v>2697</v>
      </c>
      <c r="E15" s="44">
        <f t="shared" si="0"/>
        <v>2696.5</v>
      </c>
      <c r="F15" s="46">
        <v>2736</v>
      </c>
      <c r="G15" s="45">
        <v>2738</v>
      </c>
      <c r="H15" s="44">
        <f t="shared" si="1"/>
        <v>2737</v>
      </c>
      <c r="I15" s="46">
        <v>2770</v>
      </c>
      <c r="J15" s="45">
        <v>2775</v>
      </c>
      <c r="K15" s="44">
        <f t="shared" si="2"/>
        <v>2772.5</v>
      </c>
      <c r="L15" s="46">
        <v>2738</v>
      </c>
      <c r="M15" s="45">
        <v>2743</v>
      </c>
      <c r="N15" s="44">
        <f t="shared" si="3"/>
        <v>2740.5</v>
      </c>
      <c r="O15" s="46">
        <v>2628</v>
      </c>
      <c r="P15" s="45">
        <v>2633</v>
      </c>
      <c r="Q15" s="44">
        <f t="shared" si="4"/>
        <v>2630.5</v>
      </c>
      <c r="R15" s="52">
        <v>2697</v>
      </c>
      <c r="S15" s="51">
        <v>1.2742</v>
      </c>
      <c r="T15" s="51">
        <v>1.0916999999999999</v>
      </c>
      <c r="U15" s="50">
        <v>147.02000000000001</v>
      </c>
      <c r="V15" s="43">
        <v>2116.62</v>
      </c>
      <c r="W15" s="43">
        <v>2147.2800000000002</v>
      </c>
      <c r="X15" s="49">
        <f t="shared" si="5"/>
        <v>2470.4589172849687</v>
      </c>
      <c r="Y15" s="48">
        <v>1.2750999999999999</v>
      </c>
    </row>
    <row r="16" spans="1:25" x14ac:dyDescent="0.2">
      <c r="B16" s="47">
        <v>45516</v>
      </c>
      <c r="C16" s="46">
        <v>2713</v>
      </c>
      <c r="D16" s="45">
        <v>2714</v>
      </c>
      <c r="E16" s="44">
        <f t="shared" si="0"/>
        <v>2713.5</v>
      </c>
      <c r="F16" s="46">
        <v>2758</v>
      </c>
      <c r="G16" s="45">
        <v>2759</v>
      </c>
      <c r="H16" s="44">
        <f t="shared" si="1"/>
        <v>2758.5</v>
      </c>
      <c r="I16" s="46">
        <v>2787</v>
      </c>
      <c r="J16" s="45">
        <v>2792</v>
      </c>
      <c r="K16" s="44">
        <f t="shared" si="2"/>
        <v>2789.5</v>
      </c>
      <c r="L16" s="46">
        <v>2755</v>
      </c>
      <c r="M16" s="45">
        <v>2760</v>
      </c>
      <c r="N16" s="44">
        <f t="shared" si="3"/>
        <v>2757.5</v>
      </c>
      <c r="O16" s="46">
        <v>2645</v>
      </c>
      <c r="P16" s="45">
        <v>2650</v>
      </c>
      <c r="Q16" s="44">
        <f t="shared" si="4"/>
        <v>2647.5</v>
      </c>
      <c r="R16" s="52">
        <v>2714</v>
      </c>
      <c r="S16" s="51">
        <v>1.2769999999999999</v>
      </c>
      <c r="T16" s="51">
        <v>1.0927</v>
      </c>
      <c r="U16" s="50">
        <v>147.58000000000001</v>
      </c>
      <c r="V16" s="43">
        <v>2125.29</v>
      </c>
      <c r="W16" s="43">
        <v>2159.0100000000002</v>
      </c>
      <c r="X16" s="49">
        <f t="shared" si="5"/>
        <v>2483.7558341722338</v>
      </c>
      <c r="Y16" s="48">
        <v>1.2779</v>
      </c>
    </row>
    <row r="17" spans="2:25" x14ac:dyDescent="0.2">
      <c r="B17" s="47">
        <v>45517</v>
      </c>
      <c r="C17" s="46">
        <v>2636</v>
      </c>
      <c r="D17" s="45">
        <v>2637</v>
      </c>
      <c r="E17" s="44">
        <f t="shared" si="0"/>
        <v>2636.5</v>
      </c>
      <c r="F17" s="46">
        <v>2687</v>
      </c>
      <c r="G17" s="45">
        <v>2689</v>
      </c>
      <c r="H17" s="44">
        <f t="shared" si="1"/>
        <v>2688</v>
      </c>
      <c r="I17" s="46">
        <v>2725</v>
      </c>
      <c r="J17" s="45">
        <v>2730</v>
      </c>
      <c r="K17" s="44">
        <f t="shared" si="2"/>
        <v>2727.5</v>
      </c>
      <c r="L17" s="46">
        <v>2693</v>
      </c>
      <c r="M17" s="45">
        <v>2698</v>
      </c>
      <c r="N17" s="44">
        <f t="shared" si="3"/>
        <v>2695.5</v>
      </c>
      <c r="O17" s="46">
        <v>2583</v>
      </c>
      <c r="P17" s="45">
        <v>2588</v>
      </c>
      <c r="Q17" s="44">
        <f t="shared" si="4"/>
        <v>2585.5</v>
      </c>
      <c r="R17" s="52">
        <v>2637</v>
      </c>
      <c r="S17" s="51">
        <v>1.2791999999999999</v>
      </c>
      <c r="T17" s="51">
        <v>1.0931</v>
      </c>
      <c r="U17" s="50">
        <v>147.36000000000001</v>
      </c>
      <c r="V17" s="43">
        <v>2061.44</v>
      </c>
      <c r="W17" s="43">
        <v>2100.7800000000002</v>
      </c>
      <c r="X17" s="49">
        <f t="shared" si="5"/>
        <v>2412.405086451377</v>
      </c>
      <c r="Y17" s="48">
        <v>1.28</v>
      </c>
    </row>
    <row r="18" spans="2:25" x14ac:dyDescent="0.2">
      <c r="B18" s="47">
        <v>45518</v>
      </c>
      <c r="C18" s="46">
        <v>2677</v>
      </c>
      <c r="D18" s="45">
        <v>2679</v>
      </c>
      <c r="E18" s="44">
        <f t="shared" si="0"/>
        <v>2678</v>
      </c>
      <c r="F18" s="46">
        <v>2731</v>
      </c>
      <c r="G18" s="45">
        <v>2733</v>
      </c>
      <c r="H18" s="44">
        <f t="shared" si="1"/>
        <v>2732</v>
      </c>
      <c r="I18" s="46">
        <v>2768</v>
      </c>
      <c r="J18" s="45">
        <v>2773</v>
      </c>
      <c r="K18" s="44">
        <f t="shared" si="2"/>
        <v>2770.5</v>
      </c>
      <c r="L18" s="46">
        <v>2740</v>
      </c>
      <c r="M18" s="45">
        <v>2745</v>
      </c>
      <c r="N18" s="44">
        <f t="shared" si="3"/>
        <v>2742.5</v>
      </c>
      <c r="O18" s="46">
        <v>2630</v>
      </c>
      <c r="P18" s="45">
        <v>2635</v>
      </c>
      <c r="Q18" s="44">
        <f t="shared" si="4"/>
        <v>2632.5</v>
      </c>
      <c r="R18" s="52">
        <v>2679</v>
      </c>
      <c r="S18" s="51">
        <v>1.2848999999999999</v>
      </c>
      <c r="T18" s="51">
        <v>1.1023000000000001</v>
      </c>
      <c r="U18" s="50">
        <v>146.9</v>
      </c>
      <c r="V18" s="43">
        <v>2084.9899999999998</v>
      </c>
      <c r="W18" s="43">
        <v>2125.52</v>
      </c>
      <c r="X18" s="49">
        <f t="shared" si="5"/>
        <v>2430.3728567540597</v>
      </c>
      <c r="Y18" s="48">
        <v>1.2858000000000001</v>
      </c>
    </row>
    <row r="19" spans="2:25" x14ac:dyDescent="0.2">
      <c r="B19" s="47">
        <v>45519</v>
      </c>
      <c r="C19" s="46">
        <v>2710</v>
      </c>
      <c r="D19" s="45">
        <v>2711</v>
      </c>
      <c r="E19" s="44">
        <f t="shared" si="0"/>
        <v>2710.5</v>
      </c>
      <c r="F19" s="46">
        <v>2762</v>
      </c>
      <c r="G19" s="45">
        <v>2764</v>
      </c>
      <c r="H19" s="44">
        <f t="shared" si="1"/>
        <v>2763</v>
      </c>
      <c r="I19" s="46">
        <v>2805</v>
      </c>
      <c r="J19" s="45">
        <v>2810</v>
      </c>
      <c r="K19" s="44">
        <f t="shared" si="2"/>
        <v>2807.5</v>
      </c>
      <c r="L19" s="46">
        <v>2777</v>
      </c>
      <c r="M19" s="45">
        <v>2782</v>
      </c>
      <c r="N19" s="44">
        <f t="shared" si="3"/>
        <v>2779.5</v>
      </c>
      <c r="O19" s="46">
        <v>2667</v>
      </c>
      <c r="P19" s="45">
        <v>2672</v>
      </c>
      <c r="Q19" s="44">
        <f t="shared" si="4"/>
        <v>2669.5</v>
      </c>
      <c r="R19" s="52">
        <v>2711</v>
      </c>
      <c r="S19" s="51">
        <v>1.2862</v>
      </c>
      <c r="T19" s="51">
        <v>1.1013999999999999</v>
      </c>
      <c r="U19" s="50">
        <v>147.22999999999999</v>
      </c>
      <c r="V19" s="43">
        <v>2107.7600000000002</v>
      </c>
      <c r="W19" s="43">
        <v>2147.46</v>
      </c>
      <c r="X19" s="49">
        <f t="shared" si="5"/>
        <v>2461.4127474123843</v>
      </c>
      <c r="Y19" s="48">
        <v>1.2870999999999999</v>
      </c>
    </row>
    <row r="20" spans="2:25" x14ac:dyDescent="0.2">
      <c r="B20" s="47">
        <v>45520</v>
      </c>
      <c r="C20" s="46">
        <v>2693.5</v>
      </c>
      <c r="D20" s="45">
        <v>2694</v>
      </c>
      <c r="E20" s="44">
        <f t="shared" si="0"/>
        <v>2693.75</v>
      </c>
      <c r="F20" s="46">
        <v>2749</v>
      </c>
      <c r="G20" s="45">
        <v>2751</v>
      </c>
      <c r="H20" s="44">
        <f t="shared" si="1"/>
        <v>2750</v>
      </c>
      <c r="I20" s="46">
        <v>2793</v>
      </c>
      <c r="J20" s="45">
        <v>2798</v>
      </c>
      <c r="K20" s="44">
        <f t="shared" si="2"/>
        <v>2795.5</v>
      </c>
      <c r="L20" s="46">
        <v>2762</v>
      </c>
      <c r="M20" s="45">
        <v>2767</v>
      </c>
      <c r="N20" s="44">
        <f t="shared" si="3"/>
        <v>2764.5</v>
      </c>
      <c r="O20" s="46">
        <v>2652</v>
      </c>
      <c r="P20" s="45">
        <v>2657</v>
      </c>
      <c r="Q20" s="44">
        <f t="shared" si="4"/>
        <v>2654.5</v>
      </c>
      <c r="R20" s="52">
        <v>2694</v>
      </c>
      <c r="S20" s="51">
        <v>1.2908999999999999</v>
      </c>
      <c r="T20" s="51">
        <v>1.0992999999999999</v>
      </c>
      <c r="U20" s="50">
        <v>148.05000000000001</v>
      </c>
      <c r="V20" s="43">
        <v>2086.92</v>
      </c>
      <c r="W20" s="43">
        <v>2129.59</v>
      </c>
      <c r="X20" s="49">
        <f t="shared" si="5"/>
        <v>2450.6504138997543</v>
      </c>
      <c r="Y20" s="48">
        <v>1.2918000000000001</v>
      </c>
    </row>
    <row r="21" spans="2:25" x14ac:dyDescent="0.2">
      <c r="B21" s="47">
        <v>45523</v>
      </c>
      <c r="C21" s="46">
        <v>2745</v>
      </c>
      <c r="D21" s="45">
        <v>2745.5</v>
      </c>
      <c r="E21" s="44">
        <f t="shared" si="0"/>
        <v>2745.25</v>
      </c>
      <c r="F21" s="46">
        <v>2806</v>
      </c>
      <c r="G21" s="45">
        <v>2807</v>
      </c>
      <c r="H21" s="44">
        <f t="shared" si="1"/>
        <v>2806.5</v>
      </c>
      <c r="I21" s="46">
        <v>2850</v>
      </c>
      <c r="J21" s="45">
        <v>2855</v>
      </c>
      <c r="K21" s="44">
        <f t="shared" si="2"/>
        <v>2852.5</v>
      </c>
      <c r="L21" s="46">
        <v>2818</v>
      </c>
      <c r="M21" s="45">
        <v>2823</v>
      </c>
      <c r="N21" s="44">
        <f t="shared" si="3"/>
        <v>2820.5</v>
      </c>
      <c r="O21" s="46">
        <v>2708</v>
      </c>
      <c r="P21" s="45">
        <v>2713</v>
      </c>
      <c r="Q21" s="44">
        <f t="shared" si="4"/>
        <v>2710.5</v>
      </c>
      <c r="R21" s="52">
        <v>2745.5</v>
      </c>
      <c r="S21" s="51">
        <v>1.2958000000000001</v>
      </c>
      <c r="T21" s="51">
        <v>1.1043000000000001</v>
      </c>
      <c r="U21" s="50">
        <v>146.05000000000001</v>
      </c>
      <c r="V21" s="43">
        <v>2118.77</v>
      </c>
      <c r="W21" s="43">
        <v>2164.73</v>
      </c>
      <c r="X21" s="49">
        <f t="shared" si="5"/>
        <v>2486.1903468260434</v>
      </c>
      <c r="Y21" s="48">
        <v>1.2967</v>
      </c>
    </row>
    <row r="22" spans="2:25" x14ac:dyDescent="0.2">
      <c r="B22" s="47">
        <v>45524</v>
      </c>
      <c r="C22" s="46">
        <v>2770</v>
      </c>
      <c r="D22" s="45">
        <v>2772</v>
      </c>
      <c r="E22" s="44">
        <f t="shared" si="0"/>
        <v>2771</v>
      </c>
      <c r="F22" s="46">
        <v>2823.5</v>
      </c>
      <c r="G22" s="45">
        <v>2824</v>
      </c>
      <c r="H22" s="44">
        <f t="shared" si="1"/>
        <v>2823.75</v>
      </c>
      <c r="I22" s="46">
        <v>2872</v>
      </c>
      <c r="J22" s="45">
        <v>2877</v>
      </c>
      <c r="K22" s="44">
        <f t="shared" si="2"/>
        <v>2874.5</v>
      </c>
      <c r="L22" s="46">
        <v>2840</v>
      </c>
      <c r="M22" s="45">
        <v>2845</v>
      </c>
      <c r="N22" s="44">
        <f t="shared" si="3"/>
        <v>2842.5</v>
      </c>
      <c r="O22" s="46">
        <v>2730</v>
      </c>
      <c r="P22" s="45">
        <v>2735</v>
      </c>
      <c r="Q22" s="44">
        <f t="shared" si="4"/>
        <v>2732.5</v>
      </c>
      <c r="R22" s="52">
        <v>2772</v>
      </c>
      <c r="S22" s="51">
        <v>1.3008</v>
      </c>
      <c r="T22" s="51">
        <v>1.1081000000000001</v>
      </c>
      <c r="U22" s="50">
        <v>146.38</v>
      </c>
      <c r="V22" s="43">
        <v>2131</v>
      </c>
      <c r="W22" s="43">
        <v>2169.4699999999998</v>
      </c>
      <c r="X22" s="49">
        <f t="shared" si="5"/>
        <v>2501.579279848389</v>
      </c>
      <c r="Y22" s="48">
        <v>1.3017000000000001</v>
      </c>
    </row>
    <row r="23" spans="2:25" x14ac:dyDescent="0.2">
      <c r="B23" s="47">
        <v>45525</v>
      </c>
      <c r="C23" s="46">
        <v>2796.5</v>
      </c>
      <c r="D23" s="45">
        <v>2797.5</v>
      </c>
      <c r="E23" s="44">
        <f t="shared" si="0"/>
        <v>2797</v>
      </c>
      <c r="F23" s="46">
        <v>2846</v>
      </c>
      <c r="G23" s="45">
        <v>2848</v>
      </c>
      <c r="H23" s="44">
        <f t="shared" si="1"/>
        <v>2847</v>
      </c>
      <c r="I23" s="46">
        <v>2892</v>
      </c>
      <c r="J23" s="45">
        <v>2897</v>
      </c>
      <c r="K23" s="44">
        <f t="shared" si="2"/>
        <v>2894.5</v>
      </c>
      <c r="L23" s="46">
        <v>2858</v>
      </c>
      <c r="M23" s="45">
        <v>2863</v>
      </c>
      <c r="N23" s="44">
        <f t="shared" si="3"/>
        <v>2860.5</v>
      </c>
      <c r="O23" s="46">
        <v>2748</v>
      </c>
      <c r="P23" s="45">
        <v>2753</v>
      </c>
      <c r="Q23" s="44">
        <f t="shared" si="4"/>
        <v>2750.5</v>
      </c>
      <c r="R23" s="52">
        <v>2797.5</v>
      </c>
      <c r="S23" s="51">
        <v>1.3031999999999999</v>
      </c>
      <c r="T23" s="51">
        <v>1.1114999999999999</v>
      </c>
      <c r="U23" s="50">
        <v>146.07</v>
      </c>
      <c r="V23" s="43">
        <v>2146.64</v>
      </c>
      <c r="W23" s="43">
        <v>2183.88</v>
      </c>
      <c r="X23" s="49">
        <f t="shared" si="5"/>
        <v>2516.8690958164643</v>
      </c>
      <c r="Y23" s="48">
        <v>1.3041</v>
      </c>
    </row>
    <row r="24" spans="2:25" x14ac:dyDescent="0.2">
      <c r="B24" s="47">
        <v>45526</v>
      </c>
      <c r="C24" s="46">
        <v>2826</v>
      </c>
      <c r="D24" s="45">
        <v>2828</v>
      </c>
      <c r="E24" s="44">
        <f t="shared" si="0"/>
        <v>2827</v>
      </c>
      <c r="F24" s="46">
        <v>2871</v>
      </c>
      <c r="G24" s="45">
        <v>2872</v>
      </c>
      <c r="H24" s="44">
        <f t="shared" si="1"/>
        <v>2871.5</v>
      </c>
      <c r="I24" s="46">
        <v>2905</v>
      </c>
      <c r="J24" s="45">
        <v>2910</v>
      </c>
      <c r="K24" s="44">
        <f t="shared" si="2"/>
        <v>2907.5</v>
      </c>
      <c r="L24" s="46">
        <v>2865</v>
      </c>
      <c r="M24" s="45">
        <v>2870</v>
      </c>
      <c r="N24" s="44">
        <f t="shared" si="3"/>
        <v>2867.5</v>
      </c>
      <c r="O24" s="46">
        <v>2755</v>
      </c>
      <c r="P24" s="45">
        <v>2760</v>
      </c>
      <c r="Q24" s="44">
        <f t="shared" si="4"/>
        <v>2757.5</v>
      </c>
      <c r="R24" s="52">
        <v>2828</v>
      </c>
      <c r="S24" s="51">
        <v>1.3112999999999999</v>
      </c>
      <c r="T24" s="51">
        <v>1.1136999999999999</v>
      </c>
      <c r="U24" s="50">
        <v>146</v>
      </c>
      <c r="V24" s="43">
        <v>2156.64</v>
      </c>
      <c r="W24" s="43">
        <v>2188.86</v>
      </c>
      <c r="X24" s="49">
        <f t="shared" si="5"/>
        <v>2539.2834695160277</v>
      </c>
      <c r="Y24" s="48">
        <v>1.3121</v>
      </c>
    </row>
    <row r="25" spans="2:25" x14ac:dyDescent="0.2">
      <c r="B25" s="47">
        <v>45527</v>
      </c>
      <c r="C25" s="46">
        <v>2841</v>
      </c>
      <c r="D25" s="45">
        <v>2841.5</v>
      </c>
      <c r="E25" s="44">
        <f t="shared" si="0"/>
        <v>2841.25</v>
      </c>
      <c r="F25" s="46">
        <v>2884</v>
      </c>
      <c r="G25" s="45">
        <v>2885</v>
      </c>
      <c r="H25" s="44">
        <f t="shared" si="1"/>
        <v>2884.5</v>
      </c>
      <c r="I25" s="46">
        <v>2898</v>
      </c>
      <c r="J25" s="45">
        <v>2903</v>
      </c>
      <c r="K25" s="44">
        <f t="shared" si="2"/>
        <v>2900.5</v>
      </c>
      <c r="L25" s="46">
        <v>2820</v>
      </c>
      <c r="M25" s="45">
        <v>2825</v>
      </c>
      <c r="N25" s="44">
        <f t="shared" si="3"/>
        <v>2822.5</v>
      </c>
      <c r="O25" s="46">
        <v>2710</v>
      </c>
      <c r="P25" s="45">
        <v>2715</v>
      </c>
      <c r="Q25" s="44">
        <f t="shared" si="4"/>
        <v>2712.5</v>
      </c>
      <c r="R25" s="52">
        <v>2841.5</v>
      </c>
      <c r="S25" s="51">
        <v>1.3122</v>
      </c>
      <c r="T25" s="51">
        <v>1.1120000000000001</v>
      </c>
      <c r="U25" s="50">
        <v>146.04</v>
      </c>
      <c r="V25" s="43">
        <v>2165.4499999999998</v>
      </c>
      <c r="W25" s="43">
        <v>2197.2600000000002</v>
      </c>
      <c r="X25" s="49">
        <f t="shared" si="5"/>
        <v>2555.3057553956833</v>
      </c>
      <c r="Y25" s="48">
        <v>1.3129999999999999</v>
      </c>
    </row>
    <row r="26" spans="2:25" x14ac:dyDescent="0.2">
      <c r="B26" s="47">
        <v>45531</v>
      </c>
      <c r="C26" s="46">
        <v>2883</v>
      </c>
      <c r="D26" s="45">
        <v>2885</v>
      </c>
      <c r="E26" s="44">
        <f t="shared" si="0"/>
        <v>2884</v>
      </c>
      <c r="F26" s="46">
        <v>2935</v>
      </c>
      <c r="G26" s="45">
        <v>2937</v>
      </c>
      <c r="H26" s="44">
        <f t="shared" si="1"/>
        <v>2936</v>
      </c>
      <c r="I26" s="46">
        <v>2950</v>
      </c>
      <c r="J26" s="45">
        <v>2955</v>
      </c>
      <c r="K26" s="44">
        <f t="shared" si="2"/>
        <v>2952.5</v>
      </c>
      <c r="L26" s="46">
        <v>2865</v>
      </c>
      <c r="M26" s="45">
        <v>2870</v>
      </c>
      <c r="N26" s="44">
        <f t="shared" si="3"/>
        <v>2867.5</v>
      </c>
      <c r="O26" s="46">
        <v>2755</v>
      </c>
      <c r="P26" s="45">
        <v>2760</v>
      </c>
      <c r="Q26" s="44">
        <f t="shared" si="4"/>
        <v>2757.5</v>
      </c>
      <c r="R26" s="52">
        <v>2885</v>
      </c>
      <c r="S26" s="51">
        <v>1.3221000000000001</v>
      </c>
      <c r="T26" s="51">
        <v>1.1161000000000001</v>
      </c>
      <c r="U26" s="50">
        <v>144.54</v>
      </c>
      <c r="V26" s="43">
        <v>2182.13</v>
      </c>
      <c r="W26" s="43">
        <v>2220.12</v>
      </c>
      <c r="X26" s="49">
        <f t="shared" si="5"/>
        <v>2584.8938267180356</v>
      </c>
      <c r="Y26" s="48">
        <v>1.3229</v>
      </c>
    </row>
    <row r="27" spans="2:25" x14ac:dyDescent="0.2">
      <c r="B27" s="47">
        <v>45532</v>
      </c>
      <c r="C27" s="46">
        <v>2812</v>
      </c>
      <c r="D27" s="45">
        <v>2813</v>
      </c>
      <c r="E27" s="44">
        <f t="shared" si="0"/>
        <v>2812.5</v>
      </c>
      <c r="F27" s="46">
        <v>2870</v>
      </c>
      <c r="G27" s="45">
        <v>2871</v>
      </c>
      <c r="H27" s="44">
        <f t="shared" si="1"/>
        <v>2870.5</v>
      </c>
      <c r="I27" s="46">
        <v>2890</v>
      </c>
      <c r="J27" s="45">
        <v>2895</v>
      </c>
      <c r="K27" s="44">
        <f t="shared" si="2"/>
        <v>2892.5</v>
      </c>
      <c r="L27" s="46">
        <v>2808</v>
      </c>
      <c r="M27" s="45">
        <v>2813</v>
      </c>
      <c r="N27" s="44">
        <f t="shared" si="3"/>
        <v>2810.5</v>
      </c>
      <c r="O27" s="46">
        <v>2698</v>
      </c>
      <c r="P27" s="45">
        <v>2703</v>
      </c>
      <c r="Q27" s="44">
        <f t="shared" si="4"/>
        <v>2700.5</v>
      </c>
      <c r="R27" s="52">
        <v>2813</v>
      </c>
      <c r="S27" s="51">
        <v>1.321</v>
      </c>
      <c r="T27" s="51">
        <v>1.1121000000000001</v>
      </c>
      <c r="U27" s="50">
        <v>144.33000000000001</v>
      </c>
      <c r="V27" s="43">
        <v>2129.4499999999998</v>
      </c>
      <c r="W27" s="43">
        <v>2172.1999999999998</v>
      </c>
      <c r="X27" s="49">
        <f t="shared" si="5"/>
        <v>2529.4487905763867</v>
      </c>
      <c r="Y27" s="48">
        <v>1.3217000000000001</v>
      </c>
    </row>
    <row r="28" spans="2:25" x14ac:dyDescent="0.2">
      <c r="B28" s="47">
        <v>45533</v>
      </c>
      <c r="C28" s="46">
        <v>2819</v>
      </c>
      <c r="D28" s="45">
        <v>2820</v>
      </c>
      <c r="E28" s="44">
        <f t="shared" si="0"/>
        <v>2819.5</v>
      </c>
      <c r="F28" s="46">
        <v>2874</v>
      </c>
      <c r="G28" s="45">
        <v>2875</v>
      </c>
      <c r="H28" s="44">
        <f t="shared" si="1"/>
        <v>2874.5</v>
      </c>
      <c r="I28" s="46">
        <v>2903</v>
      </c>
      <c r="J28" s="45">
        <v>2908</v>
      </c>
      <c r="K28" s="44">
        <f t="shared" si="2"/>
        <v>2905.5</v>
      </c>
      <c r="L28" s="46">
        <v>2820</v>
      </c>
      <c r="M28" s="45">
        <v>2825</v>
      </c>
      <c r="N28" s="44">
        <f t="shared" si="3"/>
        <v>2822.5</v>
      </c>
      <c r="O28" s="46">
        <v>2710</v>
      </c>
      <c r="P28" s="45">
        <v>2715</v>
      </c>
      <c r="Q28" s="44">
        <f t="shared" si="4"/>
        <v>2712.5</v>
      </c>
      <c r="R28" s="52">
        <v>2820</v>
      </c>
      <c r="S28" s="51">
        <v>1.3186</v>
      </c>
      <c r="T28" s="51">
        <v>1.1096999999999999</v>
      </c>
      <c r="U28" s="50">
        <v>144.6</v>
      </c>
      <c r="V28" s="43">
        <v>2138.63</v>
      </c>
      <c r="W28" s="43">
        <v>2179.35</v>
      </c>
      <c r="X28" s="49">
        <f t="shared" si="5"/>
        <v>2541.227358745607</v>
      </c>
      <c r="Y28" s="48">
        <v>1.3191999999999999</v>
      </c>
    </row>
    <row r="29" spans="2:25" x14ac:dyDescent="0.2">
      <c r="B29" s="47">
        <v>45534</v>
      </c>
      <c r="C29" s="46">
        <v>2861.5</v>
      </c>
      <c r="D29" s="45">
        <v>2862</v>
      </c>
      <c r="E29" s="44">
        <f t="shared" si="0"/>
        <v>2861.75</v>
      </c>
      <c r="F29" s="46">
        <v>2914</v>
      </c>
      <c r="G29" s="45">
        <v>2915</v>
      </c>
      <c r="H29" s="44">
        <f t="shared" si="1"/>
        <v>2914.5</v>
      </c>
      <c r="I29" s="46">
        <v>2943</v>
      </c>
      <c r="J29" s="45">
        <v>2948</v>
      </c>
      <c r="K29" s="44">
        <f t="shared" si="2"/>
        <v>2945.5</v>
      </c>
      <c r="L29" s="46">
        <v>2858</v>
      </c>
      <c r="M29" s="45">
        <v>2863</v>
      </c>
      <c r="N29" s="44">
        <f t="shared" si="3"/>
        <v>2860.5</v>
      </c>
      <c r="O29" s="46">
        <v>2748</v>
      </c>
      <c r="P29" s="45">
        <v>2753</v>
      </c>
      <c r="Q29" s="44">
        <f t="shared" si="4"/>
        <v>2750.5</v>
      </c>
      <c r="R29" s="52">
        <v>2862</v>
      </c>
      <c r="S29" s="51">
        <v>1.3179000000000001</v>
      </c>
      <c r="T29" s="51">
        <v>1.1082000000000001</v>
      </c>
      <c r="U29" s="50">
        <v>145.43</v>
      </c>
      <c r="V29" s="43">
        <v>2171.64</v>
      </c>
      <c r="W29" s="43">
        <v>2210.6799999999998</v>
      </c>
      <c r="X29" s="49">
        <f t="shared" si="5"/>
        <v>2582.5663237682729</v>
      </c>
      <c r="Y29" s="48">
        <v>1.3186</v>
      </c>
    </row>
    <row r="30" spans="2:25" s="10" customFormat="1" x14ac:dyDescent="0.2">
      <c r="B30" s="42" t="s">
        <v>11</v>
      </c>
      <c r="C30" s="41">
        <f>ROUND(AVERAGE(C9:C29),2)</f>
        <v>2708.71</v>
      </c>
      <c r="D30" s="40">
        <f>ROUND(AVERAGE(D9:D29),2)</f>
        <v>2709.76</v>
      </c>
      <c r="E30" s="39">
        <f>ROUND(AVERAGE(C30:D30),2)</f>
        <v>2709.24</v>
      </c>
      <c r="F30" s="41">
        <f>ROUND(AVERAGE(F9:F29),2)</f>
        <v>2761.52</v>
      </c>
      <c r="G30" s="40">
        <f>ROUND(AVERAGE(G9:G29),2)</f>
        <v>2762.81</v>
      </c>
      <c r="H30" s="39">
        <f>ROUND(AVERAGE(F30:G30),2)</f>
        <v>2762.17</v>
      </c>
      <c r="I30" s="41">
        <f>ROUND(AVERAGE(I9:I29),2)</f>
        <v>2798.62</v>
      </c>
      <c r="J30" s="40">
        <f>ROUND(AVERAGE(J9:J29),2)</f>
        <v>2803.62</v>
      </c>
      <c r="K30" s="39">
        <f>ROUND(AVERAGE(I30:J30),2)</f>
        <v>2801.12</v>
      </c>
      <c r="L30" s="41">
        <f>ROUND(AVERAGE(L9:L29),2)</f>
        <v>2755.05</v>
      </c>
      <c r="M30" s="40">
        <f>ROUND(AVERAGE(M9:M29),2)</f>
        <v>2760.05</v>
      </c>
      <c r="N30" s="39">
        <f>ROUND(AVERAGE(L30:M30),2)</f>
        <v>2757.55</v>
      </c>
      <c r="O30" s="41">
        <f>ROUND(AVERAGE(O9:O29),2)</f>
        <v>2645.05</v>
      </c>
      <c r="P30" s="40">
        <f>ROUND(AVERAGE(P9:P29),2)</f>
        <v>2650.05</v>
      </c>
      <c r="Q30" s="39">
        <f>ROUND(AVERAGE(O30:P30),2)</f>
        <v>2647.55</v>
      </c>
      <c r="R30" s="38">
        <f>ROUND(AVERAGE(R9:R29),2)</f>
        <v>2709.76</v>
      </c>
      <c r="S30" s="37">
        <f>ROUND(AVERAGE(S9:S29),4)</f>
        <v>1.2922</v>
      </c>
      <c r="T30" s="36">
        <f>ROUND(AVERAGE(T9:T29),4)</f>
        <v>1.1006</v>
      </c>
      <c r="U30" s="175">
        <f>ROUND(AVERAGE(U9:U29),2)</f>
        <v>146.38</v>
      </c>
      <c r="V30" s="35">
        <f>AVERAGE(V9:V29)</f>
        <v>2096.2547619047614</v>
      </c>
      <c r="W30" s="35">
        <f>AVERAGE(W9:W29)</f>
        <v>2135.9195238095235</v>
      </c>
      <c r="X30" s="35">
        <f>AVERAGE(X9:X29)</f>
        <v>2461.5579671665892</v>
      </c>
      <c r="Y30" s="34">
        <f>AVERAGE(Y9:Y29)</f>
        <v>1.293090476190476</v>
      </c>
    </row>
    <row r="31" spans="2:25" s="5" customFormat="1" x14ac:dyDescent="0.2">
      <c r="B31" s="33" t="s">
        <v>12</v>
      </c>
      <c r="C31" s="32">
        <f t="shared" ref="C31:Y31" si="6">MAX(C9:C29)</f>
        <v>2883</v>
      </c>
      <c r="D31" s="31">
        <f t="shared" si="6"/>
        <v>2885</v>
      </c>
      <c r="E31" s="30">
        <f t="shared" si="6"/>
        <v>2884</v>
      </c>
      <c r="F31" s="32">
        <f t="shared" si="6"/>
        <v>2935</v>
      </c>
      <c r="G31" s="31">
        <f t="shared" si="6"/>
        <v>2937</v>
      </c>
      <c r="H31" s="30">
        <f t="shared" si="6"/>
        <v>2936</v>
      </c>
      <c r="I31" s="32">
        <f t="shared" si="6"/>
        <v>2950</v>
      </c>
      <c r="J31" s="31">
        <f t="shared" si="6"/>
        <v>2955</v>
      </c>
      <c r="K31" s="30">
        <f t="shared" si="6"/>
        <v>2952.5</v>
      </c>
      <c r="L31" s="32">
        <f t="shared" si="6"/>
        <v>2865</v>
      </c>
      <c r="M31" s="31">
        <f t="shared" si="6"/>
        <v>2870</v>
      </c>
      <c r="N31" s="30">
        <f t="shared" si="6"/>
        <v>2867.5</v>
      </c>
      <c r="O31" s="32">
        <f t="shared" si="6"/>
        <v>2755</v>
      </c>
      <c r="P31" s="31">
        <f t="shared" si="6"/>
        <v>2760</v>
      </c>
      <c r="Q31" s="30">
        <f t="shared" si="6"/>
        <v>2757.5</v>
      </c>
      <c r="R31" s="29">
        <f t="shared" si="6"/>
        <v>2885</v>
      </c>
      <c r="S31" s="28">
        <f t="shared" si="6"/>
        <v>1.3221000000000001</v>
      </c>
      <c r="T31" s="27">
        <f t="shared" si="6"/>
        <v>1.1161000000000001</v>
      </c>
      <c r="U31" s="26">
        <f t="shared" si="6"/>
        <v>150.53</v>
      </c>
      <c r="V31" s="25">
        <f t="shared" si="6"/>
        <v>2182.13</v>
      </c>
      <c r="W31" s="25">
        <f t="shared" si="6"/>
        <v>2220.12</v>
      </c>
      <c r="X31" s="25">
        <f t="shared" si="6"/>
        <v>2584.8938267180356</v>
      </c>
      <c r="Y31" s="24">
        <f t="shared" si="6"/>
        <v>1.3229</v>
      </c>
    </row>
    <row r="32" spans="2:25" s="5" customFormat="1" ht="13.5" thickBot="1" x14ac:dyDescent="0.25">
      <c r="B32" s="23" t="s">
        <v>13</v>
      </c>
      <c r="C32" s="22">
        <f t="shared" ref="C32:Y32" si="7">MIN(C9:C29)</f>
        <v>2515</v>
      </c>
      <c r="D32" s="21">
        <f t="shared" si="7"/>
        <v>2516</v>
      </c>
      <c r="E32" s="20">
        <f t="shared" si="7"/>
        <v>2515.5</v>
      </c>
      <c r="F32" s="22">
        <f t="shared" si="7"/>
        <v>2571</v>
      </c>
      <c r="G32" s="21">
        <f t="shared" si="7"/>
        <v>2571.5</v>
      </c>
      <c r="H32" s="20">
        <f t="shared" si="7"/>
        <v>2571.25</v>
      </c>
      <c r="I32" s="22">
        <f t="shared" si="7"/>
        <v>2615</v>
      </c>
      <c r="J32" s="21">
        <f t="shared" si="7"/>
        <v>2620</v>
      </c>
      <c r="K32" s="20">
        <f t="shared" si="7"/>
        <v>2617.5</v>
      </c>
      <c r="L32" s="22">
        <f t="shared" si="7"/>
        <v>2582</v>
      </c>
      <c r="M32" s="21">
        <f t="shared" si="7"/>
        <v>2587</v>
      </c>
      <c r="N32" s="20">
        <f t="shared" si="7"/>
        <v>2584.5</v>
      </c>
      <c r="O32" s="22">
        <f t="shared" si="7"/>
        <v>2472</v>
      </c>
      <c r="P32" s="21">
        <f t="shared" si="7"/>
        <v>2477</v>
      </c>
      <c r="Q32" s="20">
        <f t="shared" si="7"/>
        <v>2474.5</v>
      </c>
      <c r="R32" s="19">
        <f t="shared" si="7"/>
        <v>2516</v>
      </c>
      <c r="S32" s="18">
        <f t="shared" si="7"/>
        <v>1.2693000000000001</v>
      </c>
      <c r="T32" s="17">
        <f t="shared" si="7"/>
        <v>1.0792999999999999</v>
      </c>
      <c r="U32" s="16">
        <f t="shared" si="7"/>
        <v>142.32</v>
      </c>
      <c r="V32" s="15">
        <f t="shared" si="7"/>
        <v>1975.41</v>
      </c>
      <c r="W32" s="15">
        <f t="shared" si="7"/>
        <v>2018</v>
      </c>
      <c r="X32" s="15">
        <f t="shared" si="7"/>
        <v>2300.2553812477199</v>
      </c>
      <c r="Y32" s="14">
        <f t="shared" si="7"/>
        <v>1.2701</v>
      </c>
    </row>
    <row r="34" spans="2:14" x14ac:dyDescent="0.2">
      <c r="B34" s="7" t="s">
        <v>14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  <row r="35" spans="2:14" x14ac:dyDescent="0.2">
      <c r="B35" s="7" t="s">
        <v>15</v>
      </c>
      <c r="C35" s="9"/>
      <c r="D35" s="9"/>
      <c r="E35" s="8"/>
      <c r="F35" s="9"/>
      <c r="G35" s="9"/>
      <c r="H35" s="8"/>
      <c r="I35" s="9"/>
      <c r="J35" s="9"/>
      <c r="K35" s="8"/>
      <c r="L35" s="9"/>
      <c r="M35" s="9"/>
      <c r="N35" s="8"/>
    </row>
  </sheetData>
  <mergeCells count="9">
    <mergeCell ref="R7:R8"/>
    <mergeCell ref="S7:U7"/>
    <mergeCell ref="V7:W7"/>
    <mergeCell ref="Y7:Y8"/>
    <mergeCell ref="C7:E7"/>
    <mergeCell ref="F7:H7"/>
    <mergeCell ref="I7:K7"/>
    <mergeCell ref="L7:N7"/>
    <mergeCell ref="O7:Q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Y35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3" width="10.7109375" style="4" customWidth="1"/>
    <col min="14" max="14" width="10.7109375" customWidth="1"/>
    <col min="15" max="16" width="10.7109375" style="4" customWidth="1"/>
    <col min="17" max="17" width="10.7109375" customWidth="1"/>
    <col min="18" max="18" width="12.5703125" style="4" bestFit="1" customWidth="1"/>
    <col min="19" max="19" width="10" style="4" bestFit="1" customWidth="1"/>
    <col min="20" max="20" width="14.140625" bestFit="1" customWidth="1"/>
    <col min="21" max="21" width="12.5703125" style="4" bestFit="1" customWidth="1"/>
    <col min="22" max="22" width="10.5703125" bestFit="1" customWidth="1"/>
    <col min="23" max="23" width="11.28515625" bestFit="1" customWidth="1"/>
    <col min="24" max="24" width="14.140625" bestFit="1" customWidth="1"/>
    <col min="25" max="25" width="10.5703125" bestFit="1" customWidth="1"/>
  </cols>
  <sheetData>
    <row r="3" spans="1:25" ht="15.75" x14ac:dyDescent="0.25">
      <c r="B3" s="6" t="s">
        <v>19</v>
      </c>
    </row>
    <row r="4" spans="1:25" x14ac:dyDescent="0.2">
      <c r="B4" s="61" t="s">
        <v>28</v>
      </c>
    </row>
    <row r="6" spans="1:25" ht="13.5" thickBot="1" x14ac:dyDescent="0.25">
      <c r="B6" s="1">
        <v>45505</v>
      </c>
    </row>
    <row r="7" spans="1:25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79" t="s">
        <v>23</v>
      </c>
      <c r="M7" s="180"/>
      <c r="N7" s="181"/>
      <c r="O7" s="179" t="s">
        <v>22</v>
      </c>
      <c r="P7" s="180"/>
      <c r="Q7" s="181"/>
      <c r="R7" s="182" t="s">
        <v>4</v>
      </c>
      <c r="S7" s="184" t="s">
        <v>21</v>
      </c>
      <c r="T7" s="185"/>
      <c r="U7" s="186"/>
      <c r="V7" s="187" t="s">
        <v>5</v>
      </c>
      <c r="W7" s="188"/>
      <c r="X7" s="11" t="s">
        <v>18</v>
      </c>
      <c r="Y7" s="182" t="s">
        <v>20</v>
      </c>
    </row>
    <row r="8" spans="1:25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57" t="s">
        <v>6</v>
      </c>
      <c r="M8" s="57" t="s">
        <v>7</v>
      </c>
      <c r="N8" s="58" t="s">
        <v>1</v>
      </c>
      <c r="O8" s="57" t="s">
        <v>6</v>
      </c>
      <c r="P8" s="57" t="s">
        <v>7</v>
      </c>
      <c r="Q8" s="58" t="s">
        <v>1</v>
      </c>
      <c r="R8" s="183"/>
      <c r="S8" s="56" t="s">
        <v>10</v>
      </c>
      <c r="T8" s="55" t="s">
        <v>16</v>
      </c>
      <c r="U8" s="12" t="s">
        <v>17</v>
      </c>
      <c r="V8" s="54" t="s">
        <v>8</v>
      </c>
      <c r="W8" s="54" t="s">
        <v>9</v>
      </c>
      <c r="X8" s="13" t="s">
        <v>8</v>
      </c>
      <c r="Y8" s="183" t="s">
        <v>20</v>
      </c>
    </row>
    <row r="9" spans="1:25" x14ac:dyDescent="0.2">
      <c r="B9" s="47">
        <v>45505</v>
      </c>
      <c r="C9" s="46">
        <v>2046</v>
      </c>
      <c r="D9" s="45">
        <v>2047</v>
      </c>
      <c r="E9" s="44">
        <f t="shared" ref="E9:E29" si="0">AVERAGE(C9:D9)</f>
        <v>2046.5</v>
      </c>
      <c r="F9" s="46">
        <v>2077</v>
      </c>
      <c r="G9" s="45">
        <v>2078</v>
      </c>
      <c r="H9" s="44">
        <f t="shared" ref="H9:H29" si="1">AVERAGE(F9:G9)</f>
        <v>2077.5</v>
      </c>
      <c r="I9" s="46">
        <v>2172</v>
      </c>
      <c r="J9" s="45">
        <v>2177</v>
      </c>
      <c r="K9" s="44">
        <f t="shared" ref="K9:K29" si="2">AVERAGE(I9:J9)</f>
        <v>2174.5</v>
      </c>
      <c r="L9" s="46">
        <v>2202</v>
      </c>
      <c r="M9" s="45">
        <v>2207</v>
      </c>
      <c r="N9" s="44">
        <f t="shared" ref="N9:N29" si="3">AVERAGE(L9:M9)</f>
        <v>2204.5</v>
      </c>
      <c r="O9" s="46">
        <v>2222</v>
      </c>
      <c r="P9" s="45">
        <v>2227</v>
      </c>
      <c r="Q9" s="44">
        <f t="shared" ref="Q9:Q29" si="4">AVERAGE(O9:P9)</f>
        <v>2224.5</v>
      </c>
      <c r="R9" s="52">
        <v>2047</v>
      </c>
      <c r="S9" s="51">
        <v>1.2794000000000001</v>
      </c>
      <c r="T9" s="53">
        <v>1.0792999999999999</v>
      </c>
      <c r="U9" s="50">
        <v>150.53</v>
      </c>
      <c r="V9" s="43">
        <v>1599.97</v>
      </c>
      <c r="W9" s="43">
        <v>1622.8</v>
      </c>
      <c r="X9" s="49">
        <f t="shared" ref="X9:X29" si="5">R9/T9</f>
        <v>1896.5996479199482</v>
      </c>
      <c r="Y9" s="48">
        <v>1.2805</v>
      </c>
    </row>
    <row r="10" spans="1:25" x14ac:dyDescent="0.2">
      <c r="B10" s="47">
        <v>45506</v>
      </c>
      <c r="C10" s="46">
        <v>1998</v>
      </c>
      <c r="D10" s="45">
        <v>2000</v>
      </c>
      <c r="E10" s="44">
        <f t="shared" si="0"/>
        <v>1999</v>
      </c>
      <c r="F10" s="46">
        <v>2039</v>
      </c>
      <c r="G10" s="45">
        <v>2040</v>
      </c>
      <c r="H10" s="44">
        <f t="shared" si="1"/>
        <v>2039.5</v>
      </c>
      <c r="I10" s="46">
        <v>2150</v>
      </c>
      <c r="J10" s="45">
        <v>2155</v>
      </c>
      <c r="K10" s="44">
        <f t="shared" si="2"/>
        <v>2152.5</v>
      </c>
      <c r="L10" s="46">
        <v>2180</v>
      </c>
      <c r="M10" s="45">
        <v>2185</v>
      </c>
      <c r="N10" s="44">
        <f t="shared" si="3"/>
        <v>2182.5</v>
      </c>
      <c r="O10" s="46">
        <v>2200</v>
      </c>
      <c r="P10" s="45">
        <v>2205</v>
      </c>
      <c r="Q10" s="44">
        <f t="shared" si="4"/>
        <v>2202.5</v>
      </c>
      <c r="R10" s="52">
        <v>2000</v>
      </c>
      <c r="S10" s="51">
        <v>1.274</v>
      </c>
      <c r="T10" s="51">
        <v>1.0831999999999999</v>
      </c>
      <c r="U10" s="50">
        <v>149.01</v>
      </c>
      <c r="V10" s="43">
        <v>1569.86</v>
      </c>
      <c r="W10" s="43">
        <v>1600</v>
      </c>
      <c r="X10" s="49">
        <f t="shared" si="5"/>
        <v>1846.3810930576071</v>
      </c>
      <c r="Y10" s="48">
        <v>1.2749999999999999</v>
      </c>
    </row>
    <row r="11" spans="1:25" x14ac:dyDescent="0.2">
      <c r="B11" s="47">
        <v>45509</v>
      </c>
      <c r="C11" s="46">
        <v>1916.5</v>
      </c>
      <c r="D11" s="45">
        <v>1917</v>
      </c>
      <c r="E11" s="44">
        <f t="shared" si="0"/>
        <v>1916.75</v>
      </c>
      <c r="F11" s="46">
        <v>1964</v>
      </c>
      <c r="G11" s="45">
        <v>1966</v>
      </c>
      <c r="H11" s="44">
        <f t="shared" si="1"/>
        <v>1965</v>
      </c>
      <c r="I11" s="46">
        <v>2070</v>
      </c>
      <c r="J11" s="45">
        <v>2075</v>
      </c>
      <c r="K11" s="44">
        <f t="shared" si="2"/>
        <v>2072.5</v>
      </c>
      <c r="L11" s="46">
        <v>2100</v>
      </c>
      <c r="M11" s="45">
        <v>2105</v>
      </c>
      <c r="N11" s="44">
        <f t="shared" si="3"/>
        <v>2102.5</v>
      </c>
      <c r="O11" s="46">
        <v>2120</v>
      </c>
      <c r="P11" s="45">
        <v>2125</v>
      </c>
      <c r="Q11" s="44">
        <f t="shared" si="4"/>
        <v>2122.5</v>
      </c>
      <c r="R11" s="52">
        <v>1917</v>
      </c>
      <c r="S11" s="51">
        <v>1.2766999999999999</v>
      </c>
      <c r="T11" s="51">
        <v>1.0964</v>
      </c>
      <c r="U11" s="50">
        <v>142.32</v>
      </c>
      <c r="V11" s="43">
        <v>1501.53</v>
      </c>
      <c r="W11" s="43">
        <v>1538.94</v>
      </c>
      <c r="X11" s="49">
        <f t="shared" si="5"/>
        <v>1748.4494709959868</v>
      </c>
      <c r="Y11" s="48">
        <v>1.2775000000000001</v>
      </c>
    </row>
    <row r="12" spans="1:25" x14ac:dyDescent="0.2">
      <c r="B12" s="47">
        <v>45510</v>
      </c>
      <c r="C12" s="46">
        <v>1904</v>
      </c>
      <c r="D12" s="45">
        <v>1905</v>
      </c>
      <c r="E12" s="44">
        <f t="shared" si="0"/>
        <v>1904.5</v>
      </c>
      <c r="F12" s="46">
        <v>1958</v>
      </c>
      <c r="G12" s="45">
        <v>1959</v>
      </c>
      <c r="H12" s="44">
        <f t="shared" si="1"/>
        <v>1958.5</v>
      </c>
      <c r="I12" s="46">
        <v>2068</v>
      </c>
      <c r="J12" s="45">
        <v>2073</v>
      </c>
      <c r="K12" s="44">
        <f t="shared" si="2"/>
        <v>2070.5</v>
      </c>
      <c r="L12" s="46">
        <v>2098</v>
      </c>
      <c r="M12" s="45">
        <v>2103</v>
      </c>
      <c r="N12" s="44">
        <f t="shared" si="3"/>
        <v>2100.5</v>
      </c>
      <c r="O12" s="46">
        <v>2118</v>
      </c>
      <c r="P12" s="45">
        <v>2123</v>
      </c>
      <c r="Q12" s="44">
        <f t="shared" si="4"/>
        <v>2120.5</v>
      </c>
      <c r="R12" s="52">
        <v>1905</v>
      </c>
      <c r="S12" s="51">
        <v>1.2693000000000001</v>
      </c>
      <c r="T12" s="51">
        <v>1.0916999999999999</v>
      </c>
      <c r="U12" s="50">
        <v>145.16</v>
      </c>
      <c r="V12" s="43">
        <v>1500.83</v>
      </c>
      <c r="W12" s="43">
        <v>1542.4</v>
      </c>
      <c r="X12" s="49">
        <f t="shared" si="5"/>
        <v>1744.9848859576809</v>
      </c>
      <c r="Y12" s="48">
        <v>1.2701</v>
      </c>
    </row>
    <row r="13" spans="1:25" x14ac:dyDescent="0.2">
      <c r="B13" s="47">
        <v>45511</v>
      </c>
      <c r="C13" s="46">
        <v>1917</v>
      </c>
      <c r="D13" s="45">
        <v>1918</v>
      </c>
      <c r="E13" s="44">
        <f t="shared" si="0"/>
        <v>1917.5</v>
      </c>
      <c r="F13" s="46">
        <v>1961</v>
      </c>
      <c r="G13" s="45">
        <v>1962</v>
      </c>
      <c r="H13" s="44">
        <f t="shared" si="1"/>
        <v>1961.5</v>
      </c>
      <c r="I13" s="46">
        <v>2068</v>
      </c>
      <c r="J13" s="45">
        <v>2073</v>
      </c>
      <c r="K13" s="44">
        <f t="shared" si="2"/>
        <v>2070.5</v>
      </c>
      <c r="L13" s="46">
        <v>2103</v>
      </c>
      <c r="M13" s="45">
        <v>2108</v>
      </c>
      <c r="N13" s="44">
        <f t="shared" si="3"/>
        <v>2105.5</v>
      </c>
      <c r="O13" s="46">
        <v>2123</v>
      </c>
      <c r="P13" s="45">
        <v>2128</v>
      </c>
      <c r="Q13" s="44">
        <f t="shared" si="4"/>
        <v>2125.5</v>
      </c>
      <c r="R13" s="52">
        <v>1918</v>
      </c>
      <c r="S13" s="51">
        <v>1.2727999999999999</v>
      </c>
      <c r="T13" s="51">
        <v>1.0924</v>
      </c>
      <c r="U13" s="50">
        <v>147.22</v>
      </c>
      <c r="V13" s="43">
        <v>1506.91</v>
      </c>
      <c r="W13" s="43">
        <v>1540.39</v>
      </c>
      <c r="X13" s="49">
        <f t="shared" si="5"/>
        <v>1755.7671182716954</v>
      </c>
      <c r="Y13" s="48">
        <v>1.2737000000000001</v>
      </c>
    </row>
    <row r="14" spans="1:25" x14ac:dyDescent="0.2">
      <c r="B14" s="47">
        <v>45512</v>
      </c>
      <c r="C14" s="46">
        <v>1917</v>
      </c>
      <c r="D14" s="45">
        <v>1919</v>
      </c>
      <c r="E14" s="44">
        <f t="shared" si="0"/>
        <v>1918</v>
      </c>
      <c r="F14" s="46">
        <v>1969</v>
      </c>
      <c r="G14" s="45">
        <v>1970</v>
      </c>
      <c r="H14" s="44">
        <f t="shared" si="1"/>
        <v>1969.5</v>
      </c>
      <c r="I14" s="46">
        <v>2085</v>
      </c>
      <c r="J14" s="45">
        <v>2090</v>
      </c>
      <c r="K14" s="44">
        <f t="shared" si="2"/>
        <v>2087.5</v>
      </c>
      <c r="L14" s="46">
        <v>2125</v>
      </c>
      <c r="M14" s="45">
        <v>2130</v>
      </c>
      <c r="N14" s="44">
        <f t="shared" si="3"/>
        <v>2127.5</v>
      </c>
      <c r="O14" s="46">
        <v>2145</v>
      </c>
      <c r="P14" s="45">
        <v>2150</v>
      </c>
      <c r="Q14" s="44">
        <f t="shared" si="4"/>
        <v>2147.5</v>
      </c>
      <c r="R14" s="52">
        <v>1919</v>
      </c>
      <c r="S14" s="51">
        <v>1.2696000000000001</v>
      </c>
      <c r="T14" s="51">
        <v>1.0931</v>
      </c>
      <c r="U14" s="50">
        <v>146.18</v>
      </c>
      <c r="V14" s="43">
        <v>1511.5</v>
      </c>
      <c r="W14" s="43">
        <v>1550.69</v>
      </c>
      <c r="X14" s="49">
        <f t="shared" si="5"/>
        <v>1755.557588509743</v>
      </c>
      <c r="Y14" s="48">
        <v>1.2704</v>
      </c>
    </row>
    <row r="15" spans="1:25" x14ac:dyDescent="0.2">
      <c r="B15" s="47">
        <v>45513</v>
      </c>
      <c r="C15" s="46">
        <v>1988</v>
      </c>
      <c r="D15" s="45">
        <v>1990</v>
      </c>
      <c r="E15" s="44">
        <f t="shared" si="0"/>
        <v>1989</v>
      </c>
      <c r="F15" s="46">
        <v>2028</v>
      </c>
      <c r="G15" s="45">
        <v>2030</v>
      </c>
      <c r="H15" s="44">
        <f t="shared" si="1"/>
        <v>2029</v>
      </c>
      <c r="I15" s="46">
        <v>2132</v>
      </c>
      <c r="J15" s="45">
        <v>2137</v>
      </c>
      <c r="K15" s="44">
        <f t="shared" si="2"/>
        <v>2134.5</v>
      </c>
      <c r="L15" s="46">
        <v>2172</v>
      </c>
      <c r="M15" s="45">
        <v>2177</v>
      </c>
      <c r="N15" s="44">
        <f t="shared" si="3"/>
        <v>2174.5</v>
      </c>
      <c r="O15" s="46">
        <v>2192</v>
      </c>
      <c r="P15" s="45">
        <v>2197</v>
      </c>
      <c r="Q15" s="44">
        <f t="shared" si="4"/>
        <v>2194.5</v>
      </c>
      <c r="R15" s="52">
        <v>1990</v>
      </c>
      <c r="S15" s="51">
        <v>1.2742</v>
      </c>
      <c r="T15" s="51">
        <v>1.0916999999999999</v>
      </c>
      <c r="U15" s="50">
        <v>147.02000000000001</v>
      </c>
      <c r="V15" s="43">
        <v>1561.76</v>
      </c>
      <c r="W15" s="43">
        <v>1592.03</v>
      </c>
      <c r="X15" s="49">
        <f t="shared" si="5"/>
        <v>1822.8451039662914</v>
      </c>
      <c r="Y15" s="48">
        <v>1.2750999999999999</v>
      </c>
    </row>
    <row r="16" spans="1:25" x14ac:dyDescent="0.2">
      <c r="B16" s="47">
        <v>45516</v>
      </c>
      <c r="C16" s="46">
        <v>2030</v>
      </c>
      <c r="D16" s="45">
        <v>2031</v>
      </c>
      <c r="E16" s="44">
        <f t="shared" si="0"/>
        <v>2030.5</v>
      </c>
      <c r="F16" s="46">
        <v>2063</v>
      </c>
      <c r="G16" s="45">
        <v>2063.5</v>
      </c>
      <c r="H16" s="44">
        <f t="shared" si="1"/>
        <v>2063.25</v>
      </c>
      <c r="I16" s="46">
        <v>2158</v>
      </c>
      <c r="J16" s="45">
        <v>2163</v>
      </c>
      <c r="K16" s="44">
        <f t="shared" si="2"/>
        <v>2160.5</v>
      </c>
      <c r="L16" s="46">
        <v>2198</v>
      </c>
      <c r="M16" s="45">
        <v>2203</v>
      </c>
      <c r="N16" s="44">
        <f t="shared" si="3"/>
        <v>2200.5</v>
      </c>
      <c r="O16" s="46">
        <v>2218</v>
      </c>
      <c r="P16" s="45">
        <v>2223</v>
      </c>
      <c r="Q16" s="44">
        <f t="shared" si="4"/>
        <v>2220.5</v>
      </c>
      <c r="R16" s="52">
        <v>2031</v>
      </c>
      <c r="S16" s="51">
        <v>1.2769999999999999</v>
      </c>
      <c r="T16" s="51">
        <v>1.0927</v>
      </c>
      <c r="U16" s="50">
        <v>147.58000000000001</v>
      </c>
      <c r="V16" s="43">
        <v>1590.45</v>
      </c>
      <c r="W16" s="43">
        <v>1614.76</v>
      </c>
      <c r="X16" s="49">
        <f t="shared" si="5"/>
        <v>1858.6986364052348</v>
      </c>
      <c r="Y16" s="48">
        <v>1.2779</v>
      </c>
    </row>
    <row r="17" spans="2:25" x14ac:dyDescent="0.2">
      <c r="B17" s="47">
        <v>45517</v>
      </c>
      <c r="C17" s="46">
        <v>1970</v>
      </c>
      <c r="D17" s="45">
        <v>1971</v>
      </c>
      <c r="E17" s="44">
        <f t="shared" si="0"/>
        <v>1970.5</v>
      </c>
      <c r="F17" s="46">
        <v>2011</v>
      </c>
      <c r="G17" s="45">
        <v>2012</v>
      </c>
      <c r="H17" s="44">
        <f t="shared" si="1"/>
        <v>2011.5</v>
      </c>
      <c r="I17" s="46">
        <v>2118</v>
      </c>
      <c r="J17" s="45">
        <v>2123</v>
      </c>
      <c r="K17" s="44">
        <f t="shared" si="2"/>
        <v>2120.5</v>
      </c>
      <c r="L17" s="46">
        <v>2158</v>
      </c>
      <c r="M17" s="45">
        <v>2163</v>
      </c>
      <c r="N17" s="44">
        <f t="shared" si="3"/>
        <v>2160.5</v>
      </c>
      <c r="O17" s="46">
        <v>2178</v>
      </c>
      <c r="P17" s="45">
        <v>2183</v>
      </c>
      <c r="Q17" s="44">
        <f t="shared" si="4"/>
        <v>2180.5</v>
      </c>
      <c r="R17" s="52">
        <v>1971</v>
      </c>
      <c r="S17" s="51">
        <v>1.2791999999999999</v>
      </c>
      <c r="T17" s="51">
        <v>1.0931</v>
      </c>
      <c r="U17" s="50">
        <v>147.36000000000001</v>
      </c>
      <c r="V17" s="43">
        <v>1540.81</v>
      </c>
      <c r="W17" s="43">
        <v>1571.88</v>
      </c>
      <c r="X17" s="49">
        <f t="shared" si="5"/>
        <v>1803.128716494374</v>
      </c>
      <c r="Y17" s="48">
        <v>1.28</v>
      </c>
    </row>
    <row r="18" spans="2:25" x14ac:dyDescent="0.2">
      <c r="B18" s="47">
        <v>45518</v>
      </c>
      <c r="C18" s="46">
        <v>1958</v>
      </c>
      <c r="D18" s="45">
        <v>1959</v>
      </c>
      <c r="E18" s="44">
        <f t="shared" si="0"/>
        <v>1958.5</v>
      </c>
      <c r="F18" s="46">
        <v>1998</v>
      </c>
      <c r="G18" s="45">
        <v>2000</v>
      </c>
      <c r="H18" s="44">
        <f t="shared" si="1"/>
        <v>1999</v>
      </c>
      <c r="I18" s="46">
        <v>2103</v>
      </c>
      <c r="J18" s="45">
        <v>2108</v>
      </c>
      <c r="K18" s="44">
        <f t="shared" si="2"/>
        <v>2105.5</v>
      </c>
      <c r="L18" s="46">
        <v>2143</v>
      </c>
      <c r="M18" s="45">
        <v>2148</v>
      </c>
      <c r="N18" s="44">
        <f t="shared" si="3"/>
        <v>2145.5</v>
      </c>
      <c r="O18" s="46">
        <v>2163</v>
      </c>
      <c r="P18" s="45">
        <v>2168</v>
      </c>
      <c r="Q18" s="44">
        <f t="shared" si="4"/>
        <v>2165.5</v>
      </c>
      <c r="R18" s="52">
        <v>1959</v>
      </c>
      <c r="S18" s="51">
        <v>1.2848999999999999</v>
      </c>
      <c r="T18" s="51">
        <v>1.1023000000000001</v>
      </c>
      <c r="U18" s="50">
        <v>146.9</v>
      </c>
      <c r="V18" s="43">
        <v>1524.63</v>
      </c>
      <c r="W18" s="43">
        <v>1555.45</v>
      </c>
      <c r="X18" s="49">
        <f t="shared" si="5"/>
        <v>1777.193141612991</v>
      </c>
      <c r="Y18" s="48">
        <v>1.2858000000000001</v>
      </c>
    </row>
    <row r="19" spans="2:25" x14ac:dyDescent="0.2">
      <c r="B19" s="47">
        <v>45519</v>
      </c>
      <c r="C19" s="46">
        <v>2004</v>
      </c>
      <c r="D19" s="45">
        <v>2005</v>
      </c>
      <c r="E19" s="44">
        <f t="shared" si="0"/>
        <v>2004.5</v>
      </c>
      <c r="F19" s="46">
        <v>2038.5</v>
      </c>
      <c r="G19" s="45">
        <v>2039</v>
      </c>
      <c r="H19" s="44">
        <f t="shared" si="1"/>
        <v>2038.75</v>
      </c>
      <c r="I19" s="46">
        <v>2142</v>
      </c>
      <c r="J19" s="45">
        <v>2147</v>
      </c>
      <c r="K19" s="44">
        <f t="shared" si="2"/>
        <v>2144.5</v>
      </c>
      <c r="L19" s="46">
        <v>2182</v>
      </c>
      <c r="M19" s="45">
        <v>2187</v>
      </c>
      <c r="N19" s="44">
        <f t="shared" si="3"/>
        <v>2184.5</v>
      </c>
      <c r="O19" s="46">
        <v>2202</v>
      </c>
      <c r="P19" s="45">
        <v>2207</v>
      </c>
      <c r="Q19" s="44">
        <f t="shared" si="4"/>
        <v>2204.5</v>
      </c>
      <c r="R19" s="52">
        <v>2005</v>
      </c>
      <c r="S19" s="51">
        <v>1.2862</v>
      </c>
      <c r="T19" s="51">
        <v>1.1013999999999999</v>
      </c>
      <c r="U19" s="50">
        <v>147.22999999999999</v>
      </c>
      <c r="V19" s="43">
        <v>1558.86</v>
      </c>
      <c r="W19" s="43">
        <v>1584.18</v>
      </c>
      <c r="X19" s="49">
        <f t="shared" si="5"/>
        <v>1820.4103867804613</v>
      </c>
      <c r="Y19" s="48">
        <v>1.2870999999999999</v>
      </c>
    </row>
    <row r="20" spans="2:25" x14ac:dyDescent="0.2">
      <c r="B20" s="47">
        <v>45520</v>
      </c>
      <c r="C20" s="46">
        <v>1973</v>
      </c>
      <c r="D20" s="45">
        <v>1975</v>
      </c>
      <c r="E20" s="44">
        <f t="shared" si="0"/>
        <v>1974</v>
      </c>
      <c r="F20" s="46">
        <v>2013</v>
      </c>
      <c r="G20" s="45">
        <v>2015</v>
      </c>
      <c r="H20" s="44">
        <f t="shared" si="1"/>
        <v>2014</v>
      </c>
      <c r="I20" s="46">
        <v>2122</v>
      </c>
      <c r="J20" s="45">
        <v>2127</v>
      </c>
      <c r="K20" s="44">
        <f t="shared" si="2"/>
        <v>2124.5</v>
      </c>
      <c r="L20" s="46">
        <v>2180</v>
      </c>
      <c r="M20" s="45">
        <v>2185</v>
      </c>
      <c r="N20" s="44">
        <f t="shared" si="3"/>
        <v>2182.5</v>
      </c>
      <c r="O20" s="46">
        <v>2200</v>
      </c>
      <c r="P20" s="45">
        <v>2205</v>
      </c>
      <c r="Q20" s="44">
        <f t="shared" si="4"/>
        <v>2202.5</v>
      </c>
      <c r="R20" s="52">
        <v>1975</v>
      </c>
      <c r="S20" s="51">
        <v>1.2908999999999999</v>
      </c>
      <c r="T20" s="51">
        <v>1.0992999999999999</v>
      </c>
      <c r="U20" s="50">
        <v>148.05000000000001</v>
      </c>
      <c r="V20" s="43">
        <v>1529.94</v>
      </c>
      <c r="W20" s="43">
        <v>1559.84</v>
      </c>
      <c r="X20" s="49">
        <f t="shared" si="5"/>
        <v>1796.5978349859001</v>
      </c>
      <c r="Y20" s="48">
        <v>1.2918000000000001</v>
      </c>
    </row>
    <row r="21" spans="2:25" x14ac:dyDescent="0.2">
      <c r="B21" s="47">
        <v>45523</v>
      </c>
      <c r="C21" s="46">
        <v>2003.5</v>
      </c>
      <c r="D21" s="45">
        <v>2004</v>
      </c>
      <c r="E21" s="44">
        <f t="shared" si="0"/>
        <v>2003.75</v>
      </c>
      <c r="F21" s="46">
        <v>2052</v>
      </c>
      <c r="G21" s="45">
        <v>2052.5</v>
      </c>
      <c r="H21" s="44">
        <f t="shared" si="1"/>
        <v>2052.25</v>
      </c>
      <c r="I21" s="46">
        <v>2160</v>
      </c>
      <c r="J21" s="45">
        <v>2165</v>
      </c>
      <c r="K21" s="44">
        <f t="shared" si="2"/>
        <v>2162.5</v>
      </c>
      <c r="L21" s="46">
        <v>2205</v>
      </c>
      <c r="M21" s="45">
        <v>2210</v>
      </c>
      <c r="N21" s="44">
        <f t="shared" si="3"/>
        <v>2207.5</v>
      </c>
      <c r="O21" s="46">
        <v>2225</v>
      </c>
      <c r="P21" s="45">
        <v>2230</v>
      </c>
      <c r="Q21" s="44">
        <f t="shared" si="4"/>
        <v>2227.5</v>
      </c>
      <c r="R21" s="52">
        <v>2004</v>
      </c>
      <c r="S21" s="51">
        <v>1.2958000000000001</v>
      </c>
      <c r="T21" s="51">
        <v>1.1043000000000001</v>
      </c>
      <c r="U21" s="50">
        <v>146.05000000000001</v>
      </c>
      <c r="V21" s="43">
        <v>1546.53</v>
      </c>
      <c r="W21" s="43">
        <v>1582.86</v>
      </c>
      <c r="X21" s="49">
        <f t="shared" si="5"/>
        <v>1814.7242597120346</v>
      </c>
      <c r="Y21" s="48">
        <v>1.2967</v>
      </c>
    </row>
    <row r="22" spans="2:25" x14ac:dyDescent="0.2">
      <c r="B22" s="47">
        <v>45524</v>
      </c>
      <c r="C22" s="46">
        <v>2029</v>
      </c>
      <c r="D22" s="45">
        <v>2030</v>
      </c>
      <c r="E22" s="44">
        <f t="shared" si="0"/>
        <v>2029.5</v>
      </c>
      <c r="F22" s="46">
        <v>2066</v>
      </c>
      <c r="G22" s="45">
        <v>2066.5</v>
      </c>
      <c r="H22" s="44">
        <f t="shared" si="1"/>
        <v>2066.25</v>
      </c>
      <c r="I22" s="46">
        <v>2165</v>
      </c>
      <c r="J22" s="45">
        <v>2170</v>
      </c>
      <c r="K22" s="44">
        <f t="shared" si="2"/>
        <v>2167.5</v>
      </c>
      <c r="L22" s="46">
        <v>2210</v>
      </c>
      <c r="M22" s="45">
        <v>2215</v>
      </c>
      <c r="N22" s="44">
        <f t="shared" si="3"/>
        <v>2212.5</v>
      </c>
      <c r="O22" s="46">
        <v>2230</v>
      </c>
      <c r="P22" s="45">
        <v>2235</v>
      </c>
      <c r="Q22" s="44">
        <f t="shared" si="4"/>
        <v>2232.5</v>
      </c>
      <c r="R22" s="52">
        <v>2030</v>
      </c>
      <c r="S22" s="51">
        <v>1.3008</v>
      </c>
      <c r="T22" s="51">
        <v>1.1081000000000001</v>
      </c>
      <c r="U22" s="50">
        <v>146.38</v>
      </c>
      <c r="V22" s="43">
        <v>1560.58</v>
      </c>
      <c r="W22" s="43">
        <v>1587.54</v>
      </c>
      <c r="X22" s="49">
        <f t="shared" si="5"/>
        <v>1831.964624131396</v>
      </c>
      <c r="Y22" s="48">
        <v>1.3017000000000001</v>
      </c>
    </row>
    <row r="23" spans="2:25" x14ac:dyDescent="0.2">
      <c r="B23" s="47">
        <v>45525</v>
      </c>
      <c r="C23" s="46">
        <v>2051</v>
      </c>
      <c r="D23" s="45">
        <v>2052</v>
      </c>
      <c r="E23" s="44">
        <f t="shared" si="0"/>
        <v>2051.5</v>
      </c>
      <c r="F23" s="46">
        <v>2082</v>
      </c>
      <c r="G23" s="45">
        <v>2084</v>
      </c>
      <c r="H23" s="44">
        <f t="shared" si="1"/>
        <v>2083</v>
      </c>
      <c r="I23" s="46">
        <v>2182</v>
      </c>
      <c r="J23" s="45">
        <v>2187</v>
      </c>
      <c r="K23" s="44">
        <f t="shared" si="2"/>
        <v>2184.5</v>
      </c>
      <c r="L23" s="46">
        <v>2227</v>
      </c>
      <c r="M23" s="45">
        <v>2232</v>
      </c>
      <c r="N23" s="44">
        <f t="shared" si="3"/>
        <v>2229.5</v>
      </c>
      <c r="O23" s="46">
        <v>2247</v>
      </c>
      <c r="P23" s="45">
        <v>2252</v>
      </c>
      <c r="Q23" s="44">
        <f t="shared" si="4"/>
        <v>2249.5</v>
      </c>
      <c r="R23" s="52">
        <v>2052</v>
      </c>
      <c r="S23" s="51">
        <v>1.3031999999999999</v>
      </c>
      <c r="T23" s="51">
        <v>1.1114999999999999</v>
      </c>
      <c r="U23" s="50">
        <v>146.07</v>
      </c>
      <c r="V23" s="43">
        <v>1574.59</v>
      </c>
      <c r="W23" s="43">
        <v>1598.04</v>
      </c>
      <c r="X23" s="49">
        <f t="shared" si="5"/>
        <v>1846.1538461538462</v>
      </c>
      <c r="Y23" s="48">
        <v>1.3041</v>
      </c>
    </row>
    <row r="24" spans="2:25" x14ac:dyDescent="0.2">
      <c r="B24" s="47">
        <v>45526</v>
      </c>
      <c r="C24" s="46">
        <v>2061</v>
      </c>
      <c r="D24" s="45">
        <v>2062</v>
      </c>
      <c r="E24" s="44">
        <f t="shared" si="0"/>
        <v>2061.5</v>
      </c>
      <c r="F24" s="46">
        <v>2082</v>
      </c>
      <c r="G24" s="45">
        <v>2082.5</v>
      </c>
      <c r="H24" s="44">
        <f t="shared" si="1"/>
        <v>2082.25</v>
      </c>
      <c r="I24" s="46">
        <v>2180</v>
      </c>
      <c r="J24" s="45">
        <v>2185</v>
      </c>
      <c r="K24" s="44">
        <f t="shared" si="2"/>
        <v>2182.5</v>
      </c>
      <c r="L24" s="46">
        <v>2220</v>
      </c>
      <c r="M24" s="45">
        <v>2225</v>
      </c>
      <c r="N24" s="44">
        <f t="shared" si="3"/>
        <v>2222.5</v>
      </c>
      <c r="O24" s="46">
        <v>2240</v>
      </c>
      <c r="P24" s="45">
        <v>2245</v>
      </c>
      <c r="Q24" s="44">
        <f t="shared" si="4"/>
        <v>2242.5</v>
      </c>
      <c r="R24" s="52">
        <v>2062</v>
      </c>
      <c r="S24" s="51">
        <v>1.3112999999999999</v>
      </c>
      <c r="T24" s="51">
        <v>1.1136999999999999</v>
      </c>
      <c r="U24" s="50">
        <v>146</v>
      </c>
      <c r="V24" s="43">
        <v>1572.49</v>
      </c>
      <c r="W24" s="43">
        <v>1587.15</v>
      </c>
      <c r="X24" s="49">
        <f t="shared" si="5"/>
        <v>1851.4860375325493</v>
      </c>
      <c r="Y24" s="48">
        <v>1.3121</v>
      </c>
    </row>
    <row r="25" spans="2:25" x14ac:dyDescent="0.2">
      <c r="B25" s="47">
        <v>45527</v>
      </c>
      <c r="C25" s="46">
        <v>2085</v>
      </c>
      <c r="D25" s="45">
        <v>2086</v>
      </c>
      <c r="E25" s="44">
        <f t="shared" si="0"/>
        <v>2085.5</v>
      </c>
      <c r="F25" s="46">
        <v>2102</v>
      </c>
      <c r="G25" s="45">
        <v>2104</v>
      </c>
      <c r="H25" s="44">
        <f t="shared" si="1"/>
        <v>2103</v>
      </c>
      <c r="I25" s="46">
        <v>2193</v>
      </c>
      <c r="J25" s="45">
        <v>2198</v>
      </c>
      <c r="K25" s="44">
        <f t="shared" si="2"/>
        <v>2195.5</v>
      </c>
      <c r="L25" s="46">
        <v>2233</v>
      </c>
      <c r="M25" s="45">
        <v>2238</v>
      </c>
      <c r="N25" s="44">
        <f t="shared" si="3"/>
        <v>2235.5</v>
      </c>
      <c r="O25" s="46">
        <v>2253</v>
      </c>
      <c r="P25" s="45">
        <v>2258</v>
      </c>
      <c r="Q25" s="44">
        <f t="shared" si="4"/>
        <v>2255.5</v>
      </c>
      <c r="R25" s="52">
        <v>2086</v>
      </c>
      <c r="S25" s="51">
        <v>1.3122</v>
      </c>
      <c r="T25" s="51">
        <v>1.1120000000000001</v>
      </c>
      <c r="U25" s="50">
        <v>146.04</v>
      </c>
      <c r="V25" s="43">
        <v>1589.7</v>
      </c>
      <c r="W25" s="43">
        <v>1602.44</v>
      </c>
      <c r="X25" s="49">
        <f t="shared" si="5"/>
        <v>1875.8992805755395</v>
      </c>
      <c r="Y25" s="48">
        <v>1.3129999999999999</v>
      </c>
    </row>
    <row r="26" spans="2:25" x14ac:dyDescent="0.2">
      <c r="B26" s="47">
        <v>45531</v>
      </c>
      <c r="C26" s="46">
        <v>2094</v>
      </c>
      <c r="D26" s="45">
        <v>2095</v>
      </c>
      <c r="E26" s="44">
        <f t="shared" si="0"/>
        <v>2094.5</v>
      </c>
      <c r="F26" s="46">
        <v>2115</v>
      </c>
      <c r="G26" s="45">
        <v>2115.5</v>
      </c>
      <c r="H26" s="44">
        <f t="shared" si="1"/>
        <v>2115.25</v>
      </c>
      <c r="I26" s="46">
        <v>2208</v>
      </c>
      <c r="J26" s="45">
        <v>2213</v>
      </c>
      <c r="K26" s="44">
        <f t="shared" si="2"/>
        <v>2210.5</v>
      </c>
      <c r="L26" s="46">
        <v>2253</v>
      </c>
      <c r="M26" s="45">
        <v>2258</v>
      </c>
      <c r="N26" s="44">
        <f t="shared" si="3"/>
        <v>2255.5</v>
      </c>
      <c r="O26" s="46">
        <v>2273</v>
      </c>
      <c r="P26" s="45">
        <v>2278</v>
      </c>
      <c r="Q26" s="44">
        <f t="shared" si="4"/>
        <v>2275.5</v>
      </c>
      <c r="R26" s="52">
        <v>2095</v>
      </c>
      <c r="S26" s="51">
        <v>1.3221000000000001</v>
      </c>
      <c r="T26" s="51">
        <v>1.1161000000000001</v>
      </c>
      <c r="U26" s="50">
        <v>144.54</v>
      </c>
      <c r="V26" s="43">
        <v>1584.6</v>
      </c>
      <c r="W26" s="43">
        <v>1599.14</v>
      </c>
      <c r="X26" s="49">
        <f t="shared" si="5"/>
        <v>1877.0719469581577</v>
      </c>
      <c r="Y26" s="48">
        <v>1.3229</v>
      </c>
    </row>
    <row r="27" spans="2:25" x14ac:dyDescent="0.2">
      <c r="B27" s="47">
        <v>45532</v>
      </c>
      <c r="C27" s="46">
        <v>2043</v>
      </c>
      <c r="D27" s="45">
        <v>2045</v>
      </c>
      <c r="E27" s="44">
        <f t="shared" si="0"/>
        <v>2044</v>
      </c>
      <c r="F27" s="46">
        <v>2082.5</v>
      </c>
      <c r="G27" s="45">
        <v>2083.5</v>
      </c>
      <c r="H27" s="44">
        <f t="shared" si="1"/>
        <v>2083</v>
      </c>
      <c r="I27" s="46">
        <v>2190</v>
      </c>
      <c r="J27" s="45">
        <v>2195</v>
      </c>
      <c r="K27" s="44">
        <f t="shared" si="2"/>
        <v>2192.5</v>
      </c>
      <c r="L27" s="46">
        <v>2235</v>
      </c>
      <c r="M27" s="45">
        <v>2240</v>
      </c>
      <c r="N27" s="44">
        <f t="shared" si="3"/>
        <v>2237.5</v>
      </c>
      <c r="O27" s="46">
        <v>2255</v>
      </c>
      <c r="P27" s="45">
        <v>2260</v>
      </c>
      <c r="Q27" s="44">
        <f t="shared" si="4"/>
        <v>2257.5</v>
      </c>
      <c r="R27" s="52">
        <v>2045</v>
      </c>
      <c r="S27" s="51">
        <v>1.321</v>
      </c>
      <c r="T27" s="51">
        <v>1.1121000000000001</v>
      </c>
      <c r="U27" s="50">
        <v>144.33000000000001</v>
      </c>
      <c r="V27" s="43">
        <v>1548.07</v>
      </c>
      <c r="W27" s="43">
        <v>1576.38</v>
      </c>
      <c r="X27" s="49">
        <f t="shared" si="5"/>
        <v>1838.863411563708</v>
      </c>
      <c r="Y27" s="48">
        <v>1.3217000000000001</v>
      </c>
    </row>
    <row r="28" spans="2:25" x14ac:dyDescent="0.2">
      <c r="B28" s="47">
        <v>45533</v>
      </c>
      <c r="C28" s="46">
        <v>2012</v>
      </c>
      <c r="D28" s="45">
        <v>2013</v>
      </c>
      <c r="E28" s="44">
        <f t="shared" si="0"/>
        <v>2012.5</v>
      </c>
      <c r="F28" s="46">
        <v>2052</v>
      </c>
      <c r="G28" s="45">
        <v>2053</v>
      </c>
      <c r="H28" s="44">
        <f t="shared" si="1"/>
        <v>2052.5</v>
      </c>
      <c r="I28" s="46">
        <v>2160</v>
      </c>
      <c r="J28" s="45">
        <v>2165</v>
      </c>
      <c r="K28" s="44">
        <f t="shared" si="2"/>
        <v>2162.5</v>
      </c>
      <c r="L28" s="46">
        <v>2205</v>
      </c>
      <c r="M28" s="45">
        <v>2210</v>
      </c>
      <c r="N28" s="44">
        <f t="shared" si="3"/>
        <v>2207.5</v>
      </c>
      <c r="O28" s="46">
        <v>2225</v>
      </c>
      <c r="P28" s="45">
        <v>2230</v>
      </c>
      <c r="Q28" s="44">
        <f t="shared" si="4"/>
        <v>2227.5</v>
      </c>
      <c r="R28" s="52">
        <v>2013</v>
      </c>
      <c r="S28" s="51">
        <v>1.3186</v>
      </c>
      <c r="T28" s="51">
        <v>1.1096999999999999</v>
      </c>
      <c r="U28" s="50">
        <v>144.6</v>
      </c>
      <c r="V28" s="43">
        <v>1526.62</v>
      </c>
      <c r="W28" s="43">
        <v>1556.25</v>
      </c>
      <c r="X28" s="49">
        <f t="shared" si="5"/>
        <v>1814.0037848067047</v>
      </c>
      <c r="Y28" s="48">
        <v>1.3191999999999999</v>
      </c>
    </row>
    <row r="29" spans="2:25" x14ac:dyDescent="0.2">
      <c r="B29" s="47">
        <v>45534</v>
      </c>
      <c r="C29" s="46">
        <v>2025.5</v>
      </c>
      <c r="D29" s="45">
        <v>2026.5</v>
      </c>
      <c r="E29" s="44">
        <f t="shared" si="0"/>
        <v>2026</v>
      </c>
      <c r="F29" s="46">
        <v>2066</v>
      </c>
      <c r="G29" s="45">
        <v>2067</v>
      </c>
      <c r="H29" s="44">
        <f t="shared" si="1"/>
        <v>2066.5</v>
      </c>
      <c r="I29" s="46">
        <v>2173</v>
      </c>
      <c r="J29" s="45">
        <v>2178</v>
      </c>
      <c r="K29" s="44">
        <f t="shared" si="2"/>
        <v>2175.5</v>
      </c>
      <c r="L29" s="46">
        <v>2218</v>
      </c>
      <c r="M29" s="45">
        <v>2223</v>
      </c>
      <c r="N29" s="44">
        <f t="shared" si="3"/>
        <v>2220.5</v>
      </c>
      <c r="O29" s="46">
        <v>2238</v>
      </c>
      <c r="P29" s="45">
        <v>2243</v>
      </c>
      <c r="Q29" s="44">
        <f t="shared" si="4"/>
        <v>2240.5</v>
      </c>
      <c r="R29" s="52">
        <v>2026.5</v>
      </c>
      <c r="S29" s="51">
        <v>1.3179000000000001</v>
      </c>
      <c r="T29" s="51">
        <v>1.1082000000000001</v>
      </c>
      <c r="U29" s="50">
        <v>145.43</v>
      </c>
      <c r="V29" s="43">
        <v>1537.67</v>
      </c>
      <c r="W29" s="43">
        <v>1567.57</v>
      </c>
      <c r="X29" s="49">
        <f t="shared" si="5"/>
        <v>1828.6410395235516</v>
      </c>
      <c r="Y29" s="48">
        <v>1.3186</v>
      </c>
    </row>
    <row r="30" spans="2:25" s="10" customFormat="1" x14ac:dyDescent="0.2">
      <c r="B30" s="42" t="s">
        <v>11</v>
      </c>
      <c r="C30" s="41">
        <f>ROUND(AVERAGE(C9:C29),2)</f>
        <v>2001.21</v>
      </c>
      <c r="D30" s="40">
        <f>ROUND(AVERAGE(D9:D29),2)</f>
        <v>2002.4</v>
      </c>
      <c r="E30" s="39">
        <f>ROUND(AVERAGE(C30:D30),2)</f>
        <v>2001.81</v>
      </c>
      <c r="F30" s="41">
        <f>ROUND(AVERAGE(F9:F29),2)</f>
        <v>2039</v>
      </c>
      <c r="G30" s="40">
        <f>ROUND(AVERAGE(G9:G29),2)</f>
        <v>2040.14</v>
      </c>
      <c r="H30" s="39">
        <f>ROUND(AVERAGE(F30:G30),2)</f>
        <v>2039.57</v>
      </c>
      <c r="I30" s="41">
        <f>ROUND(AVERAGE(I9:I29),2)</f>
        <v>2142.81</v>
      </c>
      <c r="J30" s="40">
        <f>ROUND(AVERAGE(J9:J29),2)</f>
        <v>2147.81</v>
      </c>
      <c r="K30" s="39">
        <f>ROUND(AVERAGE(I30:J30),2)</f>
        <v>2145.31</v>
      </c>
      <c r="L30" s="41">
        <f>ROUND(AVERAGE(L9:L29),2)</f>
        <v>2183.19</v>
      </c>
      <c r="M30" s="40">
        <f>ROUND(AVERAGE(M9:M29),2)</f>
        <v>2188.19</v>
      </c>
      <c r="N30" s="39">
        <f>ROUND(AVERAGE(L30:M30),2)</f>
        <v>2185.69</v>
      </c>
      <c r="O30" s="41">
        <f>ROUND(AVERAGE(O9:O29),2)</f>
        <v>2203.19</v>
      </c>
      <c r="P30" s="40">
        <f>ROUND(AVERAGE(P9:P29),2)</f>
        <v>2208.19</v>
      </c>
      <c r="Q30" s="39">
        <f>ROUND(AVERAGE(O30:P30),2)</f>
        <v>2205.69</v>
      </c>
      <c r="R30" s="38">
        <f>ROUND(AVERAGE(R9:R29),2)</f>
        <v>2002.4</v>
      </c>
      <c r="S30" s="37">
        <f>ROUND(AVERAGE(S9:S29),4)</f>
        <v>1.2922</v>
      </c>
      <c r="T30" s="36">
        <f>ROUND(AVERAGE(T9:T29),4)</f>
        <v>1.1006</v>
      </c>
      <c r="U30" s="175">
        <f>ROUND(AVERAGE(U9:U29),2)</f>
        <v>146.38</v>
      </c>
      <c r="V30" s="35">
        <f>AVERAGE(V9:V29)</f>
        <v>1549.4238095238093</v>
      </c>
      <c r="W30" s="35">
        <f>AVERAGE(W9:W29)</f>
        <v>1577.6538095238097</v>
      </c>
      <c r="X30" s="35">
        <f>AVERAGE(X9:X29)</f>
        <v>1819.3058026626381</v>
      </c>
      <c r="Y30" s="34">
        <f>AVERAGE(Y9:Y29)</f>
        <v>1.293090476190476</v>
      </c>
    </row>
    <row r="31" spans="2:25" s="5" customFormat="1" x14ac:dyDescent="0.2">
      <c r="B31" s="33" t="s">
        <v>12</v>
      </c>
      <c r="C31" s="32">
        <f t="shared" ref="C31:Y31" si="6">MAX(C9:C29)</f>
        <v>2094</v>
      </c>
      <c r="D31" s="31">
        <f t="shared" si="6"/>
        <v>2095</v>
      </c>
      <c r="E31" s="30">
        <f t="shared" si="6"/>
        <v>2094.5</v>
      </c>
      <c r="F31" s="32">
        <f t="shared" si="6"/>
        <v>2115</v>
      </c>
      <c r="G31" s="31">
        <f t="shared" si="6"/>
        <v>2115.5</v>
      </c>
      <c r="H31" s="30">
        <f t="shared" si="6"/>
        <v>2115.25</v>
      </c>
      <c r="I31" s="32">
        <f t="shared" si="6"/>
        <v>2208</v>
      </c>
      <c r="J31" s="31">
        <f t="shared" si="6"/>
        <v>2213</v>
      </c>
      <c r="K31" s="30">
        <f t="shared" si="6"/>
        <v>2210.5</v>
      </c>
      <c r="L31" s="32">
        <f t="shared" si="6"/>
        <v>2253</v>
      </c>
      <c r="M31" s="31">
        <f t="shared" si="6"/>
        <v>2258</v>
      </c>
      <c r="N31" s="30">
        <f t="shared" si="6"/>
        <v>2255.5</v>
      </c>
      <c r="O31" s="32">
        <f t="shared" si="6"/>
        <v>2273</v>
      </c>
      <c r="P31" s="31">
        <f t="shared" si="6"/>
        <v>2278</v>
      </c>
      <c r="Q31" s="30">
        <f t="shared" si="6"/>
        <v>2275.5</v>
      </c>
      <c r="R31" s="29">
        <f t="shared" si="6"/>
        <v>2095</v>
      </c>
      <c r="S31" s="28">
        <f t="shared" si="6"/>
        <v>1.3221000000000001</v>
      </c>
      <c r="T31" s="27">
        <f t="shared" si="6"/>
        <v>1.1161000000000001</v>
      </c>
      <c r="U31" s="26">
        <f t="shared" si="6"/>
        <v>150.53</v>
      </c>
      <c r="V31" s="25">
        <f t="shared" si="6"/>
        <v>1599.97</v>
      </c>
      <c r="W31" s="25">
        <f t="shared" si="6"/>
        <v>1622.8</v>
      </c>
      <c r="X31" s="25">
        <f t="shared" si="6"/>
        <v>1896.5996479199482</v>
      </c>
      <c r="Y31" s="24">
        <f t="shared" si="6"/>
        <v>1.3229</v>
      </c>
    </row>
    <row r="32" spans="2:25" s="5" customFormat="1" ht="13.5" thickBot="1" x14ac:dyDescent="0.25">
      <c r="B32" s="23" t="s">
        <v>13</v>
      </c>
      <c r="C32" s="22">
        <f t="shared" ref="C32:Y32" si="7">MIN(C9:C29)</f>
        <v>1904</v>
      </c>
      <c r="D32" s="21">
        <f t="shared" si="7"/>
        <v>1905</v>
      </c>
      <c r="E32" s="20">
        <f t="shared" si="7"/>
        <v>1904.5</v>
      </c>
      <c r="F32" s="22">
        <f t="shared" si="7"/>
        <v>1958</v>
      </c>
      <c r="G32" s="21">
        <f t="shared" si="7"/>
        <v>1959</v>
      </c>
      <c r="H32" s="20">
        <f t="shared" si="7"/>
        <v>1958.5</v>
      </c>
      <c r="I32" s="22">
        <f t="shared" si="7"/>
        <v>2068</v>
      </c>
      <c r="J32" s="21">
        <f t="shared" si="7"/>
        <v>2073</v>
      </c>
      <c r="K32" s="20">
        <f t="shared" si="7"/>
        <v>2070.5</v>
      </c>
      <c r="L32" s="22">
        <f t="shared" si="7"/>
        <v>2098</v>
      </c>
      <c r="M32" s="21">
        <f t="shared" si="7"/>
        <v>2103</v>
      </c>
      <c r="N32" s="20">
        <f t="shared" si="7"/>
        <v>2100.5</v>
      </c>
      <c r="O32" s="22">
        <f t="shared" si="7"/>
        <v>2118</v>
      </c>
      <c r="P32" s="21">
        <f t="shared" si="7"/>
        <v>2123</v>
      </c>
      <c r="Q32" s="20">
        <f t="shared" si="7"/>
        <v>2120.5</v>
      </c>
      <c r="R32" s="19">
        <f t="shared" si="7"/>
        <v>1905</v>
      </c>
      <c r="S32" s="18">
        <f t="shared" si="7"/>
        <v>1.2693000000000001</v>
      </c>
      <c r="T32" s="17">
        <f t="shared" si="7"/>
        <v>1.0792999999999999</v>
      </c>
      <c r="U32" s="16">
        <f t="shared" si="7"/>
        <v>142.32</v>
      </c>
      <c r="V32" s="15">
        <f t="shared" si="7"/>
        <v>1500.83</v>
      </c>
      <c r="W32" s="15">
        <f t="shared" si="7"/>
        <v>1538.94</v>
      </c>
      <c r="X32" s="15">
        <f t="shared" si="7"/>
        <v>1744.9848859576809</v>
      </c>
      <c r="Y32" s="14">
        <f t="shared" si="7"/>
        <v>1.2701</v>
      </c>
    </row>
    <row r="34" spans="2:14" x14ac:dyDescent="0.2">
      <c r="B34" s="7" t="s">
        <v>14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  <row r="35" spans="2:14" x14ac:dyDescent="0.2">
      <c r="B35" s="7" t="s">
        <v>15</v>
      </c>
      <c r="C35" s="9"/>
      <c r="D35" s="9"/>
      <c r="E35" s="8"/>
      <c r="F35" s="9"/>
      <c r="G35" s="9"/>
      <c r="H35" s="8"/>
      <c r="I35" s="9"/>
      <c r="J35" s="9"/>
      <c r="K35" s="8"/>
      <c r="L35" s="9"/>
      <c r="M35" s="9"/>
      <c r="N35" s="8"/>
    </row>
  </sheetData>
  <mergeCells count="9">
    <mergeCell ref="R7:R8"/>
    <mergeCell ref="S7:U7"/>
    <mergeCell ref="V7:W7"/>
    <mergeCell ref="Y7:Y8"/>
    <mergeCell ref="C7:E7"/>
    <mergeCell ref="F7:H7"/>
    <mergeCell ref="I7:K7"/>
    <mergeCell ref="L7:N7"/>
    <mergeCell ref="O7:Q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3:S35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2" width="12.5703125" style="4" bestFit="1" customWidth="1"/>
    <col min="13" max="13" width="10" style="4" bestFit="1" customWidth="1"/>
    <col min="14" max="14" width="14.140625" bestFit="1" customWidth="1"/>
    <col min="15" max="15" width="12.5703125" style="4" bestFit="1" customWidth="1"/>
    <col min="16" max="16" width="10.5703125" bestFit="1" customWidth="1"/>
    <col min="17" max="17" width="11.28515625" bestFit="1" customWidth="1"/>
    <col min="18" max="18" width="14.140625" bestFit="1" customWidth="1"/>
    <col min="19" max="19" width="10.5703125" bestFit="1" customWidth="1"/>
  </cols>
  <sheetData>
    <row r="3" spans="1:19" ht="15.75" x14ac:dyDescent="0.25">
      <c r="B3" s="6" t="s">
        <v>19</v>
      </c>
    </row>
    <row r="4" spans="1:19" x14ac:dyDescent="0.2">
      <c r="B4" s="61" t="s">
        <v>29</v>
      </c>
    </row>
    <row r="6" spans="1:19" ht="13.5" thickBot="1" x14ac:dyDescent="0.25">
      <c r="B6" s="1">
        <v>45505</v>
      </c>
    </row>
    <row r="7" spans="1:19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3</v>
      </c>
      <c r="J7" s="180"/>
      <c r="K7" s="181"/>
      <c r="L7" s="182" t="s">
        <v>4</v>
      </c>
      <c r="M7" s="184" t="s">
        <v>21</v>
      </c>
      <c r="N7" s="185"/>
      <c r="O7" s="186"/>
      <c r="P7" s="187" t="s">
        <v>5</v>
      </c>
      <c r="Q7" s="188"/>
      <c r="R7" s="11" t="s">
        <v>18</v>
      </c>
      <c r="S7" s="182" t="s">
        <v>20</v>
      </c>
    </row>
    <row r="8" spans="1:19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183"/>
      <c r="M8" s="56" t="s">
        <v>10</v>
      </c>
      <c r="N8" s="55" t="s">
        <v>16</v>
      </c>
      <c r="O8" s="12" t="s">
        <v>17</v>
      </c>
      <c r="P8" s="54" t="s">
        <v>8</v>
      </c>
      <c r="Q8" s="54" t="s">
        <v>9</v>
      </c>
      <c r="R8" s="13" t="s">
        <v>8</v>
      </c>
      <c r="S8" s="183" t="s">
        <v>20</v>
      </c>
    </row>
    <row r="9" spans="1:19" x14ac:dyDescent="0.2">
      <c r="B9" s="47">
        <v>45505</v>
      </c>
      <c r="C9" s="46">
        <v>29615</v>
      </c>
      <c r="D9" s="45">
        <v>29635</v>
      </c>
      <c r="E9" s="44">
        <f t="shared" ref="E9:E29" si="0">AVERAGE(C9:D9)</f>
        <v>29625</v>
      </c>
      <c r="F9" s="46">
        <v>29850</v>
      </c>
      <c r="G9" s="45">
        <v>29900</v>
      </c>
      <c r="H9" s="44">
        <f t="shared" ref="H9:H29" si="1">AVERAGE(F9:G9)</f>
        <v>29875</v>
      </c>
      <c r="I9" s="46">
        <v>29660</v>
      </c>
      <c r="J9" s="45">
        <v>29710</v>
      </c>
      <c r="K9" s="44">
        <f t="shared" ref="K9:K29" si="2">AVERAGE(I9:J9)</f>
        <v>29685</v>
      </c>
      <c r="L9" s="52">
        <v>29635</v>
      </c>
      <c r="M9" s="51">
        <v>1.2794000000000001</v>
      </c>
      <c r="N9" s="53">
        <v>1.0792999999999999</v>
      </c>
      <c r="O9" s="50">
        <v>150.53</v>
      </c>
      <c r="P9" s="43">
        <v>23163.200000000001</v>
      </c>
      <c r="Q9" s="43">
        <v>23350.25</v>
      </c>
      <c r="R9" s="49">
        <f t="shared" ref="R9:R29" si="3">L9/N9</f>
        <v>27457.611414805895</v>
      </c>
      <c r="S9" s="48">
        <v>1.2805</v>
      </c>
    </row>
    <row r="10" spans="1:19" x14ac:dyDescent="0.2">
      <c r="B10" s="47">
        <v>45506</v>
      </c>
      <c r="C10" s="46">
        <v>30195</v>
      </c>
      <c r="D10" s="45">
        <v>30200</v>
      </c>
      <c r="E10" s="44">
        <f t="shared" si="0"/>
        <v>30197.5</v>
      </c>
      <c r="F10" s="46">
        <v>30300</v>
      </c>
      <c r="G10" s="45">
        <v>30350</v>
      </c>
      <c r="H10" s="44">
        <f t="shared" si="1"/>
        <v>30325</v>
      </c>
      <c r="I10" s="46">
        <v>30120</v>
      </c>
      <c r="J10" s="45">
        <v>30170</v>
      </c>
      <c r="K10" s="44">
        <f t="shared" si="2"/>
        <v>30145</v>
      </c>
      <c r="L10" s="52">
        <v>30200</v>
      </c>
      <c r="M10" s="51">
        <v>1.274</v>
      </c>
      <c r="N10" s="51">
        <v>1.0831999999999999</v>
      </c>
      <c r="O10" s="50">
        <v>149.01</v>
      </c>
      <c r="P10" s="43">
        <v>23704.87</v>
      </c>
      <c r="Q10" s="43">
        <v>23803.919999999998</v>
      </c>
      <c r="R10" s="49">
        <f t="shared" si="3"/>
        <v>27880.354505169867</v>
      </c>
      <c r="S10" s="48">
        <v>1.2749999999999999</v>
      </c>
    </row>
    <row r="11" spans="1:19" x14ac:dyDescent="0.2">
      <c r="B11" s="47">
        <v>45509</v>
      </c>
      <c r="C11" s="46">
        <v>28850</v>
      </c>
      <c r="D11" s="45">
        <v>28900</v>
      </c>
      <c r="E11" s="44">
        <f t="shared" si="0"/>
        <v>28875</v>
      </c>
      <c r="F11" s="46">
        <v>28900</v>
      </c>
      <c r="G11" s="45">
        <v>28950</v>
      </c>
      <c r="H11" s="44">
        <f t="shared" si="1"/>
        <v>28925</v>
      </c>
      <c r="I11" s="46">
        <v>28700</v>
      </c>
      <c r="J11" s="45">
        <v>28750</v>
      </c>
      <c r="K11" s="44">
        <f t="shared" si="2"/>
        <v>28725</v>
      </c>
      <c r="L11" s="52">
        <v>28900</v>
      </c>
      <c r="M11" s="51">
        <v>1.2766999999999999</v>
      </c>
      <c r="N11" s="51">
        <v>1.0964</v>
      </c>
      <c r="O11" s="50">
        <v>142.32</v>
      </c>
      <c r="P11" s="43">
        <v>22636.48</v>
      </c>
      <c r="Q11" s="43">
        <v>22661.45</v>
      </c>
      <c r="R11" s="49">
        <f t="shared" si="3"/>
        <v>26358.993068223273</v>
      </c>
      <c r="S11" s="48">
        <v>1.2775000000000001</v>
      </c>
    </row>
    <row r="12" spans="1:19" x14ac:dyDescent="0.2">
      <c r="B12" s="47">
        <v>45510</v>
      </c>
      <c r="C12" s="46">
        <v>29395</v>
      </c>
      <c r="D12" s="45">
        <v>29400</v>
      </c>
      <c r="E12" s="44">
        <f t="shared" si="0"/>
        <v>29397.5</v>
      </c>
      <c r="F12" s="46">
        <v>29525</v>
      </c>
      <c r="G12" s="45">
        <v>29575</v>
      </c>
      <c r="H12" s="44">
        <f t="shared" si="1"/>
        <v>29550</v>
      </c>
      <c r="I12" s="46">
        <v>29310</v>
      </c>
      <c r="J12" s="45">
        <v>29360</v>
      </c>
      <c r="K12" s="44">
        <f t="shared" si="2"/>
        <v>29335</v>
      </c>
      <c r="L12" s="52">
        <v>29400</v>
      </c>
      <c r="M12" s="51">
        <v>1.2693000000000001</v>
      </c>
      <c r="N12" s="51">
        <v>1.0916999999999999</v>
      </c>
      <c r="O12" s="50">
        <v>145.16</v>
      </c>
      <c r="P12" s="43">
        <v>23162.37</v>
      </c>
      <c r="Q12" s="43">
        <v>23285.57</v>
      </c>
      <c r="R12" s="49">
        <f t="shared" si="3"/>
        <v>26930.475405331137</v>
      </c>
      <c r="S12" s="48">
        <v>1.2701</v>
      </c>
    </row>
    <row r="13" spans="1:19" x14ac:dyDescent="0.2">
      <c r="B13" s="47">
        <v>45511</v>
      </c>
      <c r="C13" s="46">
        <v>29790</v>
      </c>
      <c r="D13" s="45">
        <v>29800</v>
      </c>
      <c r="E13" s="44">
        <f t="shared" si="0"/>
        <v>29795</v>
      </c>
      <c r="F13" s="46">
        <v>29850</v>
      </c>
      <c r="G13" s="45">
        <v>29900</v>
      </c>
      <c r="H13" s="44">
        <f t="shared" si="1"/>
        <v>29875</v>
      </c>
      <c r="I13" s="46">
        <v>29580</v>
      </c>
      <c r="J13" s="45">
        <v>29630</v>
      </c>
      <c r="K13" s="44">
        <f t="shared" si="2"/>
        <v>29605</v>
      </c>
      <c r="L13" s="52">
        <v>29800</v>
      </c>
      <c r="M13" s="51">
        <v>1.2727999999999999</v>
      </c>
      <c r="N13" s="51">
        <v>1.0924</v>
      </c>
      <c r="O13" s="50">
        <v>147.22</v>
      </c>
      <c r="P13" s="43">
        <v>23412.95</v>
      </c>
      <c r="Q13" s="43">
        <v>23474.92</v>
      </c>
      <c r="R13" s="49">
        <f t="shared" si="3"/>
        <v>27279.384840717685</v>
      </c>
      <c r="S13" s="48">
        <v>1.2737000000000001</v>
      </c>
    </row>
    <row r="14" spans="1:19" x14ac:dyDescent="0.2">
      <c r="B14" s="47">
        <v>45512</v>
      </c>
      <c r="C14" s="46">
        <v>30075</v>
      </c>
      <c r="D14" s="45">
        <v>30125</v>
      </c>
      <c r="E14" s="44">
        <f t="shared" si="0"/>
        <v>30100</v>
      </c>
      <c r="F14" s="46">
        <v>30050</v>
      </c>
      <c r="G14" s="45">
        <v>30075</v>
      </c>
      <c r="H14" s="44">
        <f t="shared" si="1"/>
        <v>30062.5</v>
      </c>
      <c r="I14" s="46">
        <v>29790</v>
      </c>
      <c r="J14" s="45">
        <v>29840</v>
      </c>
      <c r="K14" s="44">
        <f t="shared" si="2"/>
        <v>29815</v>
      </c>
      <c r="L14" s="52">
        <v>30125</v>
      </c>
      <c r="M14" s="51">
        <v>1.2696000000000001</v>
      </c>
      <c r="N14" s="51">
        <v>1.0931</v>
      </c>
      <c r="O14" s="50">
        <v>146.18</v>
      </c>
      <c r="P14" s="43">
        <v>23727.95</v>
      </c>
      <c r="Q14" s="43">
        <v>23673.65</v>
      </c>
      <c r="R14" s="49">
        <f t="shared" si="3"/>
        <v>27559.235202634711</v>
      </c>
      <c r="S14" s="48">
        <v>1.2704</v>
      </c>
    </row>
    <row r="15" spans="1:19" x14ac:dyDescent="0.2">
      <c r="B15" s="47">
        <v>45513</v>
      </c>
      <c r="C15" s="46">
        <v>31850</v>
      </c>
      <c r="D15" s="45">
        <v>31900</v>
      </c>
      <c r="E15" s="44">
        <f t="shared" si="0"/>
        <v>31875</v>
      </c>
      <c r="F15" s="46">
        <v>31750</v>
      </c>
      <c r="G15" s="45">
        <v>31800</v>
      </c>
      <c r="H15" s="44">
        <f t="shared" si="1"/>
        <v>31775</v>
      </c>
      <c r="I15" s="46">
        <v>31405</v>
      </c>
      <c r="J15" s="45">
        <v>31455</v>
      </c>
      <c r="K15" s="44">
        <f t="shared" si="2"/>
        <v>31430</v>
      </c>
      <c r="L15" s="52">
        <v>31900</v>
      </c>
      <c r="M15" s="51">
        <v>1.2742</v>
      </c>
      <c r="N15" s="51">
        <v>1.0916999999999999</v>
      </c>
      <c r="O15" s="50">
        <v>147.02000000000001</v>
      </c>
      <c r="P15" s="43">
        <v>25035.32</v>
      </c>
      <c r="Q15" s="43">
        <v>24939.22</v>
      </c>
      <c r="R15" s="49">
        <f t="shared" si="3"/>
        <v>29220.481817349093</v>
      </c>
      <c r="S15" s="48">
        <v>1.2750999999999999</v>
      </c>
    </row>
    <row r="16" spans="1:19" x14ac:dyDescent="0.2">
      <c r="B16" s="47">
        <v>45516</v>
      </c>
      <c r="C16" s="46">
        <v>31990</v>
      </c>
      <c r="D16" s="45">
        <v>32010</v>
      </c>
      <c r="E16" s="44">
        <f t="shared" si="0"/>
        <v>32000</v>
      </c>
      <c r="F16" s="46">
        <v>31875</v>
      </c>
      <c r="G16" s="45">
        <v>31900</v>
      </c>
      <c r="H16" s="44">
        <f t="shared" si="1"/>
        <v>31887.5</v>
      </c>
      <c r="I16" s="46">
        <v>31470</v>
      </c>
      <c r="J16" s="45">
        <v>31520</v>
      </c>
      <c r="K16" s="44">
        <f t="shared" si="2"/>
        <v>31495</v>
      </c>
      <c r="L16" s="52">
        <v>32010</v>
      </c>
      <c r="M16" s="51">
        <v>1.2769999999999999</v>
      </c>
      <c r="N16" s="51">
        <v>1.0927</v>
      </c>
      <c r="O16" s="50">
        <v>147.58000000000001</v>
      </c>
      <c r="P16" s="43">
        <v>25066.560000000001</v>
      </c>
      <c r="Q16" s="43">
        <v>24962.83</v>
      </c>
      <c r="R16" s="49">
        <f t="shared" si="3"/>
        <v>29294.408346298162</v>
      </c>
      <c r="S16" s="48">
        <v>1.2779</v>
      </c>
    </row>
    <row r="17" spans="2:19" x14ac:dyDescent="0.2">
      <c r="B17" s="47">
        <v>45517</v>
      </c>
      <c r="C17" s="46">
        <v>31350</v>
      </c>
      <c r="D17" s="45">
        <v>31360</v>
      </c>
      <c r="E17" s="44">
        <f t="shared" si="0"/>
        <v>31355</v>
      </c>
      <c r="F17" s="46">
        <v>31100</v>
      </c>
      <c r="G17" s="45">
        <v>31110</v>
      </c>
      <c r="H17" s="44">
        <f t="shared" si="1"/>
        <v>31105</v>
      </c>
      <c r="I17" s="46">
        <v>30715</v>
      </c>
      <c r="J17" s="45">
        <v>30765</v>
      </c>
      <c r="K17" s="44">
        <f t="shared" si="2"/>
        <v>30740</v>
      </c>
      <c r="L17" s="52">
        <v>31360</v>
      </c>
      <c r="M17" s="51">
        <v>1.2791999999999999</v>
      </c>
      <c r="N17" s="51">
        <v>1.0931</v>
      </c>
      <c r="O17" s="50">
        <v>147.36000000000001</v>
      </c>
      <c r="P17" s="43">
        <v>24515.32</v>
      </c>
      <c r="Q17" s="43">
        <v>24304.69</v>
      </c>
      <c r="R17" s="49">
        <f t="shared" si="3"/>
        <v>28689.049492269693</v>
      </c>
      <c r="S17" s="48">
        <v>1.28</v>
      </c>
    </row>
    <row r="18" spans="2:19" x14ac:dyDescent="0.2">
      <c r="B18" s="47">
        <v>45518</v>
      </c>
      <c r="C18" s="46">
        <v>31400</v>
      </c>
      <c r="D18" s="45">
        <v>31410</v>
      </c>
      <c r="E18" s="44">
        <f t="shared" si="0"/>
        <v>31405</v>
      </c>
      <c r="F18" s="46">
        <v>31525</v>
      </c>
      <c r="G18" s="45">
        <v>31575</v>
      </c>
      <c r="H18" s="44">
        <f t="shared" si="1"/>
        <v>31550</v>
      </c>
      <c r="I18" s="46">
        <v>31185</v>
      </c>
      <c r="J18" s="45">
        <v>31235</v>
      </c>
      <c r="K18" s="44">
        <f t="shared" si="2"/>
        <v>31210</v>
      </c>
      <c r="L18" s="52">
        <v>31410</v>
      </c>
      <c r="M18" s="51">
        <v>1.2848999999999999</v>
      </c>
      <c r="N18" s="51">
        <v>1.1023000000000001</v>
      </c>
      <c r="O18" s="50">
        <v>146.9</v>
      </c>
      <c r="P18" s="43">
        <v>24445.48</v>
      </c>
      <c r="Q18" s="43">
        <v>24556.7</v>
      </c>
      <c r="R18" s="49">
        <f t="shared" si="3"/>
        <v>28494.965073029118</v>
      </c>
      <c r="S18" s="48">
        <v>1.2858000000000001</v>
      </c>
    </row>
    <row r="19" spans="2:19" x14ac:dyDescent="0.2">
      <c r="B19" s="47">
        <v>45519</v>
      </c>
      <c r="C19" s="46">
        <v>31725</v>
      </c>
      <c r="D19" s="45">
        <v>31750</v>
      </c>
      <c r="E19" s="44">
        <f t="shared" si="0"/>
        <v>31737.5</v>
      </c>
      <c r="F19" s="46">
        <v>31890</v>
      </c>
      <c r="G19" s="45">
        <v>31895</v>
      </c>
      <c r="H19" s="44">
        <f t="shared" si="1"/>
        <v>31892.5</v>
      </c>
      <c r="I19" s="46">
        <v>31530</v>
      </c>
      <c r="J19" s="45">
        <v>31580</v>
      </c>
      <c r="K19" s="44">
        <f t="shared" si="2"/>
        <v>31555</v>
      </c>
      <c r="L19" s="52">
        <v>31750</v>
      </c>
      <c r="M19" s="51">
        <v>1.2862</v>
      </c>
      <c r="N19" s="51">
        <v>1.1013999999999999</v>
      </c>
      <c r="O19" s="50">
        <v>147.22999999999999</v>
      </c>
      <c r="P19" s="43">
        <v>24685.119999999999</v>
      </c>
      <c r="Q19" s="43">
        <v>24780.51</v>
      </c>
      <c r="R19" s="49">
        <f t="shared" si="3"/>
        <v>28826.947521336482</v>
      </c>
      <c r="S19" s="48">
        <v>1.2870999999999999</v>
      </c>
    </row>
    <row r="20" spans="2:19" x14ac:dyDescent="0.2">
      <c r="B20" s="47">
        <v>45520</v>
      </c>
      <c r="C20" s="46">
        <v>31540</v>
      </c>
      <c r="D20" s="45">
        <v>31560</v>
      </c>
      <c r="E20" s="44">
        <f t="shared" si="0"/>
        <v>31550</v>
      </c>
      <c r="F20" s="46">
        <v>31625</v>
      </c>
      <c r="G20" s="45">
        <v>31650</v>
      </c>
      <c r="H20" s="44">
        <f t="shared" si="1"/>
        <v>31637.5</v>
      </c>
      <c r="I20" s="46">
        <v>31225</v>
      </c>
      <c r="J20" s="45">
        <v>31275</v>
      </c>
      <c r="K20" s="44">
        <f t="shared" si="2"/>
        <v>31250</v>
      </c>
      <c r="L20" s="52">
        <v>31560</v>
      </c>
      <c r="M20" s="51">
        <v>1.2908999999999999</v>
      </c>
      <c r="N20" s="51">
        <v>1.0992999999999999</v>
      </c>
      <c r="O20" s="50">
        <v>148.05000000000001</v>
      </c>
      <c r="P20" s="43">
        <v>24448.06</v>
      </c>
      <c r="Q20" s="43">
        <v>24500.7</v>
      </c>
      <c r="R20" s="49">
        <f t="shared" si="3"/>
        <v>28709.178568179752</v>
      </c>
      <c r="S20" s="48">
        <v>1.2918000000000001</v>
      </c>
    </row>
    <row r="21" spans="2:19" x14ac:dyDescent="0.2">
      <c r="B21" s="47">
        <v>45523</v>
      </c>
      <c r="C21" s="46">
        <v>32390</v>
      </c>
      <c r="D21" s="45">
        <v>32410</v>
      </c>
      <c r="E21" s="44">
        <f t="shared" si="0"/>
        <v>32400</v>
      </c>
      <c r="F21" s="46">
        <v>32450</v>
      </c>
      <c r="G21" s="45">
        <v>32475</v>
      </c>
      <c r="H21" s="44">
        <f t="shared" si="1"/>
        <v>32462.5</v>
      </c>
      <c r="I21" s="46">
        <v>32030</v>
      </c>
      <c r="J21" s="45">
        <v>32080</v>
      </c>
      <c r="K21" s="44">
        <f t="shared" si="2"/>
        <v>32055</v>
      </c>
      <c r="L21" s="52">
        <v>32410</v>
      </c>
      <c r="M21" s="51">
        <v>1.2958000000000001</v>
      </c>
      <c r="N21" s="51">
        <v>1.1043000000000001</v>
      </c>
      <c r="O21" s="50">
        <v>146.05000000000001</v>
      </c>
      <c r="P21" s="43">
        <v>25011.58</v>
      </c>
      <c r="Q21" s="43">
        <v>25044.34</v>
      </c>
      <c r="R21" s="49">
        <f t="shared" si="3"/>
        <v>29348.908811011497</v>
      </c>
      <c r="S21" s="48">
        <v>1.2967</v>
      </c>
    </row>
    <row r="22" spans="2:19" x14ac:dyDescent="0.2">
      <c r="B22" s="47">
        <v>45524</v>
      </c>
      <c r="C22" s="46">
        <v>32600</v>
      </c>
      <c r="D22" s="45">
        <v>32650</v>
      </c>
      <c r="E22" s="44">
        <f t="shared" si="0"/>
        <v>32625</v>
      </c>
      <c r="F22" s="46">
        <v>32750</v>
      </c>
      <c r="G22" s="45">
        <v>32775</v>
      </c>
      <c r="H22" s="44">
        <f t="shared" si="1"/>
        <v>32762.5</v>
      </c>
      <c r="I22" s="46">
        <v>32325</v>
      </c>
      <c r="J22" s="45">
        <v>32375</v>
      </c>
      <c r="K22" s="44">
        <f t="shared" si="2"/>
        <v>32350</v>
      </c>
      <c r="L22" s="52">
        <v>32650</v>
      </c>
      <c r="M22" s="51">
        <v>1.3008</v>
      </c>
      <c r="N22" s="51">
        <v>1.1081000000000001</v>
      </c>
      <c r="O22" s="50">
        <v>146.38</v>
      </c>
      <c r="P22" s="43">
        <v>25099.94</v>
      </c>
      <c r="Q22" s="43">
        <v>25178.61</v>
      </c>
      <c r="R22" s="49">
        <f t="shared" si="3"/>
        <v>29464.849742802995</v>
      </c>
      <c r="S22" s="48">
        <v>1.3017000000000001</v>
      </c>
    </row>
    <row r="23" spans="2:19" x14ac:dyDescent="0.2">
      <c r="B23" s="47">
        <v>45525</v>
      </c>
      <c r="C23" s="46">
        <v>32515</v>
      </c>
      <c r="D23" s="45">
        <v>32535</v>
      </c>
      <c r="E23" s="44">
        <f t="shared" si="0"/>
        <v>32525</v>
      </c>
      <c r="F23" s="46">
        <v>32650</v>
      </c>
      <c r="G23" s="45">
        <v>32700</v>
      </c>
      <c r="H23" s="44">
        <f t="shared" si="1"/>
        <v>32675</v>
      </c>
      <c r="I23" s="46">
        <v>32260</v>
      </c>
      <c r="J23" s="45">
        <v>32310</v>
      </c>
      <c r="K23" s="44">
        <f t="shared" si="2"/>
        <v>32285</v>
      </c>
      <c r="L23" s="52">
        <v>32535</v>
      </c>
      <c r="M23" s="51">
        <v>1.3031999999999999</v>
      </c>
      <c r="N23" s="51">
        <v>1.1114999999999999</v>
      </c>
      <c r="O23" s="50">
        <v>146.07</v>
      </c>
      <c r="P23" s="43">
        <v>24965.47</v>
      </c>
      <c r="Q23" s="43">
        <v>25074.76</v>
      </c>
      <c r="R23" s="49">
        <f t="shared" si="3"/>
        <v>29271.255060728749</v>
      </c>
      <c r="S23" s="48">
        <v>1.3041</v>
      </c>
    </row>
    <row r="24" spans="2:19" x14ac:dyDescent="0.2">
      <c r="B24" s="47">
        <v>45526</v>
      </c>
      <c r="C24" s="46">
        <v>32750</v>
      </c>
      <c r="D24" s="45">
        <v>32755</v>
      </c>
      <c r="E24" s="44">
        <f t="shared" si="0"/>
        <v>32752.5</v>
      </c>
      <c r="F24" s="46">
        <v>32825</v>
      </c>
      <c r="G24" s="45">
        <v>32850</v>
      </c>
      <c r="H24" s="44">
        <f t="shared" si="1"/>
        <v>32837.5</v>
      </c>
      <c r="I24" s="46">
        <v>32460</v>
      </c>
      <c r="J24" s="45">
        <v>32510</v>
      </c>
      <c r="K24" s="44">
        <f t="shared" si="2"/>
        <v>32485</v>
      </c>
      <c r="L24" s="52">
        <v>32755</v>
      </c>
      <c r="M24" s="51">
        <v>1.3112999999999999</v>
      </c>
      <c r="N24" s="51">
        <v>1.1136999999999999</v>
      </c>
      <c r="O24" s="50">
        <v>146</v>
      </c>
      <c r="P24" s="43">
        <v>24979.03</v>
      </c>
      <c r="Q24" s="43">
        <v>25036.2</v>
      </c>
      <c r="R24" s="49">
        <f t="shared" si="3"/>
        <v>29410.97243422825</v>
      </c>
      <c r="S24" s="48">
        <v>1.3121</v>
      </c>
    </row>
    <row r="25" spans="2:19" x14ac:dyDescent="0.2">
      <c r="B25" s="47">
        <v>45527</v>
      </c>
      <c r="C25" s="46">
        <v>32800</v>
      </c>
      <c r="D25" s="45">
        <v>32825</v>
      </c>
      <c r="E25" s="44">
        <f t="shared" si="0"/>
        <v>32812.5</v>
      </c>
      <c r="F25" s="46">
        <v>32800</v>
      </c>
      <c r="G25" s="45">
        <v>32825</v>
      </c>
      <c r="H25" s="44">
        <f t="shared" si="1"/>
        <v>32812.5</v>
      </c>
      <c r="I25" s="46">
        <v>32425</v>
      </c>
      <c r="J25" s="45">
        <v>32475</v>
      </c>
      <c r="K25" s="44">
        <f t="shared" si="2"/>
        <v>32450</v>
      </c>
      <c r="L25" s="52">
        <v>32825</v>
      </c>
      <c r="M25" s="51">
        <v>1.3122</v>
      </c>
      <c r="N25" s="51">
        <v>1.1120000000000001</v>
      </c>
      <c r="O25" s="50">
        <v>146.04</v>
      </c>
      <c r="P25" s="43">
        <v>25015.24</v>
      </c>
      <c r="Q25" s="43">
        <v>25000</v>
      </c>
      <c r="R25" s="49">
        <f t="shared" si="3"/>
        <v>29518.884892086327</v>
      </c>
      <c r="S25" s="48">
        <v>1.3129999999999999</v>
      </c>
    </row>
    <row r="26" spans="2:19" x14ac:dyDescent="0.2">
      <c r="B26" s="47">
        <v>45531</v>
      </c>
      <c r="C26" s="46">
        <v>33065</v>
      </c>
      <c r="D26" s="45">
        <v>33085</v>
      </c>
      <c r="E26" s="44">
        <f t="shared" si="0"/>
        <v>33075</v>
      </c>
      <c r="F26" s="46">
        <v>32950</v>
      </c>
      <c r="G26" s="45">
        <v>33000</v>
      </c>
      <c r="H26" s="44">
        <f t="shared" si="1"/>
        <v>32975</v>
      </c>
      <c r="I26" s="46">
        <v>32600</v>
      </c>
      <c r="J26" s="45">
        <v>32650</v>
      </c>
      <c r="K26" s="44">
        <f t="shared" si="2"/>
        <v>32625</v>
      </c>
      <c r="L26" s="52">
        <v>33085</v>
      </c>
      <c r="M26" s="51">
        <v>1.3221000000000001</v>
      </c>
      <c r="N26" s="51">
        <v>1.1161000000000001</v>
      </c>
      <c r="O26" s="50">
        <v>144.54</v>
      </c>
      <c r="P26" s="43">
        <v>25024.58</v>
      </c>
      <c r="Q26" s="43">
        <v>24945.200000000001</v>
      </c>
      <c r="R26" s="49">
        <f t="shared" si="3"/>
        <v>29643.401128931098</v>
      </c>
      <c r="S26" s="48">
        <v>1.3229</v>
      </c>
    </row>
    <row r="27" spans="2:19" x14ac:dyDescent="0.2">
      <c r="B27" s="47">
        <v>45532</v>
      </c>
      <c r="C27" s="46">
        <v>32425</v>
      </c>
      <c r="D27" s="45">
        <v>32475</v>
      </c>
      <c r="E27" s="44">
        <f t="shared" si="0"/>
        <v>32450</v>
      </c>
      <c r="F27" s="46">
        <v>32375</v>
      </c>
      <c r="G27" s="45">
        <v>32400</v>
      </c>
      <c r="H27" s="44">
        <f t="shared" si="1"/>
        <v>32387.5</v>
      </c>
      <c r="I27" s="46">
        <v>32025</v>
      </c>
      <c r="J27" s="45">
        <v>32075</v>
      </c>
      <c r="K27" s="44">
        <f t="shared" si="2"/>
        <v>32050</v>
      </c>
      <c r="L27" s="52">
        <v>32475</v>
      </c>
      <c r="M27" s="51">
        <v>1.321</v>
      </c>
      <c r="N27" s="51">
        <v>1.1121000000000001</v>
      </c>
      <c r="O27" s="50">
        <v>144.33000000000001</v>
      </c>
      <c r="P27" s="43">
        <v>24583.65</v>
      </c>
      <c r="Q27" s="43">
        <v>24513.88</v>
      </c>
      <c r="R27" s="49">
        <f t="shared" si="3"/>
        <v>29201.510655516588</v>
      </c>
      <c r="S27" s="48">
        <v>1.3217000000000001</v>
      </c>
    </row>
    <row r="28" spans="2:19" x14ac:dyDescent="0.2">
      <c r="B28" s="47">
        <v>45533</v>
      </c>
      <c r="C28" s="46">
        <v>32540</v>
      </c>
      <c r="D28" s="45">
        <v>32545</v>
      </c>
      <c r="E28" s="44">
        <f t="shared" si="0"/>
        <v>32542.5</v>
      </c>
      <c r="F28" s="46">
        <v>32490</v>
      </c>
      <c r="G28" s="45">
        <v>32495</v>
      </c>
      <c r="H28" s="44">
        <f t="shared" si="1"/>
        <v>32492.5</v>
      </c>
      <c r="I28" s="46">
        <v>32075</v>
      </c>
      <c r="J28" s="45">
        <v>32125</v>
      </c>
      <c r="K28" s="44">
        <f t="shared" si="2"/>
        <v>32100</v>
      </c>
      <c r="L28" s="52">
        <v>32545</v>
      </c>
      <c r="M28" s="51">
        <v>1.3186</v>
      </c>
      <c r="N28" s="51">
        <v>1.1096999999999999</v>
      </c>
      <c r="O28" s="50">
        <v>144.6</v>
      </c>
      <c r="P28" s="43">
        <v>24681.48</v>
      </c>
      <c r="Q28" s="43">
        <v>24632.35</v>
      </c>
      <c r="R28" s="49">
        <f t="shared" si="3"/>
        <v>29327.746237721909</v>
      </c>
      <c r="S28" s="48">
        <v>1.3191999999999999</v>
      </c>
    </row>
    <row r="29" spans="2:19" x14ac:dyDescent="0.2">
      <c r="B29" s="47">
        <v>45534</v>
      </c>
      <c r="C29" s="46">
        <v>32375</v>
      </c>
      <c r="D29" s="45">
        <v>32425</v>
      </c>
      <c r="E29" s="44">
        <f t="shared" si="0"/>
        <v>32400</v>
      </c>
      <c r="F29" s="46">
        <v>32545</v>
      </c>
      <c r="G29" s="45">
        <v>32550</v>
      </c>
      <c r="H29" s="44">
        <f t="shared" si="1"/>
        <v>32547.5</v>
      </c>
      <c r="I29" s="46">
        <v>32085</v>
      </c>
      <c r="J29" s="45">
        <v>32135</v>
      </c>
      <c r="K29" s="44">
        <f t="shared" si="2"/>
        <v>32110</v>
      </c>
      <c r="L29" s="52">
        <v>32425</v>
      </c>
      <c r="M29" s="51">
        <v>1.3179000000000001</v>
      </c>
      <c r="N29" s="51">
        <v>1.1082000000000001</v>
      </c>
      <c r="O29" s="50">
        <v>145.43</v>
      </c>
      <c r="P29" s="43">
        <v>24603.54</v>
      </c>
      <c r="Q29" s="43">
        <v>24685.27</v>
      </c>
      <c r="R29" s="49">
        <f t="shared" si="3"/>
        <v>29259.158996571015</v>
      </c>
      <c r="S29" s="48">
        <v>1.3186</v>
      </c>
    </row>
    <row r="30" spans="2:19" s="10" customFormat="1" x14ac:dyDescent="0.2">
      <c r="B30" s="42" t="s">
        <v>11</v>
      </c>
      <c r="C30" s="41">
        <f>ROUND(AVERAGE(C9:C29),2)</f>
        <v>31487.38</v>
      </c>
      <c r="D30" s="40">
        <f>ROUND(AVERAGE(D9:D29),2)</f>
        <v>31512.14</v>
      </c>
      <c r="E30" s="39">
        <f>ROUND(AVERAGE(C30:D30),2)</f>
        <v>31499.759999999998</v>
      </c>
      <c r="F30" s="41">
        <f>ROUND(AVERAGE(F9:F29),2)</f>
        <v>31527.38</v>
      </c>
      <c r="G30" s="40">
        <f>ROUND(AVERAGE(G9:G29),2)</f>
        <v>31559.52</v>
      </c>
      <c r="H30" s="39">
        <f>ROUND(AVERAGE(F30:G30),2)</f>
        <v>31543.45</v>
      </c>
      <c r="I30" s="41">
        <f>ROUND(AVERAGE(I9:I29),2)</f>
        <v>31189.29</v>
      </c>
      <c r="J30" s="40">
        <f>ROUND(AVERAGE(J9:J29),2)</f>
        <v>31239.29</v>
      </c>
      <c r="K30" s="39">
        <f>ROUND(AVERAGE(I30:J30),2)</f>
        <v>31214.29</v>
      </c>
      <c r="L30" s="38">
        <f>ROUND(AVERAGE(L9:L29),2)</f>
        <v>31512.14</v>
      </c>
      <c r="M30" s="37">
        <f>ROUND(AVERAGE(M9:M29),4)</f>
        <v>1.2922</v>
      </c>
      <c r="N30" s="36">
        <f>ROUND(AVERAGE(N9:N29),4)</f>
        <v>1.1006</v>
      </c>
      <c r="O30" s="175">
        <f>ROUND(AVERAGE(O9:O29),2)</f>
        <v>146.38</v>
      </c>
      <c r="P30" s="35">
        <f>AVERAGE(P9:P29)</f>
        <v>24379.437619047621</v>
      </c>
      <c r="Q30" s="35">
        <f>AVERAGE(Q9:Q29)</f>
        <v>24400.239047619052</v>
      </c>
      <c r="R30" s="35">
        <f>AVERAGE(R9:R29)</f>
        <v>28626.084438806822</v>
      </c>
      <c r="S30" s="34">
        <f>AVERAGE(S9:S29)</f>
        <v>1.293090476190476</v>
      </c>
    </row>
    <row r="31" spans="2:19" s="5" customFormat="1" x14ac:dyDescent="0.2">
      <c r="B31" s="33" t="s">
        <v>12</v>
      </c>
      <c r="C31" s="32">
        <f t="shared" ref="C31:S31" si="4">MAX(C9:C29)</f>
        <v>33065</v>
      </c>
      <c r="D31" s="31">
        <f t="shared" si="4"/>
        <v>33085</v>
      </c>
      <c r="E31" s="30">
        <f t="shared" si="4"/>
        <v>33075</v>
      </c>
      <c r="F31" s="32">
        <f t="shared" si="4"/>
        <v>32950</v>
      </c>
      <c r="G31" s="31">
        <f t="shared" si="4"/>
        <v>33000</v>
      </c>
      <c r="H31" s="30">
        <f t="shared" si="4"/>
        <v>32975</v>
      </c>
      <c r="I31" s="32">
        <f t="shared" si="4"/>
        <v>32600</v>
      </c>
      <c r="J31" s="31">
        <f t="shared" si="4"/>
        <v>32650</v>
      </c>
      <c r="K31" s="30">
        <f t="shared" si="4"/>
        <v>32625</v>
      </c>
      <c r="L31" s="29">
        <f t="shared" si="4"/>
        <v>33085</v>
      </c>
      <c r="M31" s="28">
        <f t="shared" si="4"/>
        <v>1.3221000000000001</v>
      </c>
      <c r="N31" s="27">
        <f t="shared" si="4"/>
        <v>1.1161000000000001</v>
      </c>
      <c r="O31" s="26">
        <f t="shared" si="4"/>
        <v>150.53</v>
      </c>
      <c r="P31" s="25">
        <f t="shared" si="4"/>
        <v>25099.94</v>
      </c>
      <c r="Q31" s="25">
        <f t="shared" si="4"/>
        <v>25178.61</v>
      </c>
      <c r="R31" s="25">
        <f t="shared" si="4"/>
        <v>29643.401128931098</v>
      </c>
      <c r="S31" s="24">
        <f t="shared" si="4"/>
        <v>1.3229</v>
      </c>
    </row>
    <row r="32" spans="2:19" s="5" customFormat="1" ht="13.5" thickBot="1" x14ac:dyDescent="0.25">
      <c r="B32" s="23" t="s">
        <v>13</v>
      </c>
      <c r="C32" s="22">
        <f t="shared" ref="C32:S32" si="5">MIN(C9:C29)</f>
        <v>28850</v>
      </c>
      <c r="D32" s="21">
        <f t="shared" si="5"/>
        <v>28900</v>
      </c>
      <c r="E32" s="20">
        <f t="shared" si="5"/>
        <v>28875</v>
      </c>
      <c r="F32" s="22">
        <f t="shared" si="5"/>
        <v>28900</v>
      </c>
      <c r="G32" s="21">
        <f t="shared" si="5"/>
        <v>28950</v>
      </c>
      <c r="H32" s="20">
        <f t="shared" si="5"/>
        <v>28925</v>
      </c>
      <c r="I32" s="22">
        <f t="shared" si="5"/>
        <v>28700</v>
      </c>
      <c r="J32" s="21">
        <f t="shared" si="5"/>
        <v>28750</v>
      </c>
      <c r="K32" s="20">
        <f t="shared" si="5"/>
        <v>28725</v>
      </c>
      <c r="L32" s="19">
        <f t="shared" si="5"/>
        <v>28900</v>
      </c>
      <c r="M32" s="18">
        <f t="shared" si="5"/>
        <v>1.2693000000000001</v>
      </c>
      <c r="N32" s="17">
        <f t="shared" si="5"/>
        <v>1.0792999999999999</v>
      </c>
      <c r="O32" s="16">
        <f t="shared" si="5"/>
        <v>142.32</v>
      </c>
      <c r="P32" s="15">
        <f t="shared" si="5"/>
        <v>22636.48</v>
      </c>
      <c r="Q32" s="15">
        <f t="shared" si="5"/>
        <v>22661.45</v>
      </c>
      <c r="R32" s="15">
        <f t="shared" si="5"/>
        <v>26358.993068223273</v>
      </c>
      <c r="S32" s="14">
        <f t="shared" si="5"/>
        <v>1.2701</v>
      </c>
    </row>
    <row r="34" spans="2:14" x14ac:dyDescent="0.2">
      <c r="B34" s="7" t="s">
        <v>14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  <row r="35" spans="2:14" x14ac:dyDescent="0.2">
      <c r="B35" s="7" t="s">
        <v>15</v>
      </c>
      <c r="C35" s="9"/>
      <c r="D35" s="9"/>
      <c r="E35" s="8"/>
      <c r="F35" s="9"/>
      <c r="G35" s="9"/>
      <c r="H35" s="8"/>
      <c r="I35" s="9"/>
      <c r="J35" s="9"/>
      <c r="K35" s="8"/>
      <c r="L35" s="9"/>
      <c r="M35" s="9"/>
      <c r="N35" s="8"/>
    </row>
  </sheetData>
  <mergeCells count="7">
    <mergeCell ref="P7:Q7"/>
    <mergeCell ref="S7:S8"/>
    <mergeCell ref="C7:E7"/>
    <mergeCell ref="F7:H7"/>
    <mergeCell ref="I7:K7"/>
    <mergeCell ref="L7:L8"/>
    <mergeCell ref="M7:O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3:Y35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3" width="10.7109375" style="4" customWidth="1"/>
    <col min="14" max="14" width="10.7109375" customWidth="1"/>
    <col min="15" max="16" width="10.7109375" style="4" customWidth="1"/>
    <col min="17" max="17" width="10.7109375" customWidth="1"/>
    <col min="18" max="18" width="12.5703125" style="4" bestFit="1" customWidth="1"/>
    <col min="19" max="19" width="10" style="4" bestFit="1" customWidth="1"/>
    <col min="20" max="20" width="14.140625" bestFit="1" customWidth="1"/>
    <col min="21" max="21" width="12.5703125" style="4" bestFit="1" customWidth="1"/>
    <col min="22" max="22" width="10.5703125" bestFit="1" customWidth="1"/>
    <col min="23" max="23" width="11.28515625" bestFit="1" customWidth="1"/>
    <col min="24" max="24" width="14.140625" bestFit="1" customWidth="1"/>
    <col min="25" max="25" width="10.5703125" bestFit="1" customWidth="1"/>
  </cols>
  <sheetData>
    <row r="3" spans="1:25" ht="15.75" x14ac:dyDescent="0.25">
      <c r="B3" s="6" t="s">
        <v>19</v>
      </c>
    </row>
    <row r="4" spans="1:25" x14ac:dyDescent="0.2">
      <c r="B4" s="61" t="s">
        <v>25</v>
      </c>
    </row>
    <row r="6" spans="1:25" ht="13.5" thickBot="1" x14ac:dyDescent="0.25">
      <c r="B6" s="1">
        <v>45505</v>
      </c>
    </row>
    <row r="7" spans="1:25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24</v>
      </c>
      <c r="J7" s="180"/>
      <c r="K7" s="181"/>
      <c r="L7" s="179" t="s">
        <v>23</v>
      </c>
      <c r="M7" s="180"/>
      <c r="N7" s="181"/>
      <c r="O7" s="179" t="s">
        <v>22</v>
      </c>
      <c r="P7" s="180"/>
      <c r="Q7" s="181"/>
      <c r="R7" s="182" t="s">
        <v>4</v>
      </c>
      <c r="S7" s="184" t="s">
        <v>21</v>
      </c>
      <c r="T7" s="185"/>
      <c r="U7" s="186"/>
      <c r="V7" s="187" t="s">
        <v>5</v>
      </c>
      <c r="W7" s="188"/>
      <c r="X7" s="11" t="s">
        <v>18</v>
      </c>
      <c r="Y7" s="182" t="s">
        <v>20</v>
      </c>
    </row>
    <row r="8" spans="1:25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57" t="s">
        <v>6</v>
      </c>
      <c r="M8" s="57" t="s">
        <v>7</v>
      </c>
      <c r="N8" s="58" t="s">
        <v>1</v>
      </c>
      <c r="O8" s="57" t="s">
        <v>6</v>
      </c>
      <c r="P8" s="57" t="s">
        <v>7</v>
      </c>
      <c r="Q8" s="58" t="s">
        <v>1</v>
      </c>
      <c r="R8" s="183"/>
      <c r="S8" s="56" t="s">
        <v>10</v>
      </c>
      <c r="T8" s="55" t="s">
        <v>16</v>
      </c>
      <c r="U8" s="12" t="s">
        <v>17</v>
      </c>
      <c r="V8" s="54" t="s">
        <v>8</v>
      </c>
      <c r="W8" s="54" t="s">
        <v>9</v>
      </c>
      <c r="X8" s="13" t="s">
        <v>8</v>
      </c>
      <c r="Y8" s="183" t="s">
        <v>20</v>
      </c>
    </row>
    <row r="9" spans="1:25" x14ac:dyDescent="0.2">
      <c r="B9" s="47">
        <v>45505</v>
      </c>
      <c r="C9" s="46">
        <v>15860</v>
      </c>
      <c r="D9" s="45">
        <v>15870</v>
      </c>
      <c r="E9" s="44">
        <f t="shared" ref="E9:E29" si="0">AVERAGE(C9:D9)</f>
        <v>15865</v>
      </c>
      <c r="F9" s="46">
        <v>16200</v>
      </c>
      <c r="G9" s="45">
        <v>16225</v>
      </c>
      <c r="H9" s="44">
        <f t="shared" ref="H9:H29" si="1">AVERAGE(F9:G9)</f>
        <v>16212.5</v>
      </c>
      <c r="I9" s="46">
        <v>17220</v>
      </c>
      <c r="J9" s="45">
        <v>17270</v>
      </c>
      <c r="K9" s="44">
        <f t="shared" ref="K9:K29" si="2">AVERAGE(I9:J9)</f>
        <v>17245</v>
      </c>
      <c r="L9" s="46">
        <v>18020</v>
      </c>
      <c r="M9" s="45">
        <v>18070</v>
      </c>
      <c r="N9" s="44">
        <f t="shared" ref="N9:N29" si="3">AVERAGE(L9:M9)</f>
        <v>18045</v>
      </c>
      <c r="O9" s="46">
        <v>18700</v>
      </c>
      <c r="P9" s="45">
        <v>18750</v>
      </c>
      <c r="Q9" s="44">
        <f t="shared" ref="Q9:Q29" si="4">AVERAGE(O9:P9)</f>
        <v>18725</v>
      </c>
      <c r="R9" s="52">
        <v>15870</v>
      </c>
      <c r="S9" s="51">
        <v>1.2794000000000001</v>
      </c>
      <c r="T9" s="53">
        <v>1.0792999999999999</v>
      </c>
      <c r="U9" s="50">
        <v>150.53</v>
      </c>
      <c r="V9" s="43">
        <v>12404.25</v>
      </c>
      <c r="W9" s="43">
        <v>12670.83</v>
      </c>
      <c r="X9" s="49">
        <f t="shared" ref="X9:X29" si="5">R9/T9</f>
        <v>14703.974798480498</v>
      </c>
      <c r="Y9" s="48">
        <v>1.2805</v>
      </c>
    </row>
    <row r="10" spans="1:25" x14ac:dyDescent="0.2">
      <c r="B10" s="47">
        <v>45506</v>
      </c>
      <c r="C10" s="46">
        <v>16150</v>
      </c>
      <c r="D10" s="45">
        <v>16155</v>
      </c>
      <c r="E10" s="44">
        <f t="shared" si="0"/>
        <v>16152.5</v>
      </c>
      <c r="F10" s="46">
        <v>16375</v>
      </c>
      <c r="G10" s="45">
        <v>16380</v>
      </c>
      <c r="H10" s="44">
        <f t="shared" si="1"/>
        <v>16377.5</v>
      </c>
      <c r="I10" s="46">
        <v>17360</v>
      </c>
      <c r="J10" s="45">
        <v>17410</v>
      </c>
      <c r="K10" s="44">
        <f t="shared" si="2"/>
        <v>17385</v>
      </c>
      <c r="L10" s="46">
        <v>18155</v>
      </c>
      <c r="M10" s="45">
        <v>18205</v>
      </c>
      <c r="N10" s="44">
        <f t="shared" si="3"/>
        <v>18180</v>
      </c>
      <c r="O10" s="46">
        <v>18835</v>
      </c>
      <c r="P10" s="45">
        <v>18885</v>
      </c>
      <c r="Q10" s="44">
        <f t="shared" si="4"/>
        <v>18860</v>
      </c>
      <c r="R10" s="52">
        <v>16155</v>
      </c>
      <c r="S10" s="51">
        <v>1.274</v>
      </c>
      <c r="T10" s="51">
        <v>1.0831999999999999</v>
      </c>
      <c r="U10" s="50">
        <v>149.01</v>
      </c>
      <c r="V10" s="43">
        <v>12680.53</v>
      </c>
      <c r="W10" s="43">
        <v>12847.06</v>
      </c>
      <c r="X10" s="49">
        <f t="shared" si="5"/>
        <v>14914.143279172822</v>
      </c>
      <c r="Y10" s="48">
        <v>1.2749999999999999</v>
      </c>
    </row>
    <row r="11" spans="1:25" x14ac:dyDescent="0.2">
      <c r="B11" s="47">
        <v>45509</v>
      </c>
      <c r="C11" s="46">
        <v>15655</v>
      </c>
      <c r="D11" s="45">
        <v>15660</v>
      </c>
      <c r="E11" s="44">
        <f t="shared" si="0"/>
        <v>15657.5</v>
      </c>
      <c r="F11" s="46">
        <v>15975</v>
      </c>
      <c r="G11" s="45">
        <v>16000</v>
      </c>
      <c r="H11" s="44">
        <f t="shared" si="1"/>
        <v>15987.5</v>
      </c>
      <c r="I11" s="46">
        <v>16920</v>
      </c>
      <c r="J11" s="45">
        <v>16970</v>
      </c>
      <c r="K11" s="44">
        <f t="shared" si="2"/>
        <v>16945</v>
      </c>
      <c r="L11" s="46">
        <v>17700</v>
      </c>
      <c r="M11" s="45">
        <v>17750</v>
      </c>
      <c r="N11" s="44">
        <f t="shared" si="3"/>
        <v>17725</v>
      </c>
      <c r="O11" s="46">
        <v>18380</v>
      </c>
      <c r="P11" s="45">
        <v>18430</v>
      </c>
      <c r="Q11" s="44">
        <f t="shared" si="4"/>
        <v>18405</v>
      </c>
      <c r="R11" s="52">
        <v>15660</v>
      </c>
      <c r="S11" s="51">
        <v>1.2766999999999999</v>
      </c>
      <c r="T11" s="51">
        <v>1.0964</v>
      </c>
      <c r="U11" s="50">
        <v>142.32</v>
      </c>
      <c r="V11" s="43">
        <v>12266</v>
      </c>
      <c r="W11" s="43">
        <v>12524.46</v>
      </c>
      <c r="X11" s="49">
        <f t="shared" si="5"/>
        <v>14283.108354615104</v>
      </c>
      <c r="Y11" s="48">
        <v>1.2775000000000001</v>
      </c>
    </row>
    <row r="12" spans="1:25" x14ac:dyDescent="0.2">
      <c r="B12" s="47">
        <v>45510</v>
      </c>
      <c r="C12" s="46">
        <v>16075</v>
      </c>
      <c r="D12" s="45">
        <v>16095</v>
      </c>
      <c r="E12" s="44">
        <f t="shared" si="0"/>
        <v>16085</v>
      </c>
      <c r="F12" s="46">
        <v>16260</v>
      </c>
      <c r="G12" s="45">
        <v>16275</v>
      </c>
      <c r="H12" s="44">
        <f t="shared" si="1"/>
        <v>16267.5</v>
      </c>
      <c r="I12" s="46">
        <v>17195</v>
      </c>
      <c r="J12" s="45">
        <v>17245</v>
      </c>
      <c r="K12" s="44">
        <f t="shared" si="2"/>
        <v>17220</v>
      </c>
      <c r="L12" s="46">
        <v>17970</v>
      </c>
      <c r="M12" s="45">
        <v>18020</v>
      </c>
      <c r="N12" s="44">
        <f t="shared" si="3"/>
        <v>17995</v>
      </c>
      <c r="O12" s="46">
        <v>18650</v>
      </c>
      <c r="P12" s="45">
        <v>18700</v>
      </c>
      <c r="Q12" s="44">
        <f t="shared" si="4"/>
        <v>18675</v>
      </c>
      <c r="R12" s="52">
        <v>16095</v>
      </c>
      <c r="S12" s="51">
        <v>1.2693000000000001</v>
      </c>
      <c r="T12" s="51">
        <v>1.0916999999999999</v>
      </c>
      <c r="U12" s="50">
        <v>145.16</v>
      </c>
      <c r="V12" s="43">
        <v>12680.22</v>
      </c>
      <c r="W12" s="43">
        <v>12813.95</v>
      </c>
      <c r="X12" s="49">
        <f t="shared" si="5"/>
        <v>14743.061280571586</v>
      </c>
      <c r="Y12" s="48">
        <v>1.2701</v>
      </c>
    </row>
    <row r="13" spans="1:25" x14ac:dyDescent="0.2">
      <c r="B13" s="47">
        <v>45511</v>
      </c>
      <c r="C13" s="46">
        <v>16070</v>
      </c>
      <c r="D13" s="45">
        <v>16075</v>
      </c>
      <c r="E13" s="44">
        <f t="shared" si="0"/>
        <v>16072.5</v>
      </c>
      <c r="F13" s="46">
        <v>16280</v>
      </c>
      <c r="G13" s="45">
        <v>16290</v>
      </c>
      <c r="H13" s="44">
        <f t="shared" si="1"/>
        <v>16285</v>
      </c>
      <c r="I13" s="46">
        <v>17180</v>
      </c>
      <c r="J13" s="45">
        <v>17230</v>
      </c>
      <c r="K13" s="44">
        <f t="shared" si="2"/>
        <v>17205</v>
      </c>
      <c r="L13" s="46">
        <v>17910</v>
      </c>
      <c r="M13" s="45">
        <v>17960</v>
      </c>
      <c r="N13" s="44">
        <f t="shared" si="3"/>
        <v>17935</v>
      </c>
      <c r="O13" s="46">
        <v>18590</v>
      </c>
      <c r="P13" s="45">
        <v>18640</v>
      </c>
      <c r="Q13" s="44">
        <f t="shared" si="4"/>
        <v>18615</v>
      </c>
      <c r="R13" s="52">
        <v>16075</v>
      </c>
      <c r="S13" s="51">
        <v>1.2727999999999999</v>
      </c>
      <c r="T13" s="51">
        <v>1.0924</v>
      </c>
      <c r="U13" s="50">
        <v>147.22</v>
      </c>
      <c r="V13" s="43">
        <v>12629.64</v>
      </c>
      <c r="W13" s="43">
        <v>12789.51</v>
      </c>
      <c r="X13" s="49">
        <f t="shared" si="5"/>
        <v>14715.305748809958</v>
      </c>
      <c r="Y13" s="48">
        <v>1.2737000000000001</v>
      </c>
    </row>
    <row r="14" spans="1:25" x14ac:dyDescent="0.2">
      <c r="B14" s="47">
        <v>45512</v>
      </c>
      <c r="C14" s="46">
        <v>15990</v>
      </c>
      <c r="D14" s="45">
        <v>16000</v>
      </c>
      <c r="E14" s="44">
        <f t="shared" si="0"/>
        <v>15995</v>
      </c>
      <c r="F14" s="46">
        <v>16185</v>
      </c>
      <c r="G14" s="45">
        <v>16190</v>
      </c>
      <c r="H14" s="44">
        <f t="shared" si="1"/>
        <v>16187.5</v>
      </c>
      <c r="I14" s="46">
        <v>17105</v>
      </c>
      <c r="J14" s="45">
        <v>17155</v>
      </c>
      <c r="K14" s="44">
        <f t="shared" si="2"/>
        <v>17130</v>
      </c>
      <c r="L14" s="46">
        <v>17835</v>
      </c>
      <c r="M14" s="45">
        <v>17885</v>
      </c>
      <c r="N14" s="44">
        <f t="shared" si="3"/>
        <v>17860</v>
      </c>
      <c r="O14" s="46">
        <v>18485</v>
      </c>
      <c r="P14" s="45">
        <v>18535</v>
      </c>
      <c r="Q14" s="44">
        <f t="shared" si="4"/>
        <v>18510</v>
      </c>
      <c r="R14" s="52">
        <v>16000</v>
      </c>
      <c r="S14" s="51">
        <v>1.2696000000000001</v>
      </c>
      <c r="T14" s="51">
        <v>1.0931</v>
      </c>
      <c r="U14" s="50">
        <v>146.18</v>
      </c>
      <c r="V14" s="43">
        <v>12602.39</v>
      </c>
      <c r="W14" s="43">
        <v>12744.02</v>
      </c>
      <c r="X14" s="49">
        <f t="shared" si="5"/>
        <v>14637.27014911719</v>
      </c>
      <c r="Y14" s="48">
        <v>1.2704</v>
      </c>
    </row>
    <row r="15" spans="1:25" x14ac:dyDescent="0.2">
      <c r="B15" s="47">
        <v>45513</v>
      </c>
      <c r="C15" s="46">
        <v>16075</v>
      </c>
      <c r="D15" s="45">
        <v>16085</v>
      </c>
      <c r="E15" s="44">
        <f t="shared" si="0"/>
        <v>16080</v>
      </c>
      <c r="F15" s="46">
        <v>16355</v>
      </c>
      <c r="G15" s="45">
        <v>16360</v>
      </c>
      <c r="H15" s="44">
        <f t="shared" si="1"/>
        <v>16357.5</v>
      </c>
      <c r="I15" s="46">
        <v>17255</v>
      </c>
      <c r="J15" s="45">
        <v>17305</v>
      </c>
      <c r="K15" s="44">
        <f t="shared" si="2"/>
        <v>17280</v>
      </c>
      <c r="L15" s="46">
        <v>17985</v>
      </c>
      <c r="M15" s="45">
        <v>18035</v>
      </c>
      <c r="N15" s="44">
        <f t="shared" si="3"/>
        <v>18010</v>
      </c>
      <c r="O15" s="46">
        <v>18635</v>
      </c>
      <c r="P15" s="45">
        <v>18685</v>
      </c>
      <c r="Q15" s="44">
        <f t="shared" si="4"/>
        <v>18660</v>
      </c>
      <c r="R15" s="52">
        <v>16085</v>
      </c>
      <c r="S15" s="51">
        <v>1.2742</v>
      </c>
      <c r="T15" s="51">
        <v>1.0916999999999999</v>
      </c>
      <c r="U15" s="50">
        <v>147.02000000000001</v>
      </c>
      <c r="V15" s="43">
        <v>12623.61</v>
      </c>
      <c r="W15" s="43">
        <v>12830.37</v>
      </c>
      <c r="X15" s="49">
        <f t="shared" si="5"/>
        <v>14733.901254923516</v>
      </c>
      <c r="Y15" s="48">
        <v>1.2750999999999999</v>
      </c>
    </row>
    <row r="16" spans="1:25" x14ac:dyDescent="0.2">
      <c r="B16" s="47">
        <v>45516</v>
      </c>
      <c r="C16" s="46">
        <v>15925</v>
      </c>
      <c r="D16" s="45">
        <v>15930</v>
      </c>
      <c r="E16" s="44">
        <f t="shared" si="0"/>
        <v>15927.5</v>
      </c>
      <c r="F16" s="46">
        <v>16150</v>
      </c>
      <c r="G16" s="45">
        <v>16160</v>
      </c>
      <c r="H16" s="44">
        <f t="shared" si="1"/>
        <v>16155</v>
      </c>
      <c r="I16" s="46">
        <v>17030</v>
      </c>
      <c r="J16" s="45">
        <v>17080</v>
      </c>
      <c r="K16" s="44">
        <f t="shared" si="2"/>
        <v>17055</v>
      </c>
      <c r="L16" s="46">
        <v>17760</v>
      </c>
      <c r="M16" s="45">
        <v>17810</v>
      </c>
      <c r="N16" s="44">
        <f t="shared" si="3"/>
        <v>17785</v>
      </c>
      <c r="O16" s="46">
        <v>18410</v>
      </c>
      <c r="P16" s="45">
        <v>18460</v>
      </c>
      <c r="Q16" s="44">
        <f t="shared" si="4"/>
        <v>18435</v>
      </c>
      <c r="R16" s="52">
        <v>15930</v>
      </c>
      <c r="S16" s="51">
        <v>1.2769999999999999</v>
      </c>
      <c r="T16" s="51">
        <v>1.0927</v>
      </c>
      <c r="U16" s="50">
        <v>147.58000000000001</v>
      </c>
      <c r="V16" s="43">
        <v>12474.55</v>
      </c>
      <c r="W16" s="43">
        <v>12645.75</v>
      </c>
      <c r="X16" s="49">
        <f t="shared" si="5"/>
        <v>14578.566852750069</v>
      </c>
      <c r="Y16" s="48">
        <v>1.2779</v>
      </c>
    </row>
    <row r="17" spans="2:25" x14ac:dyDescent="0.2">
      <c r="B17" s="47">
        <v>45517</v>
      </c>
      <c r="C17" s="46">
        <v>15965</v>
      </c>
      <c r="D17" s="45">
        <v>15970</v>
      </c>
      <c r="E17" s="44">
        <f t="shared" si="0"/>
        <v>15967.5</v>
      </c>
      <c r="F17" s="46">
        <v>16225</v>
      </c>
      <c r="G17" s="45">
        <v>16235</v>
      </c>
      <c r="H17" s="44">
        <f t="shared" si="1"/>
        <v>16230</v>
      </c>
      <c r="I17" s="46">
        <v>17115</v>
      </c>
      <c r="J17" s="45">
        <v>17165</v>
      </c>
      <c r="K17" s="44">
        <f t="shared" si="2"/>
        <v>17140</v>
      </c>
      <c r="L17" s="46">
        <v>17860</v>
      </c>
      <c r="M17" s="45">
        <v>17910</v>
      </c>
      <c r="N17" s="44">
        <f t="shared" si="3"/>
        <v>17885</v>
      </c>
      <c r="O17" s="46">
        <v>18510</v>
      </c>
      <c r="P17" s="45">
        <v>18560</v>
      </c>
      <c r="Q17" s="44">
        <f t="shared" si="4"/>
        <v>18535</v>
      </c>
      <c r="R17" s="52">
        <v>15970</v>
      </c>
      <c r="S17" s="51">
        <v>1.2791999999999999</v>
      </c>
      <c r="T17" s="51">
        <v>1.0931</v>
      </c>
      <c r="U17" s="50">
        <v>147.36000000000001</v>
      </c>
      <c r="V17" s="43">
        <v>12484.37</v>
      </c>
      <c r="W17" s="43">
        <v>12683.59</v>
      </c>
      <c r="X17" s="49">
        <f t="shared" si="5"/>
        <v>14609.825267587596</v>
      </c>
      <c r="Y17" s="48">
        <v>1.28</v>
      </c>
    </row>
    <row r="18" spans="2:25" x14ac:dyDescent="0.2">
      <c r="B18" s="47">
        <v>45518</v>
      </c>
      <c r="C18" s="46">
        <v>16030</v>
      </c>
      <c r="D18" s="45">
        <v>16035</v>
      </c>
      <c r="E18" s="44">
        <f t="shared" si="0"/>
        <v>16032.5</v>
      </c>
      <c r="F18" s="46">
        <v>16275</v>
      </c>
      <c r="G18" s="45">
        <v>16300</v>
      </c>
      <c r="H18" s="44">
        <f t="shared" si="1"/>
        <v>16287.5</v>
      </c>
      <c r="I18" s="46">
        <v>17155</v>
      </c>
      <c r="J18" s="45">
        <v>17205</v>
      </c>
      <c r="K18" s="44">
        <f t="shared" si="2"/>
        <v>17180</v>
      </c>
      <c r="L18" s="46">
        <v>17885</v>
      </c>
      <c r="M18" s="45">
        <v>17935</v>
      </c>
      <c r="N18" s="44">
        <f t="shared" si="3"/>
        <v>17910</v>
      </c>
      <c r="O18" s="46">
        <v>18535</v>
      </c>
      <c r="P18" s="45">
        <v>18585</v>
      </c>
      <c r="Q18" s="44">
        <f t="shared" si="4"/>
        <v>18560</v>
      </c>
      <c r="R18" s="52">
        <v>16035</v>
      </c>
      <c r="S18" s="51">
        <v>1.2848999999999999</v>
      </c>
      <c r="T18" s="51">
        <v>1.1023000000000001</v>
      </c>
      <c r="U18" s="50">
        <v>146.9</v>
      </c>
      <c r="V18" s="43">
        <v>12479.57</v>
      </c>
      <c r="W18" s="43">
        <v>12676.93</v>
      </c>
      <c r="X18" s="49">
        <f t="shared" si="5"/>
        <v>14546.856572620884</v>
      </c>
      <c r="Y18" s="48">
        <v>1.2858000000000001</v>
      </c>
    </row>
    <row r="19" spans="2:25" x14ac:dyDescent="0.2">
      <c r="B19" s="47">
        <v>45519</v>
      </c>
      <c r="C19" s="46">
        <v>16175</v>
      </c>
      <c r="D19" s="45">
        <v>16180</v>
      </c>
      <c r="E19" s="44">
        <f t="shared" si="0"/>
        <v>16177.5</v>
      </c>
      <c r="F19" s="46">
        <v>16415</v>
      </c>
      <c r="G19" s="45">
        <v>16420</v>
      </c>
      <c r="H19" s="44">
        <f t="shared" si="1"/>
        <v>16417.5</v>
      </c>
      <c r="I19" s="46">
        <v>17255</v>
      </c>
      <c r="J19" s="45">
        <v>17305</v>
      </c>
      <c r="K19" s="44">
        <f t="shared" si="2"/>
        <v>17280</v>
      </c>
      <c r="L19" s="46">
        <v>17955</v>
      </c>
      <c r="M19" s="45">
        <v>18005</v>
      </c>
      <c r="N19" s="44">
        <f t="shared" si="3"/>
        <v>17980</v>
      </c>
      <c r="O19" s="46">
        <v>18585</v>
      </c>
      <c r="P19" s="45">
        <v>18635</v>
      </c>
      <c r="Q19" s="44">
        <f t="shared" si="4"/>
        <v>18610</v>
      </c>
      <c r="R19" s="52">
        <v>16180</v>
      </c>
      <c r="S19" s="51">
        <v>1.2862</v>
      </c>
      <c r="T19" s="51">
        <v>1.1013999999999999</v>
      </c>
      <c r="U19" s="50">
        <v>147.22999999999999</v>
      </c>
      <c r="V19" s="43">
        <v>12579.69</v>
      </c>
      <c r="W19" s="43">
        <v>12757.36</v>
      </c>
      <c r="X19" s="49">
        <f t="shared" si="5"/>
        <v>14690.394043944072</v>
      </c>
      <c r="Y19" s="48">
        <v>1.2870999999999999</v>
      </c>
    </row>
    <row r="20" spans="2:25" x14ac:dyDescent="0.2">
      <c r="B20" s="47">
        <v>45520</v>
      </c>
      <c r="C20" s="46">
        <v>15900</v>
      </c>
      <c r="D20" s="45">
        <v>15905</v>
      </c>
      <c r="E20" s="44">
        <f t="shared" si="0"/>
        <v>15902.5</v>
      </c>
      <c r="F20" s="46">
        <v>16150</v>
      </c>
      <c r="G20" s="45">
        <v>16175</v>
      </c>
      <c r="H20" s="44">
        <f t="shared" si="1"/>
        <v>16162.5</v>
      </c>
      <c r="I20" s="46">
        <v>16995</v>
      </c>
      <c r="J20" s="45">
        <v>17045</v>
      </c>
      <c r="K20" s="44">
        <f t="shared" si="2"/>
        <v>17020</v>
      </c>
      <c r="L20" s="46">
        <v>17695</v>
      </c>
      <c r="M20" s="45">
        <v>17745</v>
      </c>
      <c r="N20" s="44">
        <f t="shared" si="3"/>
        <v>17720</v>
      </c>
      <c r="O20" s="46">
        <v>18340</v>
      </c>
      <c r="P20" s="45">
        <v>18390</v>
      </c>
      <c r="Q20" s="44">
        <f t="shared" si="4"/>
        <v>18365</v>
      </c>
      <c r="R20" s="52">
        <v>15905</v>
      </c>
      <c r="S20" s="51">
        <v>1.2908999999999999</v>
      </c>
      <c r="T20" s="51">
        <v>1.0992999999999999</v>
      </c>
      <c r="U20" s="50">
        <v>148.05000000000001</v>
      </c>
      <c r="V20" s="43">
        <v>12320.86</v>
      </c>
      <c r="W20" s="43">
        <v>12521.29</v>
      </c>
      <c r="X20" s="49">
        <f t="shared" si="5"/>
        <v>14468.298007823161</v>
      </c>
      <c r="Y20" s="48">
        <v>1.2918000000000001</v>
      </c>
    </row>
    <row r="21" spans="2:25" x14ac:dyDescent="0.2">
      <c r="B21" s="47">
        <v>45523</v>
      </c>
      <c r="C21" s="46">
        <v>16280</v>
      </c>
      <c r="D21" s="45">
        <v>16285</v>
      </c>
      <c r="E21" s="44">
        <f t="shared" si="0"/>
        <v>16282.5</v>
      </c>
      <c r="F21" s="46">
        <v>16550</v>
      </c>
      <c r="G21" s="45">
        <v>16555</v>
      </c>
      <c r="H21" s="44">
        <f t="shared" si="1"/>
        <v>16552.5</v>
      </c>
      <c r="I21" s="46">
        <v>17375</v>
      </c>
      <c r="J21" s="45">
        <v>17425</v>
      </c>
      <c r="K21" s="44">
        <f t="shared" si="2"/>
        <v>17400</v>
      </c>
      <c r="L21" s="46">
        <v>18065</v>
      </c>
      <c r="M21" s="45">
        <v>18115</v>
      </c>
      <c r="N21" s="44">
        <f t="shared" si="3"/>
        <v>18090</v>
      </c>
      <c r="O21" s="46">
        <v>18690</v>
      </c>
      <c r="P21" s="45">
        <v>18740</v>
      </c>
      <c r="Q21" s="44">
        <f t="shared" si="4"/>
        <v>18715</v>
      </c>
      <c r="R21" s="52">
        <v>16285</v>
      </c>
      <c r="S21" s="51">
        <v>1.2958000000000001</v>
      </c>
      <c r="T21" s="51">
        <v>1.1043000000000001</v>
      </c>
      <c r="U21" s="50">
        <v>146.05000000000001</v>
      </c>
      <c r="V21" s="43">
        <v>12567.53</v>
      </c>
      <c r="W21" s="43">
        <v>12767.02</v>
      </c>
      <c r="X21" s="49">
        <f t="shared" si="5"/>
        <v>14746.898487729783</v>
      </c>
      <c r="Y21" s="48">
        <v>1.2967</v>
      </c>
    </row>
    <row r="22" spans="2:25" x14ac:dyDescent="0.2">
      <c r="B22" s="47">
        <v>45524</v>
      </c>
      <c r="C22" s="46">
        <v>16575</v>
      </c>
      <c r="D22" s="45">
        <v>16600</v>
      </c>
      <c r="E22" s="44">
        <f t="shared" si="0"/>
        <v>16587.5</v>
      </c>
      <c r="F22" s="46">
        <v>16825</v>
      </c>
      <c r="G22" s="45">
        <v>16830</v>
      </c>
      <c r="H22" s="44">
        <f t="shared" si="1"/>
        <v>16827.5</v>
      </c>
      <c r="I22" s="46">
        <v>17665</v>
      </c>
      <c r="J22" s="45">
        <v>17715</v>
      </c>
      <c r="K22" s="44">
        <f t="shared" si="2"/>
        <v>17690</v>
      </c>
      <c r="L22" s="46">
        <v>18355</v>
      </c>
      <c r="M22" s="45">
        <v>18405</v>
      </c>
      <c r="N22" s="44">
        <f t="shared" si="3"/>
        <v>18380</v>
      </c>
      <c r="O22" s="46">
        <v>18980</v>
      </c>
      <c r="P22" s="45">
        <v>19030</v>
      </c>
      <c r="Q22" s="44">
        <f t="shared" si="4"/>
        <v>19005</v>
      </c>
      <c r="R22" s="52">
        <v>16600</v>
      </c>
      <c r="S22" s="51">
        <v>1.3008</v>
      </c>
      <c r="T22" s="51">
        <v>1.1081000000000001</v>
      </c>
      <c r="U22" s="50">
        <v>146.38</v>
      </c>
      <c r="V22" s="43">
        <v>12761.38</v>
      </c>
      <c r="W22" s="43">
        <v>12929.25</v>
      </c>
      <c r="X22" s="49">
        <f t="shared" si="5"/>
        <v>14980.597419005504</v>
      </c>
      <c r="Y22" s="48">
        <v>1.3017000000000001</v>
      </c>
    </row>
    <row r="23" spans="2:25" x14ac:dyDescent="0.2">
      <c r="B23" s="47">
        <v>45525</v>
      </c>
      <c r="C23" s="46">
        <v>16635</v>
      </c>
      <c r="D23" s="45">
        <v>16640</v>
      </c>
      <c r="E23" s="44">
        <f t="shared" si="0"/>
        <v>16637.5</v>
      </c>
      <c r="F23" s="46">
        <v>16885</v>
      </c>
      <c r="G23" s="45">
        <v>16900</v>
      </c>
      <c r="H23" s="44">
        <f t="shared" si="1"/>
        <v>16892.5</v>
      </c>
      <c r="I23" s="46">
        <v>17725</v>
      </c>
      <c r="J23" s="45">
        <v>17775</v>
      </c>
      <c r="K23" s="44">
        <f t="shared" si="2"/>
        <v>17750</v>
      </c>
      <c r="L23" s="46">
        <v>18415</v>
      </c>
      <c r="M23" s="45">
        <v>18465</v>
      </c>
      <c r="N23" s="44">
        <f t="shared" si="3"/>
        <v>18440</v>
      </c>
      <c r="O23" s="46">
        <v>19040</v>
      </c>
      <c r="P23" s="45">
        <v>19090</v>
      </c>
      <c r="Q23" s="44">
        <f t="shared" si="4"/>
        <v>19065</v>
      </c>
      <c r="R23" s="52">
        <v>16640</v>
      </c>
      <c r="S23" s="51">
        <v>1.3031999999999999</v>
      </c>
      <c r="T23" s="51">
        <v>1.1114999999999999</v>
      </c>
      <c r="U23" s="50">
        <v>146.07</v>
      </c>
      <c r="V23" s="43">
        <v>12768.57</v>
      </c>
      <c r="W23" s="43">
        <v>12959.13</v>
      </c>
      <c r="X23" s="49">
        <f t="shared" si="5"/>
        <v>14970.76023391813</v>
      </c>
      <c r="Y23" s="48">
        <v>1.3041</v>
      </c>
    </row>
    <row r="24" spans="2:25" x14ac:dyDescent="0.2">
      <c r="B24" s="47">
        <v>45526</v>
      </c>
      <c r="C24" s="46">
        <v>16325</v>
      </c>
      <c r="D24" s="45">
        <v>16330</v>
      </c>
      <c r="E24" s="44">
        <f t="shared" si="0"/>
        <v>16327.5</v>
      </c>
      <c r="F24" s="46">
        <v>16500</v>
      </c>
      <c r="G24" s="45">
        <v>16550</v>
      </c>
      <c r="H24" s="44">
        <f t="shared" si="1"/>
        <v>16525</v>
      </c>
      <c r="I24" s="46">
        <v>17375</v>
      </c>
      <c r="J24" s="45">
        <v>17425</v>
      </c>
      <c r="K24" s="44">
        <f t="shared" si="2"/>
        <v>17400</v>
      </c>
      <c r="L24" s="46">
        <v>18075</v>
      </c>
      <c r="M24" s="45">
        <v>18125</v>
      </c>
      <c r="N24" s="44">
        <f t="shared" si="3"/>
        <v>18100</v>
      </c>
      <c r="O24" s="46">
        <v>18715</v>
      </c>
      <c r="P24" s="45">
        <v>18765</v>
      </c>
      <c r="Q24" s="44">
        <f t="shared" si="4"/>
        <v>18740</v>
      </c>
      <c r="R24" s="52">
        <v>16330</v>
      </c>
      <c r="S24" s="51">
        <v>1.3112999999999999</v>
      </c>
      <c r="T24" s="51">
        <v>1.1136999999999999</v>
      </c>
      <c r="U24" s="50">
        <v>146</v>
      </c>
      <c r="V24" s="43">
        <v>12453.29</v>
      </c>
      <c r="W24" s="43">
        <v>12613.37</v>
      </c>
      <c r="X24" s="49">
        <f t="shared" si="5"/>
        <v>14662.835593068152</v>
      </c>
      <c r="Y24" s="48">
        <v>1.3121</v>
      </c>
    </row>
    <row r="25" spans="2:25" x14ac:dyDescent="0.2">
      <c r="B25" s="47">
        <v>45527</v>
      </c>
      <c r="C25" s="46">
        <v>16405</v>
      </c>
      <c r="D25" s="45">
        <v>16410</v>
      </c>
      <c r="E25" s="44">
        <f t="shared" si="0"/>
        <v>16407.5</v>
      </c>
      <c r="F25" s="46">
        <v>16650</v>
      </c>
      <c r="G25" s="45">
        <v>16655</v>
      </c>
      <c r="H25" s="44">
        <f t="shared" si="1"/>
        <v>16652.5</v>
      </c>
      <c r="I25" s="46">
        <v>17500</v>
      </c>
      <c r="J25" s="45">
        <v>17550</v>
      </c>
      <c r="K25" s="44">
        <f t="shared" si="2"/>
        <v>17525</v>
      </c>
      <c r="L25" s="46">
        <v>18205</v>
      </c>
      <c r="M25" s="45">
        <v>18255</v>
      </c>
      <c r="N25" s="44">
        <f t="shared" si="3"/>
        <v>18230</v>
      </c>
      <c r="O25" s="46">
        <v>18860</v>
      </c>
      <c r="P25" s="45">
        <v>18910</v>
      </c>
      <c r="Q25" s="44">
        <f t="shared" si="4"/>
        <v>18885</v>
      </c>
      <c r="R25" s="52">
        <v>16410</v>
      </c>
      <c r="S25" s="51">
        <v>1.3122</v>
      </c>
      <c r="T25" s="51">
        <v>1.1120000000000001</v>
      </c>
      <c r="U25" s="50">
        <v>146.04</v>
      </c>
      <c r="V25" s="43">
        <v>12505.72</v>
      </c>
      <c r="W25" s="43">
        <v>12684.69</v>
      </c>
      <c r="X25" s="49">
        <f t="shared" si="5"/>
        <v>14757.194244604316</v>
      </c>
      <c r="Y25" s="48">
        <v>1.3129999999999999</v>
      </c>
    </row>
    <row r="26" spans="2:25" x14ac:dyDescent="0.2">
      <c r="B26" s="47">
        <v>45531</v>
      </c>
      <c r="C26" s="46">
        <v>16830</v>
      </c>
      <c r="D26" s="45">
        <v>16835</v>
      </c>
      <c r="E26" s="44">
        <f t="shared" si="0"/>
        <v>16832.5</v>
      </c>
      <c r="F26" s="46">
        <v>17060</v>
      </c>
      <c r="G26" s="45">
        <v>17065</v>
      </c>
      <c r="H26" s="44">
        <f t="shared" si="1"/>
        <v>17062.5</v>
      </c>
      <c r="I26" s="46">
        <v>17840</v>
      </c>
      <c r="J26" s="45">
        <v>17890</v>
      </c>
      <c r="K26" s="44">
        <f t="shared" si="2"/>
        <v>17865</v>
      </c>
      <c r="L26" s="46">
        <v>18490</v>
      </c>
      <c r="M26" s="45">
        <v>18540</v>
      </c>
      <c r="N26" s="44">
        <f t="shared" si="3"/>
        <v>18515</v>
      </c>
      <c r="O26" s="46">
        <v>19095</v>
      </c>
      <c r="P26" s="45">
        <v>19145</v>
      </c>
      <c r="Q26" s="44">
        <f t="shared" si="4"/>
        <v>19120</v>
      </c>
      <c r="R26" s="52">
        <v>16835</v>
      </c>
      <c r="S26" s="51">
        <v>1.3221000000000001</v>
      </c>
      <c r="T26" s="51">
        <v>1.1161000000000001</v>
      </c>
      <c r="U26" s="50">
        <v>144.54</v>
      </c>
      <c r="V26" s="43">
        <v>12733.53</v>
      </c>
      <c r="W26" s="43">
        <v>12899.69</v>
      </c>
      <c r="X26" s="49">
        <f t="shared" si="5"/>
        <v>15083.773855389301</v>
      </c>
      <c r="Y26" s="48">
        <v>1.3229</v>
      </c>
    </row>
    <row r="27" spans="2:25" x14ac:dyDescent="0.2">
      <c r="B27" s="47">
        <v>45532</v>
      </c>
      <c r="C27" s="46">
        <v>16625</v>
      </c>
      <c r="D27" s="45">
        <v>16630</v>
      </c>
      <c r="E27" s="44">
        <f t="shared" si="0"/>
        <v>16627.5</v>
      </c>
      <c r="F27" s="46">
        <v>16835</v>
      </c>
      <c r="G27" s="45">
        <v>16870</v>
      </c>
      <c r="H27" s="44">
        <f t="shared" si="1"/>
        <v>16852.5</v>
      </c>
      <c r="I27" s="46">
        <v>17645</v>
      </c>
      <c r="J27" s="45">
        <v>17695</v>
      </c>
      <c r="K27" s="44">
        <f t="shared" si="2"/>
        <v>17670</v>
      </c>
      <c r="L27" s="46">
        <v>18300</v>
      </c>
      <c r="M27" s="45">
        <v>18350</v>
      </c>
      <c r="N27" s="44">
        <f t="shared" si="3"/>
        <v>18325</v>
      </c>
      <c r="O27" s="46">
        <v>18905</v>
      </c>
      <c r="P27" s="45">
        <v>18955</v>
      </c>
      <c r="Q27" s="44">
        <f t="shared" si="4"/>
        <v>18930</v>
      </c>
      <c r="R27" s="52">
        <v>16630</v>
      </c>
      <c r="S27" s="51">
        <v>1.321</v>
      </c>
      <c r="T27" s="51">
        <v>1.1121000000000001</v>
      </c>
      <c r="U27" s="50">
        <v>144.33000000000001</v>
      </c>
      <c r="V27" s="43">
        <v>12588.95</v>
      </c>
      <c r="W27" s="43">
        <v>12763.86</v>
      </c>
      <c r="X27" s="49">
        <f t="shared" si="5"/>
        <v>14953.691214818809</v>
      </c>
      <c r="Y27" s="48">
        <v>1.3217000000000001</v>
      </c>
    </row>
    <row r="28" spans="2:25" x14ac:dyDescent="0.2">
      <c r="B28" s="47">
        <v>45533</v>
      </c>
      <c r="C28" s="46">
        <v>16730</v>
      </c>
      <c r="D28" s="45">
        <v>16735</v>
      </c>
      <c r="E28" s="44">
        <f t="shared" si="0"/>
        <v>16732.5</v>
      </c>
      <c r="F28" s="46">
        <v>16925</v>
      </c>
      <c r="G28" s="45">
        <v>16930</v>
      </c>
      <c r="H28" s="44">
        <f t="shared" si="1"/>
        <v>16927.5</v>
      </c>
      <c r="I28" s="46">
        <v>17730</v>
      </c>
      <c r="J28" s="45">
        <v>17780</v>
      </c>
      <c r="K28" s="44">
        <f t="shared" si="2"/>
        <v>17755</v>
      </c>
      <c r="L28" s="46">
        <v>18385</v>
      </c>
      <c r="M28" s="45">
        <v>18435</v>
      </c>
      <c r="N28" s="44">
        <f t="shared" si="3"/>
        <v>18410</v>
      </c>
      <c r="O28" s="46">
        <v>18990</v>
      </c>
      <c r="P28" s="45">
        <v>19040</v>
      </c>
      <c r="Q28" s="44">
        <f t="shared" si="4"/>
        <v>19015</v>
      </c>
      <c r="R28" s="52">
        <v>16735</v>
      </c>
      <c r="S28" s="51">
        <v>1.3186</v>
      </c>
      <c r="T28" s="51">
        <v>1.1096999999999999</v>
      </c>
      <c r="U28" s="50">
        <v>144.6</v>
      </c>
      <c r="V28" s="43">
        <v>12691.49</v>
      </c>
      <c r="W28" s="43">
        <v>12833.54</v>
      </c>
      <c r="X28" s="49">
        <f t="shared" si="5"/>
        <v>15080.652428584302</v>
      </c>
      <c r="Y28" s="48">
        <v>1.3191999999999999</v>
      </c>
    </row>
    <row r="29" spans="2:25" x14ac:dyDescent="0.2">
      <c r="B29" s="47">
        <v>45534</v>
      </c>
      <c r="C29" s="46">
        <v>16810</v>
      </c>
      <c r="D29" s="45">
        <v>16820</v>
      </c>
      <c r="E29" s="44">
        <f t="shared" si="0"/>
        <v>16815</v>
      </c>
      <c r="F29" s="46">
        <v>17025</v>
      </c>
      <c r="G29" s="45">
        <v>17030</v>
      </c>
      <c r="H29" s="44">
        <f t="shared" si="1"/>
        <v>17027.5</v>
      </c>
      <c r="I29" s="46">
        <v>17835</v>
      </c>
      <c r="J29" s="45">
        <v>17885</v>
      </c>
      <c r="K29" s="44">
        <f t="shared" si="2"/>
        <v>17860</v>
      </c>
      <c r="L29" s="46">
        <v>18495</v>
      </c>
      <c r="M29" s="45">
        <v>18545</v>
      </c>
      <c r="N29" s="44">
        <f t="shared" si="3"/>
        <v>18520</v>
      </c>
      <c r="O29" s="46">
        <v>19105</v>
      </c>
      <c r="P29" s="45">
        <v>19155</v>
      </c>
      <c r="Q29" s="44">
        <f t="shared" si="4"/>
        <v>19130</v>
      </c>
      <c r="R29" s="52">
        <v>16820</v>
      </c>
      <c r="S29" s="51">
        <v>1.3179000000000001</v>
      </c>
      <c r="T29" s="51">
        <v>1.1082000000000001</v>
      </c>
      <c r="U29" s="50">
        <v>145.43</v>
      </c>
      <c r="V29" s="43">
        <v>12762.73</v>
      </c>
      <c r="W29" s="43">
        <v>12915.21</v>
      </c>
      <c r="X29" s="49">
        <f t="shared" si="5"/>
        <v>15177.765746255187</v>
      </c>
      <c r="Y29" s="48">
        <v>1.3186</v>
      </c>
    </row>
    <row r="30" spans="2:25" s="10" customFormat="1" x14ac:dyDescent="0.2">
      <c r="B30" s="42" t="s">
        <v>11</v>
      </c>
      <c r="C30" s="41">
        <f>ROUND(AVERAGE(C9:C29),2)</f>
        <v>16242.14</v>
      </c>
      <c r="D30" s="40">
        <f>ROUND(AVERAGE(D9:D29),2)</f>
        <v>16249.76</v>
      </c>
      <c r="E30" s="39">
        <f>ROUND(AVERAGE(C30:D30),2)</f>
        <v>16245.95</v>
      </c>
      <c r="F30" s="41">
        <f>ROUND(AVERAGE(F9:F29),2)</f>
        <v>16480.95</v>
      </c>
      <c r="G30" s="40">
        <f>ROUND(AVERAGE(G9:G29),2)</f>
        <v>16495</v>
      </c>
      <c r="H30" s="39">
        <f>ROUND(AVERAGE(F30:G30),2)</f>
        <v>16487.98</v>
      </c>
      <c r="I30" s="41">
        <f>ROUND(AVERAGE(I9:I29),2)</f>
        <v>17355.95</v>
      </c>
      <c r="J30" s="40">
        <f>ROUND(AVERAGE(J9:J29),2)</f>
        <v>17405.95</v>
      </c>
      <c r="K30" s="39">
        <f>ROUND(AVERAGE(I30:J30),2)</f>
        <v>17380.95</v>
      </c>
      <c r="L30" s="41">
        <f>ROUND(AVERAGE(L9:L29),2)</f>
        <v>18072.14</v>
      </c>
      <c r="M30" s="40">
        <f>ROUND(AVERAGE(M9:M29),2)</f>
        <v>18122.14</v>
      </c>
      <c r="N30" s="39">
        <f>ROUND(AVERAGE(L30:M30),2)</f>
        <v>18097.14</v>
      </c>
      <c r="O30" s="41">
        <f>ROUND(AVERAGE(O9:O29),2)</f>
        <v>18715.95</v>
      </c>
      <c r="P30" s="40">
        <f>ROUND(AVERAGE(P9:P29),2)</f>
        <v>18765.95</v>
      </c>
      <c r="Q30" s="39">
        <f>ROUND(AVERAGE(O30:P30),2)</f>
        <v>18740.95</v>
      </c>
      <c r="R30" s="38">
        <f>ROUND(AVERAGE(R9:R29),2)</f>
        <v>16249.76</v>
      </c>
      <c r="S30" s="37">
        <f>ROUND(AVERAGE(S9:S29),4)</f>
        <v>1.2922</v>
      </c>
      <c r="T30" s="36">
        <f>ROUND(AVERAGE(T9:T29),4)</f>
        <v>1.1006</v>
      </c>
      <c r="U30" s="175">
        <f>ROUND(AVERAGE(U9:U29),2)</f>
        <v>146.38</v>
      </c>
      <c r="V30" s="35">
        <f>AVERAGE(V9:V29)</f>
        <v>12574.231904761904</v>
      </c>
      <c r="W30" s="35">
        <f>AVERAGE(W9:W29)</f>
        <v>12755.756190476191</v>
      </c>
      <c r="X30" s="35">
        <f>AVERAGE(X9:X29)</f>
        <v>14763.755944466186</v>
      </c>
      <c r="Y30" s="34">
        <f>AVERAGE(Y9:Y29)</f>
        <v>1.293090476190476</v>
      </c>
    </row>
    <row r="31" spans="2:25" s="5" customFormat="1" x14ac:dyDescent="0.2">
      <c r="B31" s="33" t="s">
        <v>12</v>
      </c>
      <c r="C31" s="32">
        <f t="shared" ref="C31:Y31" si="6">MAX(C9:C29)</f>
        <v>16830</v>
      </c>
      <c r="D31" s="31">
        <f t="shared" si="6"/>
        <v>16835</v>
      </c>
      <c r="E31" s="30">
        <f t="shared" si="6"/>
        <v>16832.5</v>
      </c>
      <c r="F31" s="32">
        <f t="shared" si="6"/>
        <v>17060</v>
      </c>
      <c r="G31" s="31">
        <f t="shared" si="6"/>
        <v>17065</v>
      </c>
      <c r="H31" s="30">
        <f t="shared" si="6"/>
        <v>17062.5</v>
      </c>
      <c r="I31" s="32">
        <f t="shared" si="6"/>
        <v>17840</v>
      </c>
      <c r="J31" s="31">
        <f t="shared" si="6"/>
        <v>17890</v>
      </c>
      <c r="K31" s="30">
        <f t="shared" si="6"/>
        <v>17865</v>
      </c>
      <c r="L31" s="32">
        <f t="shared" si="6"/>
        <v>18495</v>
      </c>
      <c r="M31" s="31">
        <f t="shared" si="6"/>
        <v>18545</v>
      </c>
      <c r="N31" s="30">
        <f t="shared" si="6"/>
        <v>18520</v>
      </c>
      <c r="O31" s="32">
        <f t="shared" si="6"/>
        <v>19105</v>
      </c>
      <c r="P31" s="31">
        <f t="shared" si="6"/>
        <v>19155</v>
      </c>
      <c r="Q31" s="30">
        <f t="shared" si="6"/>
        <v>19130</v>
      </c>
      <c r="R31" s="29">
        <f t="shared" si="6"/>
        <v>16835</v>
      </c>
      <c r="S31" s="28">
        <f t="shared" si="6"/>
        <v>1.3221000000000001</v>
      </c>
      <c r="T31" s="27">
        <f t="shared" si="6"/>
        <v>1.1161000000000001</v>
      </c>
      <c r="U31" s="26">
        <f t="shared" si="6"/>
        <v>150.53</v>
      </c>
      <c r="V31" s="25">
        <f t="shared" si="6"/>
        <v>12768.57</v>
      </c>
      <c r="W31" s="25">
        <f t="shared" si="6"/>
        <v>12959.13</v>
      </c>
      <c r="X31" s="25">
        <f t="shared" si="6"/>
        <v>15177.765746255187</v>
      </c>
      <c r="Y31" s="24">
        <f t="shared" si="6"/>
        <v>1.3229</v>
      </c>
    </row>
    <row r="32" spans="2:25" s="5" customFormat="1" ht="13.5" thickBot="1" x14ac:dyDescent="0.25">
      <c r="B32" s="23" t="s">
        <v>13</v>
      </c>
      <c r="C32" s="22">
        <f t="shared" ref="C32:Y32" si="7">MIN(C9:C29)</f>
        <v>15655</v>
      </c>
      <c r="D32" s="21">
        <f t="shared" si="7"/>
        <v>15660</v>
      </c>
      <c r="E32" s="20">
        <f t="shared" si="7"/>
        <v>15657.5</v>
      </c>
      <c r="F32" s="22">
        <f t="shared" si="7"/>
        <v>15975</v>
      </c>
      <c r="G32" s="21">
        <f t="shared" si="7"/>
        <v>16000</v>
      </c>
      <c r="H32" s="20">
        <f t="shared" si="7"/>
        <v>15987.5</v>
      </c>
      <c r="I32" s="22">
        <f t="shared" si="7"/>
        <v>16920</v>
      </c>
      <c r="J32" s="21">
        <f t="shared" si="7"/>
        <v>16970</v>
      </c>
      <c r="K32" s="20">
        <f t="shared" si="7"/>
        <v>16945</v>
      </c>
      <c r="L32" s="22">
        <f t="shared" si="7"/>
        <v>17695</v>
      </c>
      <c r="M32" s="21">
        <f t="shared" si="7"/>
        <v>17745</v>
      </c>
      <c r="N32" s="20">
        <f t="shared" si="7"/>
        <v>17720</v>
      </c>
      <c r="O32" s="22">
        <f t="shared" si="7"/>
        <v>18340</v>
      </c>
      <c r="P32" s="21">
        <f t="shared" si="7"/>
        <v>18390</v>
      </c>
      <c r="Q32" s="20">
        <f t="shared" si="7"/>
        <v>18365</v>
      </c>
      <c r="R32" s="19">
        <f t="shared" si="7"/>
        <v>15660</v>
      </c>
      <c r="S32" s="18">
        <f t="shared" si="7"/>
        <v>1.2693000000000001</v>
      </c>
      <c r="T32" s="17">
        <f t="shared" si="7"/>
        <v>1.0792999999999999</v>
      </c>
      <c r="U32" s="16">
        <f t="shared" si="7"/>
        <v>142.32</v>
      </c>
      <c r="V32" s="15">
        <f t="shared" si="7"/>
        <v>12266</v>
      </c>
      <c r="W32" s="15">
        <f t="shared" si="7"/>
        <v>12521.29</v>
      </c>
      <c r="X32" s="15">
        <f t="shared" si="7"/>
        <v>14283.108354615104</v>
      </c>
      <c r="Y32" s="14">
        <f t="shared" si="7"/>
        <v>1.2701</v>
      </c>
    </row>
    <row r="34" spans="2:14" x14ac:dyDescent="0.2">
      <c r="B34" s="7" t="s">
        <v>14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  <row r="35" spans="2:14" x14ac:dyDescent="0.2">
      <c r="B35" s="7" t="s">
        <v>15</v>
      </c>
      <c r="C35" s="9"/>
      <c r="D35" s="9"/>
      <c r="E35" s="8"/>
      <c r="F35" s="9"/>
      <c r="G35" s="9"/>
      <c r="H35" s="8"/>
      <c r="I35" s="9"/>
      <c r="J35" s="9"/>
      <c r="K35" s="8"/>
      <c r="L35" s="9"/>
      <c r="M35" s="9"/>
      <c r="N35" s="8"/>
    </row>
  </sheetData>
  <mergeCells count="9">
    <mergeCell ref="R7:R8"/>
    <mergeCell ref="S7:U7"/>
    <mergeCell ref="V7:W7"/>
    <mergeCell ref="Y7:Y8"/>
    <mergeCell ref="C7:E7"/>
    <mergeCell ref="F7:H7"/>
    <mergeCell ref="I7:K7"/>
    <mergeCell ref="L7:N7"/>
    <mergeCell ref="O7:Q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3:S35"/>
  <sheetViews>
    <sheetView workbookViewId="0">
      <pane ySplit="8" topLeftCell="A9" activePane="bottomLeft" state="frozen"/>
      <selection activeCell="C46" sqref="C46"/>
      <selection pane="bottomLeft"/>
    </sheetView>
  </sheetViews>
  <sheetFormatPr defaultRowHeight="12.75" x14ac:dyDescent="0.2"/>
  <cols>
    <col min="2" max="2" width="9.7109375" bestFit="1" customWidth="1"/>
    <col min="3" max="3" width="12.42578125" style="4" bestFit="1" customWidth="1"/>
    <col min="4" max="4" width="12" style="4" bestFit="1" customWidth="1"/>
    <col min="5" max="5" width="9.42578125" bestFit="1" customWidth="1"/>
    <col min="6" max="7" width="10.7109375" style="4" customWidth="1"/>
    <col min="8" max="8" width="10.7109375" customWidth="1"/>
    <col min="9" max="10" width="10.7109375" style="4" customWidth="1"/>
    <col min="11" max="11" width="10.7109375" customWidth="1"/>
    <col min="12" max="12" width="12.5703125" style="4" bestFit="1" customWidth="1"/>
    <col min="13" max="13" width="10" style="4" bestFit="1" customWidth="1"/>
    <col min="14" max="14" width="14.140625" bestFit="1" customWidth="1"/>
    <col min="15" max="15" width="12.5703125" style="4" bestFit="1" customWidth="1"/>
    <col min="16" max="16" width="10.5703125" bestFit="1" customWidth="1"/>
    <col min="17" max="17" width="11.28515625" bestFit="1" customWidth="1"/>
    <col min="18" max="18" width="14.140625" bestFit="1" customWidth="1"/>
    <col min="19" max="19" width="10.5703125" bestFit="1" customWidth="1"/>
  </cols>
  <sheetData>
    <row r="3" spans="1:19" ht="15.75" x14ac:dyDescent="0.25">
      <c r="B3" s="6" t="s">
        <v>19</v>
      </c>
    </row>
    <row r="4" spans="1:19" x14ac:dyDescent="0.2">
      <c r="B4" s="61" t="s">
        <v>33</v>
      </c>
    </row>
    <row r="6" spans="1:19" ht="13.5" thickBot="1" x14ac:dyDescent="0.25">
      <c r="B6" s="1">
        <v>45505</v>
      </c>
    </row>
    <row r="7" spans="1:19" ht="13.5" thickBot="1" x14ac:dyDescent="0.25">
      <c r="B7" s="60"/>
      <c r="C7" s="176" t="s">
        <v>0</v>
      </c>
      <c r="D7" s="177"/>
      <c r="E7" s="178"/>
      <c r="F7" s="176" t="s">
        <v>2</v>
      </c>
      <c r="G7" s="177"/>
      <c r="H7" s="178"/>
      <c r="I7" s="179" t="s">
        <v>3</v>
      </c>
      <c r="J7" s="180"/>
      <c r="K7" s="181"/>
      <c r="L7" s="182" t="s">
        <v>4</v>
      </c>
      <c r="M7" s="184" t="s">
        <v>21</v>
      </c>
      <c r="N7" s="185"/>
      <c r="O7" s="186"/>
      <c r="P7" s="187" t="s">
        <v>5</v>
      </c>
      <c r="Q7" s="188"/>
      <c r="R7" s="11" t="s">
        <v>18</v>
      </c>
      <c r="S7" s="182" t="s">
        <v>20</v>
      </c>
    </row>
    <row r="8" spans="1:19" ht="13.5" thickBot="1" x14ac:dyDescent="0.25">
      <c r="A8" s="3"/>
      <c r="B8" s="59"/>
      <c r="C8" s="57" t="s">
        <v>6</v>
      </c>
      <c r="D8" s="57" t="s">
        <v>7</v>
      </c>
      <c r="E8" s="58" t="s">
        <v>1</v>
      </c>
      <c r="F8" s="57" t="s">
        <v>6</v>
      </c>
      <c r="G8" s="57" t="s">
        <v>7</v>
      </c>
      <c r="H8" s="58" t="s">
        <v>1</v>
      </c>
      <c r="I8" s="57" t="s">
        <v>6</v>
      </c>
      <c r="J8" s="57" t="s">
        <v>7</v>
      </c>
      <c r="K8" s="58" t="s">
        <v>1</v>
      </c>
      <c r="L8" s="183"/>
      <c r="M8" s="56" t="s">
        <v>10</v>
      </c>
      <c r="N8" s="55" t="s">
        <v>16</v>
      </c>
      <c r="O8" s="12" t="s">
        <v>17</v>
      </c>
      <c r="P8" s="54" t="s">
        <v>8</v>
      </c>
      <c r="Q8" s="54" t="s">
        <v>9</v>
      </c>
      <c r="R8" s="13" t="s">
        <v>8</v>
      </c>
      <c r="S8" s="183" t="s">
        <v>20</v>
      </c>
    </row>
    <row r="9" spans="1:19" x14ac:dyDescent="0.2">
      <c r="B9" s="47">
        <v>45505</v>
      </c>
      <c r="C9" s="46">
        <v>25685</v>
      </c>
      <c r="D9" s="45">
        <v>26185</v>
      </c>
      <c r="E9" s="44">
        <f t="shared" ref="E9:E29" si="0">AVERAGE(C9:D9)</f>
        <v>25935</v>
      </c>
      <c r="F9" s="46">
        <v>26125</v>
      </c>
      <c r="G9" s="45">
        <v>26625</v>
      </c>
      <c r="H9" s="44">
        <f t="shared" ref="H9:H29" si="1">AVERAGE(F9:G9)</f>
        <v>26375</v>
      </c>
      <c r="I9" s="46">
        <v>27760</v>
      </c>
      <c r="J9" s="45">
        <v>28760</v>
      </c>
      <c r="K9" s="44">
        <f t="shared" ref="K9:K29" si="2">AVERAGE(I9:J9)</f>
        <v>28260</v>
      </c>
      <c r="L9" s="52">
        <v>26185</v>
      </c>
      <c r="M9" s="51">
        <v>1.2794000000000001</v>
      </c>
      <c r="N9" s="53">
        <v>1.0792999999999999</v>
      </c>
      <c r="O9" s="50">
        <v>150.53</v>
      </c>
      <c r="P9" s="43">
        <v>20466.62</v>
      </c>
      <c r="Q9" s="43">
        <v>20792.66</v>
      </c>
      <c r="R9" s="49">
        <f t="shared" ref="R9:R29" si="3">L9/N9</f>
        <v>24261.095154266655</v>
      </c>
      <c r="S9" s="48">
        <v>1.2805</v>
      </c>
    </row>
    <row r="10" spans="1:19" x14ac:dyDescent="0.2">
      <c r="B10" s="47">
        <v>45506</v>
      </c>
      <c r="C10" s="46">
        <v>25565</v>
      </c>
      <c r="D10" s="45">
        <v>26065</v>
      </c>
      <c r="E10" s="44">
        <f t="shared" si="0"/>
        <v>25815</v>
      </c>
      <c r="F10" s="46">
        <v>26000</v>
      </c>
      <c r="G10" s="45">
        <v>26500</v>
      </c>
      <c r="H10" s="44">
        <f t="shared" si="1"/>
        <v>26250</v>
      </c>
      <c r="I10" s="46">
        <v>27050</v>
      </c>
      <c r="J10" s="45">
        <v>28050</v>
      </c>
      <c r="K10" s="44">
        <f t="shared" si="2"/>
        <v>27550</v>
      </c>
      <c r="L10" s="52">
        <v>26065</v>
      </c>
      <c r="M10" s="51">
        <v>1.274</v>
      </c>
      <c r="N10" s="51">
        <v>1.0831999999999999</v>
      </c>
      <c r="O10" s="50">
        <v>149.01</v>
      </c>
      <c r="P10" s="43">
        <v>20459.18</v>
      </c>
      <c r="Q10" s="43">
        <v>20784.310000000001</v>
      </c>
      <c r="R10" s="49">
        <f t="shared" si="3"/>
        <v>24062.961595273267</v>
      </c>
      <c r="S10" s="48">
        <v>1.2749999999999999</v>
      </c>
    </row>
    <row r="11" spans="1:19" x14ac:dyDescent="0.2">
      <c r="B11" s="47">
        <v>45509</v>
      </c>
      <c r="C11" s="46">
        <v>25570</v>
      </c>
      <c r="D11" s="45">
        <v>26070</v>
      </c>
      <c r="E11" s="44">
        <f t="shared" si="0"/>
        <v>25820</v>
      </c>
      <c r="F11" s="46">
        <v>26000</v>
      </c>
      <c r="G11" s="45">
        <v>26500</v>
      </c>
      <c r="H11" s="44">
        <f t="shared" si="1"/>
        <v>26250</v>
      </c>
      <c r="I11" s="46">
        <v>27050</v>
      </c>
      <c r="J11" s="45">
        <v>28050</v>
      </c>
      <c r="K11" s="44">
        <f t="shared" si="2"/>
        <v>27550</v>
      </c>
      <c r="L11" s="52">
        <v>26070</v>
      </c>
      <c r="M11" s="51">
        <v>1.2766999999999999</v>
      </c>
      <c r="N11" s="51">
        <v>1.0964</v>
      </c>
      <c r="O11" s="50">
        <v>142.32</v>
      </c>
      <c r="P11" s="43">
        <v>20419.830000000002</v>
      </c>
      <c r="Q11" s="43">
        <v>20743.64</v>
      </c>
      <c r="R11" s="49">
        <f t="shared" si="3"/>
        <v>23777.818314483764</v>
      </c>
      <c r="S11" s="48">
        <v>1.2775000000000001</v>
      </c>
    </row>
    <row r="12" spans="1:19" x14ac:dyDescent="0.2">
      <c r="B12" s="47">
        <v>45510</v>
      </c>
      <c r="C12" s="46">
        <v>25575</v>
      </c>
      <c r="D12" s="45">
        <v>26075</v>
      </c>
      <c r="E12" s="44">
        <f t="shared" si="0"/>
        <v>25825</v>
      </c>
      <c r="F12" s="46">
        <v>26000</v>
      </c>
      <c r="G12" s="45">
        <v>26500</v>
      </c>
      <c r="H12" s="44">
        <f t="shared" si="1"/>
        <v>26250</v>
      </c>
      <c r="I12" s="46">
        <v>27050</v>
      </c>
      <c r="J12" s="45">
        <v>28050</v>
      </c>
      <c r="K12" s="44">
        <f t="shared" si="2"/>
        <v>27550</v>
      </c>
      <c r="L12" s="52">
        <v>26075</v>
      </c>
      <c r="M12" s="51">
        <v>1.2693000000000001</v>
      </c>
      <c r="N12" s="51">
        <v>1.0916999999999999</v>
      </c>
      <c r="O12" s="50">
        <v>145.16</v>
      </c>
      <c r="P12" s="43">
        <v>20542.82</v>
      </c>
      <c r="Q12" s="43">
        <v>20864.5</v>
      </c>
      <c r="R12" s="49">
        <f t="shared" si="3"/>
        <v>23884.766877347258</v>
      </c>
      <c r="S12" s="48">
        <v>1.2701</v>
      </c>
    </row>
    <row r="13" spans="1:19" x14ac:dyDescent="0.2">
      <c r="B13" s="47">
        <v>45511</v>
      </c>
      <c r="C13" s="46">
        <v>25575</v>
      </c>
      <c r="D13" s="45">
        <v>26075</v>
      </c>
      <c r="E13" s="44">
        <f t="shared" si="0"/>
        <v>25825</v>
      </c>
      <c r="F13" s="46">
        <v>26000</v>
      </c>
      <c r="G13" s="45">
        <v>26500</v>
      </c>
      <c r="H13" s="44">
        <f t="shared" si="1"/>
        <v>26250</v>
      </c>
      <c r="I13" s="46">
        <v>27050</v>
      </c>
      <c r="J13" s="45">
        <v>28050</v>
      </c>
      <c r="K13" s="44">
        <f t="shared" si="2"/>
        <v>27550</v>
      </c>
      <c r="L13" s="52">
        <v>26075</v>
      </c>
      <c r="M13" s="51">
        <v>1.2727999999999999</v>
      </c>
      <c r="N13" s="51">
        <v>1.0924</v>
      </c>
      <c r="O13" s="50">
        <v>147.22</v>
      </c>
      <c r="P13" s="43">
        <v>20486.330000000002</v>
      </c>
      <c r="Q13" s="43">
        <v>20805.53</v>
      </c>
      <c r="R13" s="49">
        <f t="shared" si="3"/>
        <v>23869.461735627974</v>
      </c>
      <c r="S13" s="48">
        <v>1.2737000000000001</v>
      </c>
    </row>
    <row r="14" spans="1:19" x14ac:dyDescent="0.2">
      <c r="B14" s="47">
        <v>45512</v>
      </c>
      <c r="C14" s="46">
        <v>25590</v>
      </c>
      <c r="D14" s="45">
        <v>26090</v>
      </c>
      <c r="E14" s="44">
        <f t="shared" si="0"/>
        <v>25840</v>
      </c>
      <c r="F14" s="46">
        <v>26000</v>
      </c>
      <c r="G14" s="45">
        <v>26500</v>
      </c>
      <c r="H14" s="44">
        <f t="shared" si="1"/>
        <v>26250</v>
      </c>
      <c r="I14" s="46">
        <v>27050</v>
      </c>
      <c r="J14" s="45">
        <v>28050</v>
      </c>
      <c r="K14" s="44">
        <f t="shared" si="2"/>
        <v>27550</v>
      </c>
      <c r="L14" s="52">
        <v>26090</v>
      </c>
      <c r="M14" s="51">
        <v>1.2696000000000001</v>
      </c>
      <c r="N14" s="51">
        <v>1.0931</v>
      </c>
      <c r="O14" s="50">
        <v>146.18</v>
      </c>
      <c r="P14" s="43">
        <v>20549.78</v>
      </c>
      <c r="Q14" s="43">
        <v>20859.57</v>
      </c>
      <c r="R14" s="49">
        <f t="shared" si="3"/>
        <v>23867.898636904218</v>
      </c>
      <c r="S14" s="48">
        <v>1.2704</v>
      </c>
    </row>
    <row r="15" spans="1:19" x14ac:dyDescent="0.2">
      <c r="B15" s="47">
        <v>45513</v>
      </c>
      <c r="C15" s="46">
        <v>25595</v>
      </c>
      <c r="D15" s="45">
        <v>26095</v>
      </c>
      <c r="E15" s="44">
        <f t="shared" si="0"/>
        <v>25845</v>
      </c>
      <c r="F15" s="46">
        <v>26000</v>
      </c>
      <c r="G15" s="45">
        <v>26500</v>
      </c>
      <c r="H15" s="44">
        <f t="shared" si="1"/>
        <v>26250</v>
      </c>
      <c r="I15" s="46">
        <v>27050</v>
      </c>
      <c r="J15" s="45">
        <v>28050</v>
      </c>
      <c r="K15" s="44">
        <f t="shared" si="2"/>
        <v>27550</v>
      </c>
      <c r="L15" s="52">
        <v>26095</v>
      </c>
      <c r="M15" s="51">
        <v>1.2742</v>
      </c>
      <c r="N15" s="51">
        <v>1.0916999999999999</v>
      </c>
      <c r="O15" s="50">
        <v>147.02000000000001</v>
      </c>
      <c r="P15" s="43">
        <v>20479.52</v>
      </c>
      <c r="Q15" s="43">
        <v>20782.68</v>
      </c>
      <c r="R15" s="49">
        <f t="shared" si="3"/>
        <v>23903.086928643403</v>
      </c>
      <c r="S15" s="48">
        <v>1.2750999999999999</v>
      </c>
    </row>
    <row r="16" spans="1:19" x14ac:dyDescent="0.2">
      <c r="B16" s="47">
        <v>45516</v>
      </c>
      <c r="C16" s="46">
        <v>25600</v>
      </c>
      <c r="D16" s="45">
        <v>26100</v>
      </c>
      <c r="E16" s="44">
        <f t="shared" si="0"/>
        <v>25850</v>
      </c>
      <c r="F16" s="46">
        <v>26000</v>
      </c>
      <c r="G16" s="45">
        <v>26500</v>
      </c>
      <c r="H16" s="44">
        <f t="shared" si="1"/>
        <v>26250</v>
      </c>
      <c r="I16" s="46">
        <v>27050</v>
      </c>
      <c r="J16" s="45">
        <v>28050</v>
      </c>
      <c r="K16" s="44">
        <f t="shared" si="2"/>
        <v>27550</v>
      </c>
      <c r="L16" s="52">
        <v>26100</v>
      </c>
      <c r="M16" s="51">
        <v>1.2769999999999999</v>
      </c>
      <c r="N16" s="51">
        <v>1.0927</v>
      </c>
      <c r="O16" s="50">
        <v>147.58000000000001</v>
      </c>
      <c r="P16" s="43">
        <v>20438.53</v>
      </c>
      <c r="Q16" s="43">
        <v>20737.150000000001</v>
      </c>
      <c r="R16" s="49">
        <f t="shared" si="3"/>
        <v>23885.787498856043</v>
      </c>
      <c r="S16" s="48">
        <v>1.2779</v>
      </c>
    </row>
    <row r="17" spans="2:19" x14ac:dyDescent="0.2">
      <c r="B17" s="47">
        <v>45517</v>
      </c>
      <c r="C17" s="46">
        <v>25605</v>
      </c>
      <c r="D17" s="45">
        <v>26105</v>
      </c>
      <c r="E17" s="44">
        <f t="shared" si="0"/>
        <v>25855</v>
      </c>
      <c r="F17" s="46">
        <v>26000</v>
      </c>
      <c r="G17" s="45">
        <v>26500</v>
      </c>
      <c r="H17" s="44">
        <f t="shared" si="1"/>
        <v>26250</v>
      </c>
      <c r="I17" s="46">
        <v>27050</v>
      </c>
      <c r="J17" s="45">
        <v>28050</v>
      </c>
      <c r="K17" s="44">
        <f t="shared" si="2"/>
        <v>27550</v>
      </c>
      <c r="L17" s="52">
        <v>26105</v>
      </c>
      <c r="M17" s="51">
        <v>1.2791999999999999</v>
      </c>
      <c r="N17" s="51">
        <v>1.0931</v>
      </c>
      <c r="O17" s="50">
        <v>147.36000000000001</v>
      </c>
      <c r="P17" s="43">
        <v>20407.29</v>
      </c>
      <c r="Q17" s="43">
        <v>20703.13</v>
      </c>
      <c r="R17" s="49">
        <f t="shared" si="3"/>
        <v>23881.621077669017</v>
      </c>
      <c r="S17" s="48">
        <v>1.28</v>
      </c>
    </row>
    <row r="18" spans="2:19" x14ac:dyDescent="0.2">
      <c r="B18" s="47">
        <v>45518</v>
      </c>
      <c r="C18" s="46">
        <v>25610</v>
      </c>
      <c r="D18" s="45">
        <v>26110</v>
      </c>
      <c r="E18" s="44">
        <f t="shared" si="0"/>
        <v>25860</v>
      </c>
      <c r="F18" s="46">
        <v>26000</v>
      </c>
      <c r="G18" s="45">
        <v>26500</v>
      </c>
      <c r="H18" s="44">
        <f t="shared" si="1"/>
        <v>26250</v>
      </c>
      <c r="I18" s="46">
        <v>27050</v>
      </c>
      <c r="J18" s="45">
        <v>28050</v>
      </c>
      <c r="K18" s="44">
        <f t="shared" si="2"/>
        <v>27550</v>
      </c>
      <c r="L18" s="52">
        <v>26110</v>
      </c>
      <c r="M18" s="51">
        <v>1.2848999999999999</v>
      </c>
      <c r="N18" s="51">
        <v>1.1023000000000001</v>
      </c>
      <c r="O18" s="50">
        <v>146.9</v>
      </c>
      <c r="P18" s="43">
        <v>20320.650000000001</v>
      </c>
      <c r="Q18" s="43">
        <v>20609.740000000002</v>
      </c>
      <c r="R18" s="49">
        <f t="shared" si="3"/>
        <v>23686.836614351807</v>
      </c>
      <c r="S18" s="48">
        <v>1.2858000000000001</v>
      </c>
    </row>
    <row r="19" spans="2:19" x14ac:dyDescent="0.2">
      <c r="B19" s="47">
        <v>45519</v>
      </c>
      <c r="C19" s="46">
        <v>25620</v>
      </c>
      <c r="D19" s="45">
        <v>26120</v>
      </c>
      <c r="E19" s="44">
        <f t="shared" si="0"/>
        <v>25870</v>
      </c>
      <c r="F19" s="46">
        <v>26000</v>
      </c>
      <c r="G19" s="45">
        <v>26500</v>
      </c>
      <c r="H19" s="44">
        <f t="shared" si="1"/>
        <v>26250</v>
      </c>
      <c r="I19" s="46">
        <v>27050</v>
      </c>
      <c r="J19" s="45">
        <v>28050</v>
      </c>
      <c r="K19" s="44">
        <f t="shared" si="2"/>
        <v>27550</v>
      </c>
      <c r="L19" s="52">
        <v>26120</v>
      </c>
      <c r="M19" s="51">
        <v>1.2862</v>
      </c>
      <c r="N19" s="51">
        <v>1.1013999999999999</v>
      </c>
      <c r="O19" s="50">
        <v>147.22999999999999</v>
      </c>
      <c r="P19" s="43">
        <v>20307.88</v>
      </c>
      <c r="Q19" s="43">
        <v>20588.919999999998</v>
      </c>
      <c r="R19" s="49">
        <f t="shared" si="3"/>
        <v>23715.271472671146</v>
      </c>
      <c r="S19" s="48">
        <v>1.2870999999999999</v>
      </c>
    </row>
    <row r="20" spans="2:19" x14ac:dyDescent="0.2">
      <c r="B20" s="47">
        <v>45520</v>
      </c>
      <c r="C20" s="46">
        <v>25125</v>
      </c>
      <c r="D20" s="45">
        <v>25625</v>
      </c>
      <c r="E20" s="44">
        <f t="shared" si="0"/>
        <v>25375</v>
      </c>
      <c r="F20" s="46">
        <v>25500</v>
      </c>
      <c r="G20" s="45">
        <v>26000</v>
      </c>
      <c r="H20" s="44">
        <f t="shared" si="1"/>
        <v>25750</v>
      </c>
      <c r="I20" s="46">
        <v>26300</v>
      </c>
      <c r="J20" s="45">
        <v>27300</v>
      </c>
      <c r="K20" s="44">
        <f t="shared" si="2"/>
        <v>26800</v>
      </c>
      <c r="L20" s="52">
        <v>25625</v>
      </c>
      <c r="M20" s="51">
        <v>1.2908999999999999</v>
      </c>
      <c r="N20" s="51">
        <v>1.0992999999999999</v>
      </c>
      <c r="O20" s="50">
        <v>148.05000000000001</v>
      </c>
      <c r="P20" s="43">
        <v>19850.490000000002</v>
      </c>
      <c r="Q20" s="43">
        <v>20126.95</v>
      </c>
      <c r="R20" s="49">
        <f t="shared" si="3"/>
        <v>23310.288365323388</v>
      </c>
      <c r="S20" s="48">
        <v>1.2918000000000001</v>
      </c>
    </row>
    <row r="21" spans="2:19" x14ac:dyDescent="0.2">
      <c r="B21" s="47">
        <v>45523</v>
      </c>
      <c r="C21" s="46">
        <v>24030</v>
      </c>
      <c r="D21" s="45">
        <v>24530</v>
      </c>
      <c r="E21" s="44">
        <f t="shared" si="0"/>
        <v>24280</v>
      </c>
      <c r="F21" s="46">
        <v>24400</v>
      </c>
      <c r="G21" s="45">
        <v>24900</v>
      </c>
      <c r="H21" s="44">
        <f t="shared" si="1"/>
        <v>24650</v>
      </c>
      <c r="I21" s="46">
        <v>25200</v>
      </c>
      <c r="J21" s="45">
        <v>26200</v>
      </c>
      <c r="K21" s="44">
        <f t="shared" si="2"/>
        <v>25700</v>
      </c>
      <c r="L21" s="52">
        <v>24530</v>
      </c>
      <c r="M21" s="51">
        <v>1.2958000000000001</v>
      </c>
      <c r="N21" s="51">
        <v>1.1043000000000001</v>
      </c>
      <c r="O21" s="50">
        <v>146.05000000000001</v>
      </c>
      <c r="P21" s="43">
        <v>18930.39</v>
      </c>
      <c r="Q21" s="43">
        <v>19202.59</v>
      </c>
      <c r="R21" s="49">
        <f t="shared" si="3"/>
        <v>22213.166711944217</v>
      </c>
      <c r="S21" s="48">
        <v>1.2967</v>
      </c>
    </row>
    <row r="22" spans="2:19" x14ac:dyDescent="0.2">
      <c r="B22" s="47">
        <v>45524</v>
      </c>
      <c r="C22" s="46">
        <v>24035</v>
      </c>
      <c r="D22" s="45">
        <v>24535</v>
      </c>
      <c r="E22" s="44">
        <f t="shared" si="0"/>
        <v>24285</v>
      </c>
      <c r="F22" s="46">
        <v>24400</v>
      </c>
      <c r="G22" s="45">
        <v>24900</v>
      </c>
      <c r="H22" s="44">
        <f t="shared" si="1"/>
        <v>24650</v>
      </c>
      <c r="I22" s="46">
        <v>25200</v>
      </c>
      <c r="J22" s="45">
        <v>26200</v>
      </c>
      <c r="K22" s="44">
        <f t="shared" si="2"/>
        <v>25700</v>
      </c>
      <c r="L22" s="52">
        <v>24535</v>
      </c>
      <c r="M22" s="51">
        <v>1.3008</v>
      </c>
      <c r="N22" s="51">
        <v>1.1081000000000001</v>
      </c>
      <c r="O22" s="50">
        <v>146.38</v>
      </c>
      <c r="P22" s="43">
        <v>18861.47</v>
      </c>
      <c r="Q22" s="43">
        <v>19128.830000000002</v>
      </c>
      <c r="R22" s="49">
        <f t="shared" si="3"/>
        <v>22141.503474415666</v>
      </c>
      <c r="S22" s="48">
        <v>1.3017000000000001</v>
      </c>
    </row>
    <row r="23" spans="2:19" x14ac:dyDescent="0.2">
      <c r="B23" s="47">
        <v>45525</v>
      </c>
      <c r="C23" s="46">
        <v>24040</v>
      </c>
      <c r="D23" s="45">
        <v>24540</v>
      </c>
      <c r="E23" s="44">
        <f t="shared" si="0"/>
        <v>24290</v>
      </c>
      <c r="F23" s="46">
        <v>24400</v>
      </c>
      <c r="G23" s="45">
        <v>24900</v>
      </c>
      <c r="H23" s="44">
        <f t="shared" si="1"/>
        <v>24650</v>
      </c>
      <c r="I23" s="46">
        <v>25200</v>
      </c>
      <c r="J23" s="45">
        <v>26200</v>
      </c>
      <c r="K23" s="44">
        <f t="shared" si="2"/>
        <v>25700</v>
      </c>
      <c r="L23" s="52">
        <v>24540</v>
      </c>
      <c r="M23" s="51">
        <v>1.3031999999999999</v>
      </c>
      <c r="N23" s="51">
        <v>1.1114999999999999</v>
      </c>
      <c r="O23" s="50">
        <v>146.07</v>
      </c>
      <c r="P23" s="43">
        <v>18830.57</v>
      </c>
      <c r="Q23" s="43">
        <v>19093.63</v>
      </c>
      <c r="R23" s="49">
        <f t="shared" si="3"/>
        <v>22078.272604588394</v>
      </c>
      <c r="S23" s="48">
        <v>1.3041</v>
      </c>
    </row>
    <row r="24" spans="2:19" x14ac:dyDescent="0.2">
      <c r="B24" s="47">
        <v>45526</v>
      </c>
      <c r="C24" s="46">
        <v>24065</v>
      </c>
      <c r="D24" s="45">
        <v>24565</v>
      </c>
      <c r="E24" s="44">
        <f t="shared" si="0"/>
        <v>24315</v>
      </c>
      <c r="F24" s="46">
        <v>24400</v>
      </c>
      <c r="G24" s="45">
        <v>24900</v>
      </c>
      <c r="H24" s="44">
        <f t="shared" si="1"/>
        <v>24650</v>
      </c>
      <c r="I24" s="46">
        <v>25200</v>
      </c>
      <c r="J24" s="45">
        <v>26200</v>
      </c>
      <c r="K24" s="44">
        <f t="shared" si="2"/>
        <v>25700</v>
      </c>
      <c r="L24" s="52">
        <v>24565</v>
      </c>
      <c r="M24" s="51">
        <v>1.3112999999999999</v>
      </c>
      <c r="N24" s="51">
        <v>1.1136999999999999</v>
      </c>
      <c r="O24" s="50">
        <v>146</v>
      </c>
      <c r="P24" s="43">
        <v>18733.32</v>
      </c>
      <c r="Q24" s="43">
        <v>18977.21</v>
      </c>
      <c r="R24" s="49">
        <f t="shared" si="3"/>
        <v>22057.106940827874</v>
      </c>
      <c r="S24" s="48">
        <v>1.3121</v>
      </c>
    </row>
    <row r="25" spans="2:19" x14ac:dyDescent="0.2">
      <c r="B25" s="47">
        <v>45527</v>
      </c>
      <c r="C25" s="46">
        <v>23470</v>
      </c>
      <c r="D25" s="45">
        <v>23970</v>
      </c>
      <c r="E25" s="44">
        <f t="shared" si="0"/>
        <v>23720</v>
      </c>
      <c r="F25" s="46">
        <v>23800</v>
      </c>
      <c r="G25" s="45">
        <v>24300</v>
      </c>
      <c r="H25" s="44">
        <f t="shared" si="1"/>
        <v>24050</v>
      </c>
      <c r="I25" s="46">
        <v>24600</v>
      </c>
      <c r="J25" s="45">
        <v>25600</v>
      </c>
      <c r="K25" s="44">
        <f t="shared" si="2"/>
        <v>25100</v>
      </c>
      <c r="L25" s="52">
        <v>23970</v>
      </c>
      <c r="M25" s="51">
        <v>1.3122</v>
      </c>
      <c r="N25" s="51">
        <v>1.1120000000000001</v>
      </c>
      <c r="O25" s="50">
        <v>146.04</v>
      </c>
      <c r="P25" s="43">
        <v>18267.03</v>
      </c>
      <c r="Q25" s="43">
        <v>18507.240000000002</v>
      </c>
      <c r="R25" s="49">
        <f t="shared" si="3"/>
        <v>21555.755395683453</v>
      </c>
      <c r="S25" s="48">
        <v>1.3129999999999999</v>
      </c>
    </row>
    <row r="26" spans="2:19" x14ac:dyDescent="0.2">
      <c r="B26" s="47">
        <v>45531</v>
      </c>
      <c r="C26" s="46">
        <v>23475</v>
      </c>
      <c r="D26" s="45">
        <v>23975</v>
      </c>
      <c r="E26" s="44">
        <f t="shared" si="0"/>
        <v>23725</v>
      </c>
      <c r="F26" s="46">
        <v>23800</v>
      </c>
      <c r="G26" s="45">
        <v>24300</v>
      </c>
      <c r="H26" s="44">
        <f t="shared" si="1"/>
        <v>24050</v>
      </c>
      <c r="I26" s="46">
        <v>24600</v>
      </c>
      <c r="J26" s="45">
        <v>25600</v>
      </c>
      <c r="K26" s="44">
        <f t="shared" si="2"/>
        <v>25100</v>
      </c>
      <c r="L26" s="52">
        <v>23975</v>
      </c>
      <c r="M26" s="51">
        <v>1.3221000000000001</v>
      </c>
      <c r="N26" s="51">
        <v>1.1161000000000001</v>
      </c>
      <c r="O26" s="50">
        <v>144.54</v>
      </c>
      <c r="P26" s="43">
        <v>18134.03</v>
      </c>
      <c r="Q26" s="43">
        <v>18368.740000000002</v>
      </c>
      <c r="R26" s="49">
        <f t="shared" si="3"/>
        <v>21481.050085117819</v>
      </c>
      <c r="S26" s="48">
        <v>1.3229</v>
      </c>
    </row>
    <row r="27" spans="2:19" x14ac:dyDescent="0.2">
      <c r="B27" s="47">
        <v>45532</v>
      </c>
      <c r="C27" s="46">
        <v>23480</v>
      </c>
      <c r="D27" s="45">
        <v>23980</v>
      </c>
      <c r="E27" s="44">
        <f t="shared" si="0"/>
        <v>23730</v>
      </c>
      <c r="F27" s="46">
        <v>23800</v>
      </c>
      <c r="G27" s="45">
        <v>24300</v>
      </c>
      <c r="H27" s="44">
        <f t="shared" si="1"/>
        <v>24050</v>
      </c>
      <c r="I27" s="46">
        <v>24600</v>
      </c>
      <c r="J27" s="45">
        <v>25600</v>
      </c>
      <c r="K27" s="44">
        <f t="shared" si="2"/>
        <v>25100</v>
      </c>
      <c r="L27" s="52">
        <v>23980</v>
      </c>
      <c r="M27" s="51">
        <v>1.321</v>
      </c>
      <c r="N27" s="51">
        <v>1.1121000000000001</v>
      </c>
      <c r="O27" s="50">
        <v>144.33000000000001</v>
      </c>
      <c r="P27" s="43">
        <v>18152.91</v>
      </c>
      <c r="Q27" s="43">
        <v>18385.41</v>
      </c>
      <c r="R27" s="49">
        <f t="shared" si="3"/>
        <v>21562.809099901086</v>
      </c>
      <c r="S27" s="48">
        <v>1.3217000000000001</v>
      </c>
    </row>
    <row r="28" spans="2:19" x14ac:dyDescent="0.2">
      <c r="B28" s="47">
        <v>45533</v>
      </c>
      <c r="C28" s="46">
        <v>23500</v>
      </c>
      <c r="D28" s="45">
        <v>24000</v>
      </c>
      <c r="E28" s="44">
        <f t="shared" si="0"/>
        <v>23750</v>
      </c>
      <c r="F28" s="46">
        <v>23800</v>
      </c>
      <c r="G28" s="45">
        <v>24300</v>
      </c>
      <c r="H28" s="44">
        <f t="shared" si="1"/>
        <v>24050</v>
      </c>
      <c r="I28" s="46">
        <v>24600</v>
      </c>
      <c r="J28" s="45">
        <v>25600</v>
      </c>
      <c r="K28" s="44">
        <f t="shared" si="2"/>
        <v>25100</v>
      </c>
      <c r="L28" s="52">
        <v>24000</v>
      </c>
      <c r="M28" s="51">
        <v>1.3186</v>
      </c>
      <c r="N28" s="51">
        <v>1.1096999999999999</v>
      </c>
      <c r="O28" s="50">
        <v>144.6</v>
      </c>
      <c r="P28" s="43">
        <v>18201.12</v>
      </c>
      <c r="Q28" s="43">
        <v>18420.25</v>
      </c>
      <c r="R28" s="49">
        <f t="shared" si="3"/>
        <v>21627.466882941339</v>
      </c>
      <c r="S28" s="48">
        <v>1.3191999999999999</v>
      </c>
    </row>
    <row r="29" spans="2:19" x14ac:dyDescent="0.2">
      <c r="B29" s="47">
        <v>45534</v>
      </c>
      <c r="C29" s="46">
        <v>23500</v>
      </c>
      <c r="D29" s="45">
        <v>24000</v>
      </c>
      <c r="E29" s="44">
        <f t="shared" si="0"/>
        <v>23750</v>
      </c>
      <c r="F29" s="46">
        <v>23800</v>
      </c>
      <c r="G29" s="45">
        <v>24300</v>
      </c>
      <c r="H29" s="44">
        <f t="shared" si="1"/>
        <v>24050</v>
      </c>
      <c r="I29" s="46">
        <v>24600</v>
      </c>
      <c r="J29" s="45">
        <v>25600</v>
      </c>
      <c r="K29" s="44">
        <f t="shared" si="2"/>
        <v>25100</v>
      </c>
      <c r="L29" s="52">
        <v>24000</v>
      </c>
      <c r="M29" s="51">
        <v>1.3179000000000001</v>
      </c>
      <c r="N29" s="51">
        <v>1.1082000000000001</v>
      </c>
      <c r="O29" s="50">
        <v>145.43</v>
      </c>
      <c r="P29" s="43">
        <v>18210.79</v>
      </c>
      <c r="Q29" s="43">
        <v>18428.64</v>
      </c>
      <c r="R29" s="49">
        <f t="shared" si="3"/>
        <v>21656.740660530588</v>
      </c>
      <c r="S29" s="48">
        <v>1.3186</v>
      </c>
    </row>
    <row r="30" spans="2:19" s="10" customFormat="1" x14ac:dyDescent="0.2">
      <c r="B30" s="42" t="s">
        <v>11</v>
      </c>
      <c r="C30" s="41">
        <f>ROUND(AVERAGE(C9:C29),2)</f>
        <v>24776.67</v>
      </c>
      <c r="D30" s="40">
        <f>ROUND(AVERAGE(D9:D29),2)</f>
        <v>25276.67</v>
      </c>
      <c r="E30" s="39">
        <f>ROUND(AVERAGE(C30:D30),2)</f>
        <v>25026.67</v>
      </c>
      <c r="F30" s="41">
        <f>ROUND(AVERAGE(F9:F29),2)</f>
        <v>25153.57</v>
      </c>
      <c r="G30" s="40">
        <f>ROUND(AVERAGE(G9:G29),2)</f>
        <v>25653.57</v>
      </c>
      <c r="H30" s="39">
        <f>ROUND(AVERAGE(F30:G30),2)</f>
        <v>25403.57</v>
      </c>
      <c r="I30" s="41">
        <f>ROUND(AVERAGE(I9:I29),2)</f>
        <v>26112.38</v>
      </c>
      <c r="J30" s="40">
        <f>ROUND(AVERAGE(J9:J29),2)</f>
        <v>27112.38</v>
      </c>
      <c r="K30" s="39">
        <f>ROUND(AVERAGE(I30:J30),2)</f>
        <v>26612.38</v>
      </c>
      <c r="L30" s="38">
        <f>ROUND(AVERAGE(L9:L29),2)</f>
        <v>25276.67</v>
      </c>
      <c r="M30" s="37">
        <f>ROUND(AVERAGE(M9:M29),4)</f>
        <v>1.2922</v>
      </c>
      <c r="N30" s="36">
        <f>ROUND(AVERAGE(N9:N29),4)</f>
        <v>1.1006</v>
      </c>
      <c r="O30" s="175">
        <f>ROUND(AVERAGE(O9:O29),2)</f>
        <v>146.38</v>
      </c>
      <c r="P30" s="35">
        <f>AVERAGE(P9:P29)</f>
        <v>19573.835714285717</v>
      </c>
      <c r="Q30" s="35">
        <f>AVERAGE(Q9:Q29)</f>
        <v>19852.920000000002</v>
      </c>
      <c r="R30" s="35">
        <f>AVERAGE(R9:R29)</f>
        <v>22975.274577493728</v>
      </c>
      <c r="S30" s="34">
        <f>AVERAGE(S9:S29)</f>
        <v>1.293090476190476</v>
      </c>
    </row>
    <row r="31" spans="2:19" s="5" customFormat="1" x14ac:dyDescent="0.2">
      <c r="B31" s="33" t="s">
        <v>12</v>
      </c>
      <c r="C31" s="32">
        <f t="shared" ref="C31:S31" si="4">MAX(C9:C29)</f>
        <v>25685</v>
      </c>
      <c r="D31" s="31">
        <f t="shared" si="4"/>
        <v>26185</v>
      </c>
      <c r="E31" s="30">
        <f t="shared" si="4"/>
        <v>25935</v>
      </c>
      <c r="F31" s="32">
        <f t="shared" si="4"/>
        <v>26125</v>
      </c>
      <c r="G31" s="31">
        <f t="shared" si="4"/>
        <v>26625</v>
      </c>
      <c r="H31" s="30">
        <f t="shared" si="4"/>
        <v>26375</v>
      </c>
      <c r="I31" s="32">
        <f t="shared" si="4"/>
        <v>27760</v>
      </c>
      <c r="J31" s="31">
        <f t="shared" si="4"/>
        <v>28760</v>
      </c>
      <c r="K31" s="30">
        <f t="shared" si="4"/>
        <v>28260</v>
      </c>
      <c r="L31" s="29">
        <f t="shared" si="4"/>
        <v>26185</v>
      </c>
      <c r="M31" s="28">
        <f t="shared" si="4"/>
        <v>1.3221000000000001</v>
      </c>
      <c r="N31" s="27">
        <f t="shared" si="4"/>
        <v>1.1161000000000001</v>
      </c>
      <c r="O31" s="26">
        <f t="shared" si="4"/>
        <v>150.53</v>
      </c>
      <c r="P31" s="25">
        <f t="shared" si="4"/>
        <v>20549.78</v>
      </c>
      <c r="Q31" s="25">
        <f t="shared" si="4"/>
        <v>20864.5</v>
      </c>
      <c r="R31" s="25">
        <f t="shared" si="4"/>
        <v>24261.095154266655</v>
      </c>
      <c r="S31" s="24">
        <f t="shared" si="4"/>
        <v>1.3229</v>
      </c>
    </row>
    <row r="32" spans="2:19" s="5" customFormat="1" ht="13.5" thickBot="1" x14ac:dyDescent="0.25">
      <c r="B32" s="23" t="s">
        <v>13</v>
      </c>
      <c r="C32" s="22">
        <f t="shared" ref="C32:S32" si="5">MIN(C9:C29)</f>
        <v>23470</v>
      </c>
      <c r="D32" s="21">
        <f t="shared" si="5"/>
        <v>23970</v>
      </c>
      <c r="E32" s="20">
        <f t="shared" si="5"/>
        <v>23720</v>
      </c>
      <c r="F32" s="22">
        <f t="shared" si="5"/>
        <v>23800</v>
      </c>
      <c r="G32" s="21">
        <f t="shared" si="5"/>
        <v>24300</v>
      </c>
      <c r="H32" s="20">
        <f t="shared" si="5"/>
        <v>24050</v>
      </c>
      <c r="I32" s="22">
        <f t="shared" si="5"/>
        <v>24600</v>
      </c>
      <c r="J32" s="21">
        <f t="shared" si="5"/>
        <v>25600</v>
      </c>
      <c r="K32" s="20">
        <f t="shared" si="5"/>
        <v>25100</v>
      </c>
      <c r="L32" s="19">
        <f t="shared" si="5"/>
        <v>23970</v>
      </c>
      <c r="M32" s="18">
        <f t="shared" si="5"/>
        <v>1.2693000000000001</v>
      </c>
      <c r="N32" s="17">
        <f t="shared" si="5"/>
        <v>1.0792999999999999</v>
      </c>
      <c r="O32" s="16">
        <f t="shared" si="5"/>
        <v>142.32</v>
      </c>
      <c r="P32" s="15">
        <f t="shared" si="5"/>
        <v>18134.03</v>
      </c>
      <c r="Q32" s="15">
        <f t="shared" si="5"/>
        <v>18368.740000000002</v>
      </c>
      <c r="R32" s="15">
        <f t="shared" si="5"/>
        <v>21481.050085117819</v>
      </c>
      <c r="S32" s="14">
        <f t="shared" si="5"/>
        <v>1.2701</v>
      </c>
    </row>
    <row r="34" spans="2:14" x14ac:dyDescent="0.2">
      <c r="B34" s="7" t="s">
        <v>14</v>
      </c>
      <c r="C34" s="9"/>
      <c r="D34" s="9"/>
      <c r="E34" s="8"/>
      <c r="F34" s="9"/>
      <c r="G34" s="9"/>
      <c r="H34" s="8"/>
      <c r="I34" s="9"/>
      <c r="J34" s="9"/>
      <c r="K34" s="8"/>
      <c r="L34" s="9"/>
      <c r="M34" s="9"/>
      <c r="N34" s="8"/>
    </row>
    <row r="35" spans="2:14" x14ac:dyDescent="0.2">
      <c r="B35" s="7" t="s">
        <v>15</v>
      </c>
      <c r="C35" s="9"/>
      <c r="D35" s="9"/>
      <c r="E35" s="8"/>
      <c r="F35" s="9"/>
      <c r="G35" s="9"/>
      <c r="H35" s="8"/>
      <c r="I35" s="9"/>
      <c r="J35" s="9"/>
      <c r="K35" s="8"/>
      <c r="L35" s="9"/>
      <c r="M35" s="9"/>
      <c r="N35" s="8"/>
    </row>
  </sheetData>
  <mergeCells count="7">
    <mergeCell ref="P7:Q7"/>
    <mergeCell ref="S7:S8"/>
    <mergeCell ref="C7:E7"/>
    <mergeCell ref="F7:H7"/>
    <mergeCell ref="I7:K7"/>
    <mergeCell ref="L7:L8"/>
    <mergeCell ref="M7:O7"/>
  </mergeCells>
  <phoneticPr fontId="7" type="noConversion"/>
  <printOptions horizontalCentered="1" verticalCentered="1" gridLines="1" gridLinesSet="0"/>
  <pageMargins left="0.19685039370078741" right="0.19685039370078741" top="0.98425196850393704" bottom="0.98425196850393704" header="0.51181102362204722" footer="0.51181102362204722"/>
  <pageSetup paperSize="9" scale="96" orientation="landscape" horizontalDpi="204" verticalDpi="19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Copper</vt:lpstr>
      <vt:lpstr>Aluminium Alloy</vt:lpstr>
      <vt:lpstr>NA Alloy</vt:lpstr>
      <vt:lpstr>Primary Aluminium</vt:lpstr>
      <vt:lpstr>Zinc</vt:lpstr>
      <vt:lpstr>Lead</vt:lpstr>
      <vt:lpstr>Tin</vt:lpstr>
      <vt:lpstr>Nickel</vt:lpstr>
      <vt:lpstr>Cobalt</vt:lpstr>
      <vt:lpstr>ABR</vt:lpstr>
      <vt:lpstr>ABR Avg</vt:lpstr>
      <vt:lpstr>Averages Inc. Euro 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LMEprice Averages Export for Global Steel</dc:title>
  <dc:creator>kiran.kaur</dc:creator>
  <cp:lastModifiedBy>Grace Cogley</cp:lastModifiedBy>
  <cp:lastPrinted>2011-08-25T10:07:39Z</cp:lastPrinted>
  <dcterms:created xsi:type="dcterms:W3CDTF">2012-05-31T12:49:12Z</dcterms:created>
  <dcterms:modified xsi:type="dcterms:W3CDTF">2024-08-30T12:22:32Z</dcterms:modified>
</cp:coreProperties>
</file>