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743EB1AD-A4F5-4C42-8FA7-3A3835A8FE66}" xr6:coauthVersionLast="45" xr6:coauthVersionMax="45" xr10:uidLastSave="{00000000-0000-0000-0000-000000000000}"/>
  <bookViews>
    <workbookView xWindow="-93" yWindow="-93" windowWidth="25786" windowHeight="13986" xr2:uid="{8A81F811-BDAC-445F-A5EE-CA034E7672AD}"/>
  </bookViews>
  <sheets>
    <sheet name="Apportionment" sheetId="1" r:id="rId1"/>
  </sheets>
  <calcPr calcId="191029"/>
</workbook>
</file>

<file path=xl/calcChain.xml><?xml version="1.0" encoding="utf-8"?>
<calcChain xmlns="http://schemas.openxmlformats.org/spreadsheetml/2006/main">
  <c r="I49" i="1" l="1"/>
  <c r="I45" i="1"/>
  <c r="I41" i="1"/>
  <c r="I37" i="1"/>
  <c r="I33" i="1"/>
  <c r="I29" i="1"/>
  <c r="J24" i="1"/>
  <c r="J20" i="1"/>
  <c r="I16" i="1"/>
  <c r="I12" i="1"/>
  <c r="I8" i="1"/>
  <c r="I4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D53" i="1"/>
  <c r="J52" i="1" s="1"/>
  <c r="C53" i="1"/>
  <c r="I24" i="1" s="1"/>
  <c r="B53" i="1"/>
  <c r="E46" i="1" s="1"/>
  <c r="H32" i="1" l="1"/>
  <c r="E15" i="1"/>
  <c r="E23" i="1"/>
  <c r="E47" i="1"/>
  <c r="H47" i="1"/>
  <c r="H39" i="1"/>
  <c r="H31" i="1"/>
  <c r="H23" i="1"/>
  <c r="H14" i="1"/>
  <c r="H4" i="1"/>
  <c r="E8" i="1"/>
  <c r="E16" i="1"/>
  <c r="E24" i="1"/>
  <c r="E32" i="1"/>
  <c r="E40" i="1"/>
  <c r="E48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J4" i="1"/>
  <c r="J8" i="1"/>
  <c r="J12" i="1"/>
  <c r="J16" i="1"/>
  <c r="I21" i="1"/>
  <c r="J25" i="1"/>
  <c r="J29" i="1"/>
  <c r="J33" i="1"/>
  <c r="J37" i="1"/>
  <c r="J41" i="1"/>
  <c r="J45" i="1"/>
  <c r="J49" i="1"/>
  <c r="H48" i="1"/>
  <c r="H15" i="1"/>
  <c r="E31" i="1"/>
  <c r="H13" i="1"/>
  <c r="E33" i="1"/>
  <c r="F16" i="1"/>
  <c r="F44" i="1"/>
  <c r="I46" i="1"/>
  <c r="H2" i="1"/>
  <c r="H45" i="1"/>
  <c r="H37" i="1"/>
  <c r="H29" i="1"/>
  <c r="H21" i="1"/>
  <c r="H12" i="1"/>
  <c r="E2" i="1"/>
  <c r="E10" i="1"/>
  <c r="E18" i="1"/>
  <c r="E26" i="1"/>
  <c r="E34" i="1"/>
  <c r="E42" i="1"/>
  <c r="E51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J5" i="1"/>
  <c r="J9" i="1"/>
  <c r="J13" i="1"/>
  <c r="N54" i="1" s="1"/>
  <c r="J17" i="1"/>
  <c r="I22" i="1"/>
  <c r="J26" i="1"/>
  <c r="J30" i="1"/>
  <c r="J34" i="1"/>
  <c r="J38" i="1"/>
  <c r="J42" i="1"/>
  <c r="J46" i="1"/>
  <c r="J50" i="1"/>
  <c r="E7" i="1"/>
  <c r="H46" i="1"/>
  <c r="H22" i="1"/>
  <c r="H3" i="1"/>
  <c r="E41" i="1"/>
  <c r="F4" i="1"/>
  <c r="F20" i="1"/>
  <c r="F28" i="1"/>
  <c r="F40" i="1"/>
  <c r="F52" i="1"/>
  <c r="I9" i="1"/>
  <c r="I13" i="1"/>
  <c r="I17" i="1"/>
  <c r="J21" i="1"/>
  <c r="I26" i="1"/>
  <c r="I30" i="1"/>
  <c r="I42" i="1"/>
  <c r="H52" i="1"/>
  <c r="H44" i="1"/>
  <c r="H36" i="1"/>
  <c r="H28" i="1"/>
  <c r="H20" i="1"/>
  <c r="H11" i="1"/>
  <c r="E3" i="1"/>
  <c r="E11" i="1"/>
  <c r="E19" i="1"/>
  <c r="E27" i="1"/>
  <c r="E35" i="1"/>
  <c r="E43" i="1"/>
  <c r="E52" i="1"/>
  <c r="F5" i="1"/>
  <c r="F9" i="1"/>
  <c r="F13" i="1"/>
  <c r="F17" i="1"/>
  <c r="F21" i="1"/>
  <c r="F25" i="1"/>
  <c r="F29" i="1"/>
  <c r="F33" i="1"/>
  <c r="F37" i="1"/>
  <c r="F41" i="1"/>
  <c r="F45" i="1"/>
  <c r="F49" i="1"/>
  <c r="I2" i="1"/>
  <c r="I6" i="1"/>
  <c r="I10" i="1"/>
  <c r="I14" i="1"/>
  <c r="I18" i="1"/>
  <c r="J22" i="1"/>
  <c r="I27" i="1"/>
  <c r="I31" i="1"/>
  <c r="I35" i="1"/>
  <c r="I39" i="1"/>
  <c r="I43" i="1"/>
  <c r="I47" i="1"/>
  <c r="I51" i="1"/>
  <c r="H30" i="1"/>
  <c r="E17" i="1"/>
  <c r="F8" i="1"/>
  <c r="F32" i="1"/>
  <c r="I5" i="1"/>
  <c r="I34" i="1"/>
  <c r="H51" i="1"/>
  <c r="H43" i="1"/>
  <c r="H35" i="1"/>
  <c r="H27" i="1"/>
  <c r="H19" i="1"/>
  <c r="H10" i="1"/>
  <c r="E4" i="1"/>
  <c r="E12" i="1"/>
  <c r="E20" i="1"/>
  <c r="E28" i="1"/>
  <c r="E36" i="1"/>
  <c r="E44" i="1"/>
  <c r="E49" i="1"/>
  <c r="G5" i="1"/>
  <c r="G9" i="1"/>
  <c r="G13" i="1"/>
  <c r="G17" i="1"/>
  <c r="G21" i="1"/>
  <c r="G25" i="1"/>
  <c r="G29" i="1"/>
  <c r="G33" i="1"/>
  <c r="G37" i="1"/>
  <c r="G41" i="1"/>
  <c r="G45" i="1"/>
  <c r="G49" i="1"/>
  <c r="J2" i="1"/>
  <c r="O55" i="1" s="1"/>
  <c r="J6" i="1"/>
  <c r="J10" i="1"/>
  <c r="J14" i="1"/>
  <c r="I19" i="1"/>
  <c r="I23" i="1"/>
  <c r="J27" i="1"/>
  <c r="J31" i="1"/>
  <c r="J35" i="1"/>
  <c r="J39" i="1"/>
  <c r="J43" i="1"/>
  <c r="J47" i="1"/>
  <c r="J51" i="1"/>
  <c r="H24" i="1"/>
  <c r="E9" i="1"/>
  <c r="E50" i="1"/>
  <c r="F24" i="1"/>
  <c r="F48" i="1"/>
  <c r="I38" i="1"/>
  <c r="H50" i="1"/>
  <c r="H42" i="1"/>
  <c r="H34" i="1"/>
  <c r="H26" i="1"/>
  <c r="H18" i="1"/>
  <c r="H9" i="1"/>
  <c r="E5" i="1"/>
  <c r="E13" i="1"/>
  <c r="E21" i="1"/>
  <c r="E29" i="1"/>
  <c r="E37" i="1"/>
  <c r="E45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I3" i="1"/>
  <c r="I7" i="1"/>
  <c r="I11" i="1"/>
  <c r="I15" i="1"/>
  <c r="J19" i="1"/>
  <c r="J23" i="1"/>
  <c r="I28" i="1"/>
  <c r="I32" i="1"/>
  <c r="I36" i="1"/>
  <c r="I40" i="1"/>
  <c r="I44" i="1"/>
  <c r="I48" i="1"/>
  <c r="I52" i="1"/>
  <c r="H40" i="1"/>
  <c r="H5" i="1"/>
  <c r="E39" i="1"/>
  <c r="H38" i="1"/>
  <c r="E25" i="1"/>
  <c r="F12" i="1"/>
  <c r="F36" i="1"/>
  <c r="I50" i="1"/>
  <c r="H49" i="1"/>
  <c r="H41" i="1"/>
  <c r="H33" i="1"/>
  <c r="H25" i="1"/>
  <c r="H16" i="1"/>
  <c r="H6" i="1"/>
  <c r="E6" i="1"/>
  <c r="E14" i="1"/>
  <c r="E22" i="1"/>
  <c r="E30" i="1"/>
  <c r="E38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J3" i="1"/>
  <c r="J7" i="1"/>
  <c r="J11" i="1"/>
  <c r="J15" i="1"/>
  <c r="I20" i="1"/>
  <c r="J28" i="1"/>
  <c r="J32" i="1"/>
  <c r="J36" i="1"/>
  <c r="J40" i="1"/>
  <c r="J44" i="1"/>
  <c r="J48" i="1"/>
  <c r="O54" i="1"/>
  <c r="P54" i="1" l="1"/>
  <c r="P55" i="1"/>
  <c r="K54" i="1"/>
  <c r="N55" i="1"/>
  <c r="M54" i="1"/>
  <c r="L54" i="1"/>
  <c r="M55" i="1"/>
  <c r="L55" i="1"/>
  <c r="K55" i="1"/>
</calcChain>
</file>

<file path=xl/sharedStrings.xml><?xml version="1.0" encoding="utf-8"?>
<sst xmlns="http://schemas.openxmlformats.org/spreadsheetml/2006/main" count="373" uniqueCount="69">
  <si>
    <t>Name</t>
  </si>
  <si>
    <t> Alabama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</si>
  <si>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</si>
  <si>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</si>
  <si>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</si>
  <si>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</si>
  <si>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</si>
  <si>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</si>
  <si>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</si>
  <si>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 District of Columbia</t>
  </si>
  <si>
    <t> Florida</t>
  </si>
  <si>
    <t> Hawaii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</si>
  <si>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</si>
  <si>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</si>
  <si>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</si>
  <si>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</si>
  <si>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</si>
  <si>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</si>
  <si>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</si>
  <si>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</si>
  <si>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</si>
  <si>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</si>
  <si>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</si>
  <si>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</si>
  <si>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</si>
  <si>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</si>
  <si>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</si>
  <si>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</si>
  <si>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</si>
  <si>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</si>
  <si>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</si>
  <si>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</si>
  <si>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</si>
  <si>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</si>
  <si>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North Dakota</t>
  </si>
  <si>
    <t> Ohio</t>
  </si>
  <si>
    <t> Oklahoma</t>
  </si>
  <si>
    <t> Oregon</t>
  </si>
  <si>
    <t> Pennsylvania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</si>
  <si>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</si>
  <si>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</si>
  <si>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</si>
  <si>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</si>
  <si>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</si>
  <si>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</si>
  <si>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</si>
  <si>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</si>
  <si>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</si>
  <si>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</si>
  <si>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</si>
  <si>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</si>
  <si>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Georgia</t>
  </si>
  <si>
    <t>1990, EVs</t>
  </si>
  <si>
    <t>2000, EVs</t>
  </si>
  <si>
    <t>2010, EVs</t>
  </si>
  <si>
    <t>Quota</t>
  </si>
  <si>
    <t>2000 election</t>
  </si>
  <si>
    <t>2004 election</t>
  </si>
  <si>
    <t>2008 election</t>
  </si>
  <si>
    <t>2012 election</t>
  </si>
  <si>
    <t>2016 election</t>
  </si>
  <si>
    <t>2020 election</t>
  </si>
  <si>
    <t>Rep</t>
  </si>
  <si>
    <t>Dem</t>
  </si>
  <si>
    <t>Dem total</t>
  </si>
  <si>
    <t>Rep total</t>
  </si>
  <si>
    <t>1990, remainders</t>
  </si>
  <si>
    <t>2000, remainders</t>
  </si>
  <si>
    <t>2010, remainders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</si>
</sst>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Lato Semilight"/>
      <family val="2"/>
    </font>
    <font>
      <sz val="11"/>
      <color theme="1"/>
      <name val="Lato"/>
      <family val="2"/>
      <scheme val="minor"/>
    </font>
    <font>
      <sz val="10"/>
      <color theme="1"/>
      <name val="Lato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aetus">
      <a:dk1>
        <a:sysClr val="windowText" lastClr="000000"/>
      </a:dk1>
      <a:lt1>
        <a:sysClr val="window" lastClr="FFFFFF"/>
      </a:lt1>
      <a:dk2>
        <a:srgbClr val="406078"/>
      </a:dk2>
      <a:lt2>
        <a:srgbClr val="E0E0E0"/>
      </a:lt2>
      <a:accent1>
        <a:srgbClr val="F01008"/>
      </a:accent1>
      <a:accent2>
        <a:srgbClr val="F89828"/>
      </a:accent2>
      <a:accent3>
        <a:srgbClr val="FFD800"/>
      </a:accent3>
      <a:accent4>
        <a:srgbClr val="70B850"/>
      </a:accent4>
      <a:accent5>
        <a:srgbClr val="5098E0"/>
      </a:accent5>
      <a:accent6>
        <a:srgbClr val="8040B8"/>
      </a:accent6>
      <a:hlink>
        <a:srgbClr val="0563C1"/>
      </a:hlink>
      <a:folHlink>
        <a:srgbClr val="954F72"/>
      </a:folHlink>
    </a:clrScheme>
    <a:fontScheme name="Lato">
      <a:majorFont>
        <a:latin typeface="Lato Light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83F6-7605-4346-9AE6-465A64EA3401}">
  <dimension ref="A1:P55"/>
  <sheetViews>
    <sheetView tabSelected="1" workbookViewId="0"/>
  </sheetViews>
  <sheetFormatPr defaultColWidth="10.578125" defaultRowHeight="16" x14ac:dyDescent="0.6"/>
  <cols>
    <col min="1" max="1" width="16.578125" style="3" customWidth="1"/>
    <col min="2" max="16384" width="10.578125" style="3"/>
  </cols>
  <sheetData>
    <row r="1" spans="1:16" s="1" customFormat="1" ht="29.35" x14ac:dyDescent="0.6">
      <c r="A1" s="1" t="s">
        <v>0</v>
      </c>
      <c r="B1" s="1">
        <v>1990</v>
      </c>
      <c r="C1" s="1">
        <v>2000</v>
      </c>
      <c r="D1" s="1">
        <v>2010</v>
      </c>
      <c r="E1" s="2" t="s">
        <v>66</v>
      </c>
      <c r="F1" s="2" t="s">
        <v>67</v>
      </c>
      <c r="G1" s="2" t="s">
        <v>68</v>
      </c>
      <c r="H1" s="1" t="s">
        <v>52</v>
      </c>
      <c r="I1" s="1" t="s">
        <v>53</v>
      </c>
      <c r="J1" s="3" t="s">
        <v>54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</row>
    <row r="2" spans="1:16" x14ac:dyDescent="0.6">
      <c r="A2" s="3" t="s">
        <v>1</v>
      </c>
      <c r="B2" s="4">
        <v>4040587</v>
      </c>
      <c r="C2" s="4">
        <v>4447100</v>
      </c>
      <c r="D2" s="4">
        <v>4779736</v>
      </c>
      <c r="E2" s="3">
        <f>1+B2/B$53-ROUND(1+B2/B$53,0)</f>
        <v>-8.81071375883824E-2</v>
      </c>
      <c r="F2" s="3">
        <f t="shared" ref="F2:G17" si="0">1+C2/C$53-ROUND(1+C2/C$53,0)</f>
        <v>-0.30430306303163235</v>
      </c>
      <c r="G2" s="3">
        <f t="shared" si="0"/>
        <v>-0.46067992729987317</v>
      </c>
      <c r="H2" s="3">
        <f>ROUND(1+B2/B$53,0)</f>
        <v>9</v>
      </c>
      <c r="I2" s="3">
        <f>ROUND(1+C2/C$53,0)</f>
        <v>9</v>
      </c>
      <c r="J2" s="3">
        <f>ROUND(1+D2/D$53,0)</f>
        <v>9</v>
      </c>
      <c r="K2" s="3" t="s">
        <v>62</v>
      </c>
      <c r="L2" s="3" t="s">
        <v>62</v>
      </c>
      <c r="M2" s="3" t="s">
        <v>62</v>
      </c>
      <c r="N2" s="3" t="s">
        <v>62</v>
      </c>
      <c r="O2" s="3" t="s">
        <v>62</v>
      </c>
      <c r="P2" s="3" t="s">
        <v>62</v>
      </c>
    </row>
    <row r="3" spans="1:16" x14ac:dyDescent="0.6">
      <c r="A3" s="3" t="s">
        <v>2</v>
      </c>
      <c r="B3" s="4">
        <v>550043</v>
      </c>
      <c r="C3" s="4">
        <v>626932</v>
      </c>
      <c r="D3" s="4">
        <v>710231</v>
      </c>
      <c r="E3" s="3">
        <f t="shared" ref="E3:E52" si="1">1+B3/B$53-ROUND(1+B3/B$53,0)</f>
        <v>7.7041847068129776E-2</v>
      </c>
      <c r="F3" s="3">
        <f t="shared" si="0"/>
        <v>8.490447079837482E-2</v>
      </c>
      <c r="G3" s="3">
        <f t="shared" si="0"/>
        <v>0.12028338689707629</v>
      </c>
      <c r="H3" s="3">
        <f t="shared" ref="H3:J52" si="2">ROUND(1+B3/B$53,0)</f>
        <v>2</v>
      </c>
      <c r="I3" s="3">
        <f t="shared" ref="I3:I52" si="3">ROUND(1+C3/C$53,0)</f>
        <v>2</v>
      </c>
      <c r="J3" s="3">
        <f>ROUND(1+D3/D$53,0)</f>
        <v>2</v>
      </c>
      <c r="K3" s="3" t="s">
        <v>62</v>
      </c>
      <c r="L3" s="3" t="s">
        <v>62</v>
      </c>
      <c r="M3" s="3" t="s">
        <v>62</v>
      </c>
      <c r="N3" s="3" t="s">
        <v>62</v>
      </c>
      <c r="O3" s="3" t="s">
        <v>62</v>
      </c>
      <c r="P3" s="3" t="s">
        <v>62</v>
      </c>
    </row>
    <row r="4" spans="1:16" x14ac:dyDescent="0.6">
      <c r="A4" s="3" t="s">
        <v>3</v>
      </c>
      <c r="B4" s="4">
        <v>3665228</v>
      </c>
      <c r="C4" s="4">
        <v>5130632</v>
      </c>
      <c r="D4" s="4">
        <v>6392017</v>
      </c>
      <c r="E4" s="3">
        <f t="shared" si="1"/>
        <v>0.17690059694574245</v>
      </c>
      <c r="F4" s="3">
        <f t="shared" si="0"/>
        <v>-0.12145241458211231</v>
      </c>
      <c r="G4" s="3">
        <f t="shared" si="0"/>
        <v>8.2452686328375435E-2</v>
      </c>
      <c r="H4" s="3">
        <f t="shared" si="2"/>
        <v>8</v>
      </c>
      <c r="I4" s="3">
        <f t="shared" si="3"/>
        <v>10</v>
      </c>
      <c r="J4" s="3">
        <f>ROUND(1+D4/D$53,0)</f>
        <v>11</v>
      </c>
      <c r="K4" s="3" t="s">
        <v>62</v>
      </c>
      <c r="L4" s="3" t="s">
        <v>62</v>
      </c>
      <c r="M4" s="3" t="s">
        <v>62</v>
      </c>
      <c r="N4" s="3" t="s">
        <v>62</v>
      </c>
      <c r="O4" s="3" t="s">
        <v>62</v>
      </c>
      <c r="P4" s="3" t="s">
        <v>63</v>
      </c>
    </row>
    <row r="5" spans="1:16" x14ac:dyDescent="0.6">
      <c r="A5" s="3" t="s">
        <v>4</v>
      </c>
      <c r="B5" s="4">
        <v>2350725</v>
      </c>
      <c r="C5" s="4">
        <v>2673400</v>
      </c>
      <c r="D5" s="4">
        <v>2915918</v>
      </c>
      <c r="E5" s="3">
        <f t="shared" si="1"/>
        <v>-0.39703405742963849</v>
      </c>
      <c r="F5" s="3">
        <f t="shared" si="0"/>
        <v>-0.37368707892981146</v>
      </c>
      <c r="G5" s="3">
        <f t="shared" si="0"/>
        <v>-0.40057461170499575</v>
      </c>
      <c r="H5" s="3">
        <f t="shared" si="2"/>
        <v>6</v>
      </c>
      <c r="I5" s="3">
        <f t="shared" si="3"/>
        <v>6</v>
      </c>
      <c r="J5" s="3">
        <f>ROUND(1+D5/D$53,0)</f>
        <v>6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</row>
    <row r="6" spans="1:16" x14ac:dyDescent="0.6">
      <c r="A6" s="3" t="s">
        <v>5</v>
      </c>
      <c r="B6" s="4">
        <v>29760021</v>
      </c>
      <c r="C6" s="4">
        <v>33871648</v>
      </c>
      <c r="D6" s="4">
        <v>37253956</v>
      </c>
      <c r="E6" s="3">
        <f t="shared" si="1"/>
        <v>0.27324043143232757</v>
      </c>
      <c r="F6" s="3">
        <f t="shared" si="0"/>
        <v>-0.38518635432737369</v>
      </c>
      <c r="G6" s="3">
        <f t="shared" si="0"/>
        <v>-0.23744527767070878</v>
      </c>
      <c r="H6" s="3">
        <f t="shared" si="2"/>
        <v>59</v>
      </c>
      <c r="I6" s="3">
        <f t="shared" si="3"/>
        <v>60</v>
      </c>
      <c r="J6" s="3">
        <f>ROUND(1+D6/D$53,0)</f>
        <v>60</v>
      </c>
      <c r="K6" s="3" t="s">
        <v>63</v>
      </c>
      <c r="L6" s="3" t="s">
        <v>63</v>
      </c>
      <c r="M6" s="3" t="s">
        <v>63</v>
      </c>
      <c r="N6" s="3" t="s">
        <v>63</v>
      </c>
      <c r="O6" s="3" t="s">
        <v>63</v>
      </c>
      <c r="P6" s="3" t="s">
        <v>63</v>
      </c>
    </row>
    <row r="7" spans="1:16" x14ac:dyDescent="0.6">
      <c r="A7" s="3" t="s">
        <v>6</v>
      </c>
      <c r="B7" s="4">
        <v>3294394</v>
      </c>
      <c r="C7" s="4">
        <v>4301261</v>
      </c>
      <c r="D7" s="4">
        <v>5029196</v>
      </c>
      <c r="E7" s="3">
        <f t="shared" si="1"/>
        <v>0.4507687557703024</v>
      </c>
      <c r="F7" s="3">
        <f t="shared" si="0"/>
        <v>0.44332286271986199</v>
      </c>
      <c r="G7" s="3">
        <f t="shared" si="0"/>
        <v>-6.7194013990899748E-2</v>
      </c>
      <c r="H7" s="5">
        <v>8</v>
      </c>
      <c r="I7" s="3">
        <f t="shared" si="3"/>
        <v>8</v>
      </c>
      <c r="J7" s="3">
        <f>ROUND(1+D7/D$53,0)</f>
        <v>9</v>
      </c>
      <c r="K7" s="3" t="s">
        <v>62</v>
      </c>
      <c r="L7" s="3" t="s">
        <v>62</v>
      </c>
      <c r="M7" s="3" t="s">
        <v>63</v>
      </c>
      <c r="N7" s="3" t="s">
        <v>63</v>
      </c>
      <c r="O7" s="3" t="s">
        <v>63</v>
      </c>
      <c r="P7" s="3" t="s">
        <v>63</v>
      </c>
    </row>
    <row r="8" spans="1:16" x14ac:dyDescent="0.6">
      <c r="A8" s="3" t="s">
        <v>7</v>
      </c>
      <c r="B8" s="4">
        <v>3287116</v>
      </c>
      <c r="C8" s="4">
        <v>3405565</v>
      </c>
      <c r="D8" s="4">
        <v>3574097</v>
      </c>
      <c r="E8" s="3">
        <f t="shared" si="1"/>
        <v>0.43651766892261623</v>
      </c>
      <c r="F8" s="3">
        <f t="shared" si="0"/>
        <v>-0.10667712910735538</v>
      </c>
      <c r="G8" s="3">
        <f t="shared" si="0"/>
        <v>-0.36239548504827379</v>
      </c>
      <c r="H8" s="5">
        <v>8</v>
      </c>
      <c r="I8" s="3">
        <f t="shared" si="3"/>
        <v>7</v>
      </c>
      <c r="J8" s="3">
        <f>ROUND(1+D8/D$53,0)</f>
        <v>7</v>
      </c>
      <c r="K8" s="3" t="s">
        <v>63</v>
      </c>
      <c r="L8" s="3" t="s">
        <v>63</v>
      </c>
      <c r="M8" s="3" t="s">
        <v>63</v>
      </c>
      <c r="N8" s="3" t="s">
        <v>63</v>
      </c>
      <c r="O8" s="3" t="s">
        <v>63</v>
      </c>
      <c r="P8" s="3" t="s">
        <v>63</v>
      </c>
    </row>
    <row r="9" spans="1:16" x14ac:dyDescent="0.6">
      <c r="A9" s="3" t="s">
        <v>8</v>
      </c>
      <c r="B9" s="4">
        <v>666168</v>
      </c>
      <c r="C9" s="4">
        <v>783600</v>
      </c>
      <c r="D9" s="4">
        <v>897934</v>
      </c>
      <c r="E9" s="3">
        <f t="shared" si="1"/>
        <v>0.30442676877568076</v>
      </c>
      <c r="F9" s="3">
        <f t="shared" si="0"/>
        <v>0.35601810613847507</v>
      </c>
      <c r="G9" s="3">
        <f t="shared" si="0"/>
        <v>0.41635685112314036</v>
      </c>
      <c r="H9" s="3">
        <f t="shared" si="2"/>
        <v>2</v>
      </c>
      <c r="I9" s="3">
        <f t="shared" si="3"/>
        <v>2</v>
      </c>
      <c r="J9" s="3">
        <f>ROUND(1+D9/D$53,0)</f>
        <v>2</v>
      </c>
      <c r="K9" s="3" t="s">
        <v>63</v>
      </c>
      <c r="L9" s="3" t="s">
        <v>63</v>
      </c>
      <c r="M9" s="3" t="s">
        <v>63</v>
      </c>
      <c r="N9" s="3" t="s">
        <v>63</v>
      </c>
      <c r="O9" s="3" t="s">
        <v>63</v>
      </c>
      <c r="P9" s="3" t="s">
        <v>63</v>
      </c>
    </row>
    <row r="10" spans="1:16" x14ac:dyDescent="0.6">
      <c r="A10" s="3" t="s">
        <v>9</v>
      </c>
      <c r="B10" s="4">
        <v>606900</v>
      </c>
      <c r="C10" s="4">
        <v>572059</v>
      </c>
      <c r="D10" s="4">
        <v>601723</v>
      </c>
      <c r="E10" s="3">
        <f t="shared" si="1"/>
        <v>0.18837381256674135</v>
      </c>
      <c r="F10" s="3">
        <f t="shared" si="0"/>
        <v>-1.0053137085924035E-2</v>
      </c>
      <c r="G10" s="3">
        <f t="shared" si="0"/>
        <v>-5.0871786202137947E-2</v>
      </c>
      <c r="H10" s="3">
        <f t="shared" si="2"/>
        <v>2</v>
      </c>
      <c r="I10" s="3">
        <f t="shared" si="3"/>
        <v>2</v>
      </c>
      <c r="J10" s="3">
        <f>ROUND(1+D10/D$53,0)</f>
        <v>2</v>
      </c>
      <c r="K10" s="3" t="s">
        <v>63</v>
      </c>
      <c r="L10" s="3" t="s">
        <v>63</v>
      </c>
      <c r="M10" s="3" t="s">
        <v>63</v>
      </c>
      <c r="N10" s="3" t="s">
        <v>63</v>
      </c>
      <c r="O10" s="3" t="s">
        <v>63</v>
      </c>
      <c r="P10" s="3" t="s">
        <v>63</v>
      </c>
    </row>
    <row r="11" spans="1:16" x14ac:dyDescent="0.6">
      <c r="A11" s="3" t="s">
        <v>10</v>
      </c>
      <c r="B11" s="4">
        <v>12937926</v>
      </c>
      <c r="C11" s="4">
        <v>15982378</v>
      </c>
      <c r="D11" s="4">
        <v>18801310</v>
      </c>
      <c r="E11" s="3">
        <f t="shared" si="1"/>
        <v>0.33381520403092324</v>
      </c>
      <c r="F11" s="3">
        <f t="shared" si="0"/>
        <v>-0.34252941915616475</v>
      </c>
      <c r="G11" s="3">
        <f t="shared" si="0"/>
        <v>-0.34373993123100988</v>
      </c>
      <c r="H11" s="3">
        <f t="shared" si="2"/>
        <v>26</v>
      </c>
      <c r="I11" s="3">
        <f t="shared" si="3"/>
        <v>29</v>
      </c>
      <c r="J11" s="3">
        <f>ROUND(1+D11/D$53,0)</f>
        <v>31</v>
      </c>
      <c r="K11" s="3" t="s">
        <v>62</v>
      </c>
      <c r="L11" s="3" t="s">
        <v>62</v>
      </c>
      <c r="M11" s="3" t="s">
        <v>63</v>
      </c>
      <c r="N11" s="3" t="s">
        <v>63</v>
      </c>
      <c r="O11" s="3" t="s">
        <v>62</v>
      </c>
      <c r="P11" s="3" t="s">
        <v>62</v>
      </c>
    </row>
    <row r="12" spans="1:16" x14ac:dyDescent="0.6">
      <c r="A12" s="3" t="s">
        <v>51</v>
      </c>
      <c r="B12" s="4">
        <v>6478216</v>
      </c>
      <c r="C12" s="4">
        <v>8186453</v>
      </c>
      <c r="D12" s="4">
        <v>9687653</v>
      </c>
      <c r="E12" s="3">
        <f t="shared" si="1"/>
        <v>-0.31497405412611101</v>
      </c>
      <c r="F12" s="3">
        <f t="shared" si="0"/>
        <v>0.16663922033134071</v>
      </c>
      <c r="G12" s="3">
        <f t="shared" si="0"/>
        <v>0.28082653942678348</v>
      </c>
      <c r="H12" s="3">
        <f t="shared" si="2"/>
        <v>14</v>
      </c>
      <c r="I12" s="3">
        <f t="shared" si="3"/>
        <v>15</v>
      </c>
      <c r="J12" s="3">
        <f>ROUND(1+D12/D$53,0)</f>
        <v>16</v>
      </c>
      <c r="K12" s="3" t="s">
        <v>62</v>
      </c>
      <c r="L12" s="3" t="s">
        <v>62</v>
      </c>
      <c r="M12" s="3" t="s">
        <v>62</v>
      </c>
      <c r="N12" s="3" t="s">
        <v>62</v>
      </c>
      <c r="O12" s="3" t="s">
        <v>62</v>
      </c>
      <c r="P12" s="3" t="s">
        <v>63</v>
      </c>
    </row>
    <row r="13" spans="1:16" x14ac:dyDescent="0.6">
      <c r="A13" s="3" t="s">
        <v>11</v>
      </c>
      <c r="B13" s="4">
        <v>1108229</v>
      </c>
      <c r="C13" s="4">
        <v>1211537</v>
      </c>
      <c r="D13" s="4">
        <v>1360301</v>
      </c>
      <c r="E13" s="3">
        <f t="shared" si="1"/>
        <v>0.17002854164941006</v>
      </c>
      <c r="F13" s="3">
        <f t="shared" si="0"/>
        <v>9.6562159592508578E-2</v>
      </c>
      <c r="G13" s="3">
        <f t="shared" si="0"/>
        <v>0.14567177647762453</v>
      </c>
      <c r="H13" s="3">
        <f t="shared" si="2"/>
        <v>3</v>
      </c>
      <c r="I13" s="3">
        <f t="shared" si="3"/>
        <v>3</v>
      </c>
      <c r="J13" s="3">
        <f>ROUND(1+D13/D$53,0)</f>
        <v>3</v>
      </c>
      <c r="K13" s="3" t="s">
        <v>63</v>
      </c>
      <c r="L13" s="3" t="s">
        <v>63</v>
      </c>
      <c r="M13" s="3" t="s">
        <v>63</v>
      </c>
      <c r="N13" s="3" t="s">
        <v>63</v>
      </c>
      <c r="O13" s="3" t="s">
        <v>63</v>
      </c>
      <c r="P13" s="3" t="s">
        <v>63</v>
      </c>
    </row>
    <row r="14" spans="1:16" x14ac:dyDescent="0.6">
      <c r="A14" s="3" t="s">
        <v>12</v>
      </c>
      <c r="B14" s="4">
        <v>1006749</v>
      </c>
      <c r="C14" s="4">
        <v>1293953</v>
      </c>
      <c r="D14" s="4">
        <v>1567582</v>
      </c>
      <c r="E14" s="3">
        <f t="shared" si="1"/>
        <v>-2.8679935034183313E-2</v>
      </c>
      <c r="F14" s="3">
        <f t="shared" si="0"/>
        <v>0.23918286943874234</v>
      </c>
      <c r="G14" s="3">
        <f t="shared" si="0"/>
        <v>0.47262661331157441</v>
      </c>
      <c r="H14" s="3">
        <f t="shared" si="2"/>
        <v>3</v>
      </c>
      <c r="I14" s="3">
        <f t="shared" si="3"/>
        <v>3</v>
      </c>
      <c r="J14" s="3">
        <f>ROUND(1+D14/D$53,0)</f>
        <v>3</v>
      </c>
      <c r="K14" s="3" t="s">
        <v>62</v>
      </c>
      <c r="L14" s="3" t="s">
        <v>62</v>
      </c>
      <c r="M14" s="3" t="s">
        <v>62</v>
      </c>
      <c r="N14" s="3" t="s">
        <v>62</v>
      </c>
      <c r="O14" s="3" t="s">
        <v>62</v>
      </c>
      <c r="P14" s="3" t="s">
        <v>62</v>
      </c>
    </row>
    <row r="15" spans="1:16" x14ac:dyDescent="0.6">
      <c r="A15" s="3" t="s">
        <v>13</v>
      </c>
      <c r="B15" s="4">
        <v>11430602</v>
      </c>
      <c r="C15" s="4">
        <v>12419293</v>
      </c>
      <c r="D15" s="4">
        <v>12830632</v>
      </c>
      <c r="E15" s="3">
        <f t="shared" si="1"/>
        <v>0.38231682101337228</v>
      </c>
      <c r="F15" s="3">
        <f t="shared" si="0"/>
        <v>0.49155969045281012</v>
      </c>
      <c r="G15" s="3">
        <f t="shared" si="0"/>
        <v>0.23840676201124467</v>
      </c>
      <c r="H15" s="3">
        <f t="shared" si="2"/>
        <v>23</v>
      </c>
      <c r="I15" s="3">
        <f t="shared" si="3"/>
        <v>22</v>
      </c>
      <c r="J15" s="3">
        <f>ROUND(1+D15/D$53,0)</f>
        <v>21</v>
      </c>
      <c r="K15" s="3" t="s">
        <v>63</v>
      </c>
      <c r="L15" s="3" t="s">
        <v>63</v>
      </c>
      <c r="M15" s="3" t="s">
        <v>63</v>
      </c>
      <c r="N15" s="3" t="s">
        <v>63</v>
      </c>
      <c r="O15" s="3" t="s">
        <v>63</v>
      </c>
      <c r="P15" s="3" t="s">
        <v>63</v>
      </c>
    </row>
    <row r="16" spans="1:16" x14ac:dyDescent="0.6">
      <c r="A16" s="3" t="s">
        <v>14</v>
      </c>
      <c r="B16" s="4">
        <v>5544159</v>
      </c>
      <c r="C16" s="4">
        <v>6080485</v>
      </c>
      <c r="D16" s="4">
        <v>6483802</v>
      </c>
      <c r="E16" s="3">
        <f t="shared" si="1"/>
        <v>-0.14395556383883523</v>
      </c>
      <c r="F16" s="3">
        <f t="shared" si="0"/>
        <v>-0.47773385132286172</v>
      </c>
      <c r="G16" s="3">
        <f t="shared" si="0"/>
        <v>0.2272298231561809</v>
      </c>
      <c r="H16" s="3">
        <f t="shared" si="2"/>
        <v>12</v>
      </c>
      <c r="I16" s="3">
        <f t="shared" si="3"/>
        <v>12</v>
      </c>
      <c r="J16" s="3">
        <f>ROUND(1+D16/D$53,0)</f>
        <v>11</v>
      </c>
      <c r="K16" s="3" t="s">
        <v>62</v>
      </c>
      <c r="L16" s="3" t="s">
        <v>62</v>
      </c>
      <c r="M16" s="3" t="s">
        <v>63</v>
      </c>
      <c r="N16" s="3" t="s">
        <v>62</v>
      </c>
      <c r="O16" s="3" t="s">
        <v>62</v>
      </c>
      <c r="P16" s="3" t="s">
        <v>62</v>
      </c>
    </row>
    <row r="17" spans="1:16" x14ac:dyDescent="0.6">
      <c r="A17" s="3" t="s">
        <v>15</v>
      </c>
      <c r="B17" s="4">
        <v>2776755</v>
      </c>
      <c r="C17" s="4">
        <v>2926324</v>
      </c>
      <c r="D17" s="4">
        <v>3046355</v>
      </c>
      <c r="E17" s="3">
        <f t="shared" si="1"/>
        <v>0.43717733714575946</v>
      </c>
      <c r="F17" s="3">
        <f t="shared" si="0"/>
        <v>6.3997356339417166E-2</v>
      </c>
      <c r="G17" s="3">
        <f t="shared" si="0"/>
        <v>-0.19482971442975217</v>
      </c>
      <c r="H17" s="5">
        <v>7</v>
      </c>
      <c r="I17" s="3">
        <f t="shared" si="3"/>
        <v>6</v>
      </c>
      <c r="J17" s="3">
        <f>ROUND(1+D17/D$53,0)</f>
        <v>6</v>
      </c>
      <c r="K17" s="3" t="s">
        <v>63</v>
      </c>
      <c r="L17" s="3" t="s">
        <v>62</v>
      </c>
      <c r="M17" s="3" t="s">
        <v>63</v>
      </c>
      <c r="N17" s="3" t="s">
        <v>63</v>
      </c>
      <c r="O17" s="3" t="s">
        <v>62</v>
      </c>
      <c r="P17" s="3" t="s">
        <v>62</v>
      </c>
    </row>
    <row r="18" spans="1:16" x14ac:dyDescent="0.6">
      <c r="A18" s="3" t="s">
        <v>16</v>
      </c>
      <c r="B18" s="4">
        <v>2477574</v>
      </c>
      <c r="C18" s="4">
        <v>2688418</v>
      </c>
      <c r="D18" s="4">
        <v>2853118</v>
      </c>
      <c r="E18" s="3">
        <f t="shared" si="1"/>
        <v>-0.14865041967996184</v>
      </c>
      <c r="F18" s="3">
        <f t="shared" ref="F18:F52" si="4">1+C18/C$53-ROUND(1+C18/C$53,0)</f>
        <v>-0.34769846239332924</v>
      </c>
      <c r="G18" s="3">
        <f t="shared" ref="G18:G52" si="5">1+D18/D$53-ROUND(1+D18/D$53,0)</f>
        <v>-0.49963223760014319</v>
      </c>
      <c r="H18" s="3">
        <f t="shared" si="2"/>
        <v>6</v>
      </c>
      <c r="I18" s="3">
        <f t="shared" si="3"/>
        <v>6</v>
      </c>
      <c r="J18" s="5">
        <v>5</v>
      </c>
      <c r="K18" s="3" t="s">
        <v>62</v>
      </c>
      <c r="L18" s="3" t="s">
        <v>62</v>
      </c>
      <c r="M18" s="3" t="s">
        <v>62</v>
      </c>
      <c r="N18" s="3" t="s">
        <v>62</v>
      </c>
      <c r="O18" s="3" t="s">
        <v>62</v>
      </c>
      <c r="P18" s="3" t="s">
        <v>62</v>
      </c>
    </row>
    <row r="19" spans="1:16" x14ac:dyDescent="0.6">
      <c r="A19" s="3" t="s">
        <v>17</v>
      </c>
      <c r="B19" s="4">
        <v>3685296</v>
      </c>
      <c r="C19" s="4">
        <v>4041769</v>
      </c>
      <c r="D19" s="4">
        <v>4339367</v>
      </c>
      <c r="E19" s="3">
        <f t="shared" si="1"/>
        <v>0.21619584438451334</v>
      </c>
      <c r="F19" s="3">
        <f t="shared" si="4"/>
        <v>-5.7274823517117213E-3</v>
      </c>
      <c r="G19" s="3">
        <f t="shared" si="5"/>
        <v>-0.15529629127790034</v>
      </c>
      <c r="H19" s="3">
        <f t="shared" si="2"/>
        <v>8</v>
      </c>
      <c r="I19" s="3">
        <f t="shared" si="3"/>
        <v>8</v>
      </c>
      <c r="J19" s="3">
        <f>ROUND(1+D19/D$53,0)</f>
        <v>8</v>
      </c>
      <c r="K19" s="3" t="s">
        <v>62</v>
      </c>
      <c r="L19" s="3" t="s">
        <v>62</v>
      </c>
      <c r="M19" s="3" t="s">
        <v>62</v>
      </c>
      <c r="N19" s="3" t="s">
        <v>62</v>
      </c>
      <c r="O19" s="3" t="s">
        <v>62</v>
      </c>
      <c r="P19" s="3" t="s">
        <v>62</v>
      </c>
    </row>
    <row r="20" spans="1:16" x14ac:dyDescent="0.6">
      <c r="A20" s="3" t="s">
        <v>18</v>
      </c>
      <c r="B20" s="4">
        <v>4219973</v>
      </c>
      <c r="C20" s="4">
        <v>4468976</v>
      </c>
      <c r="D20" s="4">
        <v>4533372</v>
      </c>
      <c r="E20" s="3">
        <f t="shared" si="1"/>
        <v>0.26314945285666269</v>
      </c>
      <c r="F20" s="3">
        <f t="shared" si="4"/>
        <v>-0.26644669231968088</v>
      </c>
      <c r="G20" s="3">
        <f t="shared" si="5"/>
        <v>0.15071763725375575</v>
      </c>
      <c r="H20" s="3">
        <f t="shared" si="2"/>
        <v>9</v>
      </c>
      <c r="I20" s="3">
        <f t="shared" si="3"/>
        <v>9</v>
      </c>
      <c r="J20" s="3">
        <f>ROUND(1+D20/D$53,0)</f>
        <v>8</v>
      </c>
      <c r="K20" s="3" t="s">
        <v>62</v>
      </c>
      <c r="L20" s="3" t="s">
        <v>62</v>
      </c>
      <c r="M20" s="3" t="s">
        <v>62</v>
      </c>
      <c r="N20" s="3" t="s">
        <v>62</v>
      </c>
      <c r="O20" s="3" t="s">
        <v>62</v>
      </c>
      <c r="P20" s="3" t="s">
        <v>62</v>
      </c>
    </row>
    <row r="21" spans="1:16" x14ac:dyDescent="0.6">
      <c r="A21" s="3" t="s">
        <v>19</v>
      </c>
      <c r="B21" s="4">
        <v>1227928</v>
      </c>
      <c r="C21" s="4">
        <v>1274923</v>
      </c>
      <c r="D21" s="4">
        <v>1328361</v>
      </c>
      <c r="E21" s="3">
        <f t="shared" si="1"/>
        <v>0.40441172996779251</v>
      </c>
      <c r="F21" s="3">
        <f t="shared" si="4"/>
        <v>0.20625149557476163</v>
      </c>
      <c r="G21" s="3">
        <f t="shared" si="5"/>
        <v>9.5291194135411317E-2</v>
      </c>
      <c r="H21" s="3">
        <f t="shared" si="2"/>
        <v>3</v>
      </c>
      <c r="I21" s="3">
        <f t="shared" si="3"/>
        <v>3</v>
      </c>
      <c r="J21" s="3">
        <f>ROUND(1+D21/D$53,0)</f>
        <v>3</v>
      </c>
      <c r="K21" s="3" t="s">
        <v>63</v>
      </c>
      <c r="L21" s="3" t="s">
        <v>63</v>
      </c>
      <c r="M21" s="3" t="s">
        <v>63</v>
      </c>
      <c r="N21" s="3" t="s">
        <v>63</v>
      </c>
      <c r="O21" s="3" t="s">
        <v>63</v>
      </c>
      <c r="P21" s="3" t="s">
        <v>63</v>
      </c>
    </row>
    <row r="22" spans="1:16" x14ac:dyDescent="0.6">
      <c r="A22" s="3" t="s">
        <v>20</v>
      </c>
      <c r="B22" s="4">
        <v>4781468</v>
      </c>
      <c r="C22" s="4">
        <v>5296486</v>
      </c>
      <c r="D22" s="4">
        <v>5773552</v>
      </c>
      <c r="E22" s="3">
        <f t="shared" si="1"/>
        <v>0.36261551627264943</v>
      </c>
      <c r="F22" s="3">
        <f t="shared" si="4"/>
        <v>0.16555757390115922</v>
      </c>
      <c r="G22" s="3">
        <f t="shared" si="5"/>
        <v>0.10691646659521936</v>
      </c>
      <c r="H22" s="3">
        <f t="shared" si="2"/>
        <v>10</v>
      </c>
      <c r="I22" s="3">
        <f t="shared" si="3"/>
        <v>10</v>
      </c>
      <c r="J22" s="3">
        <f>ROUND(1+D22/D$53,0)</f>
        <v>10</v>
      </c>
      <c r="K22" s="3" t="s">
        <v>63</v>
      </c>
      <c r="L22" s="3" t="s">
        <v>63</v>
      </c>
      <c r="M22" s="3" t="s">
        <v>63</v>
      </c>
      <c r="N22" s="3" t="s">
        <v>63</v>
      </c>
      <c r="O22" s="3" t="s">
        <v>63</v>
      </c>
      <c r="P22" s="3" t="s">
        <v>63</v>
      </c>
    </row>
    <row r="23" spans="1:16" x14ac:dyDescent="0.6">
      <c r="A23" s="3" t="s">
        <v>21</v>
      </c>
      <c r="B23" s="4">
        <v>6016425</v>
      </c>
      <c r="C23" s="4">
        <v>6349097</v>
      </c>
      <c r="D23" s="4">
        <v>6547629</v>
      </c>
      <c r="E23" s="3">
        <f t="shared" si="1"/>
        <v>-0.21920923501094869</v>
      </c>
      <c r="F23" s="3">
        <f t="shared" si="4"/>
        <v>-1.290136596544933E-2</v>
      </c>
      <c r="G23" s="3">
        <f t="shared" si="5"/>
        <v>0.32790738825187482</v>
      </c>
      <c r="H23" s="3">
        <f t="shared" si="2"/>
        <v>13</v>
      </c>
      <c r="I23" s="3">
        <f t="shared" si="3"/>
        <v>12</v>
      </c>
      <c r="J23" s="3">
        <f>ROUND(1+D23/D$53,0)</f>
        <v>11</v>
      </c>
      <c r="K23" s="3" t="s">
        <v>63</v>
      </c>
      <c r="L23" s="3" t="s">
        <v>63</v>
      </c>
      <c r="M23" s="3" t="s">
        <v>63</v>
      </c>
      <c r="N23" s="3" t="s">
        <v>63</v>
      </c>
      <c r="O23" s="3" t="s">
        <v>63</v>
      </c>
      <c r="P23" s="3" t="s">
        <v>63</v>
      </c>
    </row>
    <row r="24" spans="1:16" x14ac:dyDescent="0.6">
      <c r="A24" s="3" t="s">
        <v>22</v>
      </c>
      <c r="B24" s="4">
        <v>9295297</v>
      </c>
      <c r="C24" s="4">
        <v>9938444</v>
      </c>
      <c r="D24" s="4">
        <v>9883640</v>
      </c>
      <c r="E24" s="3">
        <f t="shared" si="1"/>
        <v>0.20116581781214649</v>
      </c>
      <c r="F24" s="3">
        <f t="shared" si="4"/>
        <v>0.19845585865657256</v>
      </c>
      <c r="G24" s="3">
        <f t="shared" si="5"/>
        <v>-0.41003322289308741</v>
      </c>
      <c r="H24" s="3">
        <f t="shared" si="2"/>
        <v>19</v>
      </c>
      <c r="I24" s="3">
        <f t="shared" si="3"/>
        <v>18</v>
      </c>
      <c r="J24" s="3">
        <f>ROUND(1+D24/D$53,0)</f>
        <v>17</v>
      </c>
      <c r="K24" s="3" t="s">
        <v>63</v>
      </c>
      <c r="L24" s="3" t="s">
        <v>63</v>
      </c>
      <c r="M24" s="3" t="s">
        <v>63</v>
      </c>
      <c r="N24" s="3" t="s">
        <v>63</v>
      </c>
      <c r="O24" s="3" t="s">
        <v>62</v>
      </c>
      <c r="P24" s="3" t="s">
        <v>63</v>
      </c>
    </row>
    <row r="25" spans="1:16" x14ac:dyDescent="0.6">
      <c r="A25" s="3" t="s">
        <v>23</v>
      </c>
      <c r="B25" s="4">
        <v>4375099</v>
      </c>
      <c r="C25" s="4">
        <v>4919479</v>
      </c>
      <c r="D25" s="4">
        <v>5303925</v>
      </c>
      <c r="E25" s="3">
        <f t="shared" si="1"/>
        <v>-0.43309757952391337</v>
      </c>
      <c r="F25" s="3">
        <f t="shared" si="4"/>
        <v>-0.48685222464522759</v>
      </c>
      <c r="G25" s="3">
        <f t="shared" si="5"/>
        <v>0.36614997493502166</v>
      </c>
      <c r="H25" s="3">
        <f t="shared" si="2"/>
        <v>10</v>
      </c>
      <c r="I25" s="5">
        <v>9</v>
      </c>
      <c r="J25" s="3">
        <f>ROUND(1+D25/D$53,0)</f>
        <v>9</v>
      </c>
      <c r="K25" s="3" t="s">
        <v>63</v>
      </c>
      <c r="L25" s="3" t="s">
        <v>63</v>
      </c>
      <c r="M25" s="3" t="s">
        <v>63</v>
      </c>
      <c r="N25" s="3" t="s">
        <v>63</v>
      </c>
      <c r="O25" s="3" t="s">
        <v>63</v>
      </c>
      <c r="P25" s="3" t="s">
        <v>63</v>
      </c>
    </row>
    <row r="26" spans="1:16" x14ac:dyDescent="0.6">
      <c r="A26" s="3" t="s">
        <v>24</v>
      </c>
      <c r="B26" s="4">
        <v>2573216</v>
      </c>
      <c r="C26" s="4">
        <v>2844658</v>
      </c>
      <c r="D26" s="4">
        <v>2967297</v>
      </c>
      <c r="E26" s="3">
        <f t="shared" si="1"/>
        <v>3.8626641090360181E-2</v>
      </c>
      <c r="F26" s="3">
        <f t="shared" si="4"/>
        <v>-7.7325480128046742E-2</v>
      </c>
      <c r="G26" s="3">
        <f t="shared" si="5"/>
        <v>-0.31953190850648028</v>
      </c>
      <c r="H26" s="3">
        <f t="shared" si="2"/>
        <v>6</v>
      </c>
      <c r="I26" s="3">
        <f t="shared" si="3"/>
        <v>6</v>
      </c>
      <c r="J26" s="3">
        <f>ROUND(1+D26/D$53,0)</f>
        <v>6</v>
      </c>
      <c r="K26" s="3" t="s">
        <v>62</v>
      </c>
      <c r="L26" s="3" t="s">
        <v>62</v>
      </c>
      <c r="M26" s="3" t="s">
        <v>62</v>
      </c>
      <c r="N26" s="3" t="s">
        <v>62</v>
      </c>
      <c r="O26" s="3" t="s">
        <v>62</v>
      </c>
      <c r="P26" s="3" t="s">
        <v>62</v>
      </c>
    </row>
    <row r="27" spans="1:16" x14ac:dyDescent="0.6">
      <c r="A27" s="3" t="s">
        <v>25</v>
      </c>
      <c r="B27" s="4">
        <v>5117073</v>
      </c>
      <c r="C27" s="4">
        <v>5595211</v>
      </c>
      <c r="D27" s="4">
        <v>5988927</v>
      </c>
      <c r="E27" s="3">
        <f t="shared" si="1"/>
        <v>1.9765282900531034E-2</v>
      </c>
      <c r="F27" s="3">
        <f t="shared" si="4"/>
        <v>-0.31749945933491119</v>
      </c>
      <c r="G27" s="3">
        <f t="shared" si="5"/>
        <v>0.44663838024438007</v>
      </c>
      <c r="H27" s="3">
        <f t="shared" si="2"/>
        <v>11</v>
      </c>
      <c r="I27" s="3">
        <f t="shared" si="3"/>
        <v>11</v>
      </c>
      <c r="J27" s="3">
        <f>ROUND(1+D27/D$53,0)</f>
        <v>10</v>
      </c>
      <c r="K27" s="3" t="s">
        <v>62</v>
      </c>
      <c r="L27" s="3" t="s">
        <v>62</v>
      </c>
      <c r="M27" s="3" t="s">
        <v>62</v>
      </c>
      <c r="N27" s="3" t="s">
        <v>62</v>
      </c>
      <c r="O27" s="3" t="s">
        <v>62</v>
      </c>
      <c r="P27" s="3" t="s">
        <v>62</v>
      </c>
    </row>
    <row r="28" spans="1:16" x14ac:dyDescent="0.6">
      <c r="A28" s="3" t="s">
        <v>26</v>
      </c>
      <c r="B28" s="4">
        <v>799065</v>
      </c>
      <c r="C28" s="4">
        <v>902195</v>
      </c>
      <c r="D28" s="4">
        <v>989415</v>
      </c>
      <c r="E28" s="3">
        <f t="shared" si="1"/>
        <v>-0.43534697555010204</v>
      </c>
      <c r="F28" s="3">
        <f t="shared" si="4"/>
        <v>-0.43875350272128433</v>
      </c>
      <c r="G28" s="3">
        <f t="shared" si="5"/>
        <v>-0.43934552667122251</v>
      </c>
      <c r="H28" s="3">
        <f t="shared" si="2"/>
        <v>3</v>
      </c>
      <c r="I28" s="3">
        <f t="shared" si="3"/>
        <v>3</v>
      </c>
      <c r="J28" s="3">
        <f>ROUND(1+D28/D$53,0)</f>
        <v>3</v>
      </c>
      <c r="K28" s="3" t="s">
        <v>62</v>
      </c>
      <c r="L28" s="3" t="s">
        <v>62</v>
      </c>
      <c r="M28" s="3" t="s">
        <v>62</v>
      </c>
      <c r="N28" s="3" t="s">
        <v>62</v>
      </c>
      <c r="O28" s="3" t="s">
        <v>62</v>
      </c>
      <c r="P28" s="3" t="s">
        <v>62</v>
      </c>
    </row>
    <row r="29" spans="1:16" x14ac:dyDescent="0.6">
      <c r="A29" s="3" t="s">
        <v>27</v>
      </c>
      <c r="B29" s="4">
        <v>1578385</v>
      </c>
      <c r="C29" s="4">
        <v>1711263</v>
      </c>
      <c r="D29" s="4">
        <v>1826341</v>
      </c>
      <c r="E29" s="3">
        <f t="shared" si="1"/>
        <v>9.0643269316453612E-2</v>
      </c>
      <c r="F29" s="3">
        <f t="shared" si="4"/>
        <v>-3.8663077635470167E-2</v>
      </c>
      <c r="G29" s="3">
        <f t="shared" si="5"/>
        <v>-0.1192196889336099</v>
      </c>
      <c r="H29" s="3">
        <f t="shared" si="2"/>
        <v>4</v>
      </c>
      <c r="I29" s="3">
        <f t="shared" si="3"/>
        <v>4</v>
      </c>
      <c r="J29" s="3">
        <f>ROUND(1+D29/D$53,0)</f>
        <v>4</v>
      </c>
      <c r="K29" s="3" t="s">
        <v>62</v>
      </c>
      <c r="L29" s="3" t="s">
        <v>62</v>
      </c>
      <c r="M29" s="3" t="s">
        <v>62</v>
      </c>
      <c r="N29" s="3" t="s">
        <v>62</v>
      </c>
      <c r="O29" s="3" t="s">
        <v>62</v>
      </c>
      <c r="P29" s="3" t="s">
        <v>62</v>
      </c>
    </row>
    <row r="30" spans="1:16" x14ac:dyDescent="0.6">
      <c r="A30" s="3" t="s">
        <v>28</v>
      </c>
      <c r="B30" s="4">
        <v>1201833</v>
      </c>
      <c r="C30" s="4">
        <v>1998257</v>
      </c>
      <c r="D30" s="4">
        <v>2700551</v>
      </c>
      <c r="E30" s="3">
        <f t="shared" si="1"/>
        <v>0.35331498480560919</v>
      </c>
      <c r="F30" s="3">
        <f t="shared" si="4"/>
        <v>0.45797941898666572</v>
      </c>
      <c r="G30" s="3">
        <f t="shared" si="5"/>
        <v>0.25971609345168911</v>
      </c>
      <c r="H30" s="3">
        <f t="shared" si="2"/>
        <v>3</v>
      </c>
      <c r="I30" s="3">
        <f t="shared" si="3"/>
        <v>4</v>
      </c>
      <c r="J30" s="3">
        <f>ROUND(1+D30/D$53,0)</f>
        <v>5</v>
      </c>
      <c r="K30" s="3" t="s">
        <v>62</v>
      </c>
      <c r="L30" s="3" t="s">
        <v>62</v>
      </c>
      <c r="M30" s="3" t="s">
        <v>63</v>
      </c>
      <c r="N30" s="3" t="s">
        <v>63</v>
      </c>
      <c r="O30" s="3" t="s">
        <v>63</v>
      </c>
      <c r="P30" s="3" t="s">
        <v>63</v>
      </c>
    </row>
    <row r="31" spans="1:16" x14ac:dyDescent="0.6">
      <c r="A31" s="3" t="s">
        <v>29</v>
      </c>
      <c r="B31" s="4">
        <v>1109252</v>
      </c>
      <c r="C31" s="4">
        <v>1235786</v>
      </c>
      <c r="D31" s="4">
        <v>1316470</v>
      </c>
      <c r="E31" s="3">
        <f t="shared" si="1"/>
        <v>0.17203168287573378</v>
      </c>
      <c r="F31" s="3">
        <f t="shared" si="4"/>
        <v>0.13852500167488735</v>
      </c>
      <c r="G31" s="3">
        <f t="shared" si="5"/>
        <v>7.6534916595296654E-2</v>
      </c>
      <c r="H31" s="3">
        <f t="shared" si="2"/>
        <v>3</v>
      </c>
      <c r="I31" s="3">
        <f t="shared" si="3"/>
        <v>3</v>
      </c>
      <c r="J31" s="3">
        <f>ROUND(1+D31/D$53,0)</f>
        <v>3</v>
      </c>
      <c r="K31" s="3" t="s">
        <v>62</v>
      </c>
      <c r="L31" s="3" t="s">
        <v>63</v>
      </c>
      <c r="M31" s="3" t="s">
        <v>63</v>
      </c>
      <c r="N31" s="3" t="s">
        <v>63</v>
      </c>
      <c r="O31" s="3" t="s">
        <v>63</v>
      </c>
      <c r="P31" s="3" t="s">
        <v>63</v>
      </c>
    </row>
    <row r="32" spans="1:16" x14ac:dyDescent="0.6">
      <c r="A32" s="3" t="s">
        <v>30</v>
      </c>
      <c r="B32" s="4">
        <v>7730188</v>
      </c>
      <c r="C32" s="4">
        <v>8414350</v>
      </c>
      <c r="D32" s="4">
        <v>8791894</v>
      </c>
      <c r="E32" s="3">
        <f t="shared" si="1"/>
        <v>0.13651834802713836</v>
      </c>
      <c r="F32" s="3">
        <f t="shared" si="4"/>
        <v>-0.43898551380005379</v>
      </c>
      <c r="G32" s="3">
        <f t="shared" si="5"/>
        <v>-0.13209957385683779</v>
      </c>
      <c r="H32" s="3">
        <f t="shared" si="2"/>
        <v>16</v>
      </c>
      <c r="I32" s="3">
        <f t="shared" si="3"/>
        <v>16</v>
      </c>
      <c r="J32" s="3">
        <f>ROUND(1+D32/D$53,0)</f>
        <v>15</v>
      </c>
      <c r="K32" s="3" t="s">
        <v>63</v>
      </c>
      <c r="L32" s="3" t="s">
        <v>63</v>
      </c>
      <c r="M32" s="3" t="s">
        <v>63</v>
      </c>
      <c r="N32" s="3" t="s">
        <v>63</v>
      </c>
      <c r="O32" s="3" t="s">
        <v>63</v>
      </c>
      <c r="P32" s="3" t="s">
        <v>63</v>
      </c>
    </row>
    <row r="33" spans="1:16" x14ac:dyDescent="0.6">
      <c r="A33" s="3" t="s">
        <v>31</v>
      </c>
      <c r="B33" s="4">
        <v>1515069</v>
      </c>
      <c r="C33" s="4">
        <v>1819046</v>
      </c>
      <c r="D33" s="4">
        <v>2059179</v>
      </c>
      <c r="E33" s="3">
        <f t="shared" si="1"/>
        <v>-3.333609518589542E-2</v>
      </c>
      <c r="F33" s="3">
        <f t="shared" si="4"/>
        <v>0.14785517087642752</v>
      </c>
      <c r="G33" s="3">
        <f t="shared" si="5"/>
        <v>0.2480475005277647</v>
      </c>
      <c r="H33" s="3">
        <f t="shared" si="2"/>
        <v>4</v>
      </c>
      <c r="I33" s="3">
        <f t="shared" si="3"/>
        <v>4</v>
      </c>
      <c r="J33" s="3">
        <f>ROUND(1+D33/D$53,0)</f>
        <v>4</v>
      </c>
      <c r="K33" s="3" t="s">
        <v>63</v>
      </c>
      <c r="L33" s="3" t="s">
        <v>62</v>
      </c>
      <c r="M33" s="3" t="s">
        <v>63</v>
      </c>
      <c r="N33" s="3" t="s">
        <v>63</v>
      </c>
      <c r="O33" s="3" t="s">
        <v>63</v>
      </c>
      <c r="P33" s="3" t="s">
        <v>63</v>
      </c>
    </row>
    <row r="34" spans="1:16" x14ac:dyDescent="0.6">
      <c r="A34" s="3" t="s">
        <v>32</v>
      </c>
      <c r="B34" s="4">
        <v>17990455</v>
      </c>
      <c r="C34" s="4">
        <v>18976457</v>
      </c>
      <c r="D34" s="4">
        <v>19378102</v>
      </c>
      <c r="E34" s="3">
        <f t="shared" si="1"/>
        <v>0.22719656971558777</v>
      </c>
      <c r="F34" s="3">
        <f t="shared" si="4"/>
        <v>-0.16128218177870224</v>
      </c>
      <c r="G34" s="3">
        <f t="shared" si="5"/>
        <v>-0.43393664850308156</v>
      </c>
      <c r="H34" s="3">
        <f t="shared" si="2"/>
        <v>36</v>
      </c>
      <c r="I34" s="3">
        <f t="shared" si="3"/>
        <v>34</v>
      </c>
      <c r="J34" s="3">
        <f>ROUND(1+D34/D$53,0)</f>
        <v>32</v>
      </c>
      <c r="K34" s="3" t="s">
        <v>63</v>
      </c>
      <c r="L34" s="3" t="s">
        <v>63</v>
      </c>
      <c r="M34" s="3" t="s">
        <v>63</v>
      </c>
      <c r="N34" s="3" t="s">
        <v>63</v>
      </c>
      <c r="O34" s="3" t="s">
        <v>63</v>
      </c>
      <c r="P34" s="3" t="s">
        <v>63</v>
      </c>
    </row>
    <row r="35" spans="1:16" x14ac:dyDescent="0.6">
      <c r="A35" s="3" t="s">
        <v>33</v>
      </c>
      <c r="B35" s="4">
        <v>6628637</v>
      </c>
      <c r="C35" s="4">
        <v>8049313</v>
      </c>
      <c r="D35" s="4">
        <v>9535483</v>
      </c>
      <c r="E35" s="3">
        <f t="shared" si="1"/>
        <v>-2.0433969663923079E-2</v>
      </c>
      <c r="F35" s="3">
        <f t="shared" si="4"/>
        <v>-7.0681253221275497E-2</v>
      </c>
      <c r="G35" s="3">
        <f t="shared" si="5"/>
        <v>4.0801078718747164E-2</v>
      </c>
      <c r="H35" s="3">
        <f t="shared" si="2"/>
        <v>14</v>
      </c>
      <c r="I35" s="3">
        <f t="shared" si="3"/>
        <v>15</v>
      </c>
      <c r="J35" s="3">
        <f>ROUND(1+D35/D$53,0)</f>
        <v>16</v>
      </c>
      <c r="K35" s="3" t="s">
        <v>62</v>
      </c>
      <c r="L35" s="3" t="s">
        <v>62</v>
      </c>
      <c r="M35" s="3" t="s">
        <v>63</v>
      </c>
      <c r="N35" s="3" t="s">
        <v>62</v>
      </c>
      <c r="O35" s="3" t="s">
        <v>62</v>
      </c>
      <c r="P35" s="3" t="s">
        <v>62</v>
      </c>
    </row>
    <row r="36" spans="1:16" x14ac:dyDescent="0.6">
      <c r="A36" s="3" t="s">
        <v>34</v>
      </c>
      <c r="B36" s="4">
        <v>638800</v>
      </c>
      <c r="C36" s="4">
        <v>642200</v>
      </c>
      <c r="D36" s="4">
        <v>672591</v>
      </c>
      <c r="E36" s="3">
        <f t="shared" si="1"/>
        <v>0.25083735618328262</v>
      </c>
      <c r="F36" s="3">
        <f t="shared" si="4"/>
        <v>0.11132571179444728</v>
      </c>
      <c r="G36" s="3">
        <f t="shared" si="5"/>
        <v>6.0911905389220422E-2</v>
      </c>
      <c r="H36" s="3">
        <f t="shared" si="2"/>
        <v>2</v>
      </c>
      <c r="I36" s="3">
        <f t="shared" si="3"/>
        <v>2</v>
      </c>
      <c r="J36" s="3">
        <f>ROUND(1+D36/D$53,0)</f>
        <v>2</v>
      </c>
      <c r="K36" s="3" t="s">
        <v>62</v>
      </c>
      <c r="L36" s="3" t="s">
        <v>62</v>
      </c>
      <c r="M36" s="3" t="s">
        <v>62</v>
      </c>
      <c r="N36" s="3" t="s">
        <v>62</v>
      </c>
      <c r="O36" s="3" t="s">
        <v>62</v>
      </c>
      <c r="P36" s="3" t="s">
        <v>62</v>
      </c>
    </row>
    <row r="37" spans="1:16" x14ac:dyDescent="0.6">
      <c r="A37" s="3" t="s">
        <v>35</v>
      </c>
      <c r="B37" s="4">
        <v>10847115</v>
      </c>
      <c r="C37" s="4">
        <v>11353140</v>
      </c>
      <c r="D37" s="4">
        <v>11536504</v>
      </c>
      <c r="E37" s="3">
        <f t="shared" si="1"/>
        <v>0.2397881164934681</v>
      </c>
      <c r="F37" s="3">
        <f t="shared" si="4"/>
        <v>-0.35341577140764713</v>
      </c>
      <c r="G37" s="3">
        <f t="shared" si="5"/>
        <v>0.19711301544380433</v>
      </c>
      <c r="H37" s="3">
        <f t="shared" si="2"/>
        <v>22</v>
      </c>
      <c r="I37" s="3">
        <f t="shared" si="3"/>
        <v>21</v>
      </c>
      <c r="J37" s="3">
        <f>ROUND(1+D37/D$53,0)</f>
        <v>19</v>
      </c>
      <c r="K37" s="3" t="s">
        <v>62</v>
      </c>
      <c r="L37" s="3" t="s">
        <v>62</v>
      </c>
      <c r="M37" s="3" t="s">
        <v>63</v>
      </c>
      <c r="N37" s="3" t="s">
        <v>63</v>
      </c>
      <c r="O37" s="3" t="s">
        <v>62</v>
      </c>
      <c r="P37" s="3" t="s">
        <v>62</v>
      </c>
    </row>
    <row r="38" spans="1:16" x14ac:dyDescent="0.6">
      <c r="A38" s="3" t="s">
        <v>36</v>
      </c>
      <c r="B38" s="4">
        <v>3145585</v>
      </c>
      <c r="C38" s="4">
        <v>3450654</v>
      </c>
      <c r="D38" s="4">
        <v>3751351</v>
      </c>
      <c r="E38" s="3">
        <f t="shared" si="1"/>
        <v>0.15938513627080653</v>
      </c>
      <c r="F38" s="3">
        <f t="shared" si="4"/>
        <v>-2.8650712073566176E-2</v>
      </c>
      <c r="G38" s="3">
        <f t="shared" si="5"/>
        <v>-8.2803758608489098E-2</v>
      </c>
      <c r="H38" s="3">
        <f t="shared" si="2"/>
        <v>7</v>
      </c>
      <c r="I38" s="3">
        <f t="shared" si="3"/>
        <v>7</v>
      </c>
      <c r="J38" s="3">
        <f>ROUND(1+D38/D$53,0)</f>
        <v>7</v>
      </c>
      <c r="K38" s="3" t="s">
        <v>62</v>
      </c>
      <c r="L38" s="3" t="s">
        <v>62</v>
      </c>
      <c r="M38" s="3" t="s">
        <v>62</v>
      </c>
      <c r="N38" s="3" t="s">
        <v>62</v>
      </c>
      <c r="O38" s="3" t="s">
        <v>62</v>
      </c>
      <c r="P38" s="3" t="s">
        <v>62</v>
      </c>
    </row>
    <row r="39" spans="1:16" x14ac:dyDescent="0.6">
      <c r="A39" s="3" t="s">
        <v>37</v>
      </c>
      <c r="B39" s="4">
        <v>2842321</v>
      </c>
      <c r="C39" s="4">
        <v>3421399</v>
      </c>
      <c r="D39" s="4">
        <v>3831074</v>
      </c>
      <c r="E39" s="3">
        <f t="shared" si="1"/>
        <v>-0.4344375625168686</v>
      </c>
      <c r="F39" s="3">
        <f t="shared" si="4"/>
        <v>-7.9276426334772054E-2</v>
      </c>
      <c r="G39" s="3">
        <f t="shared" si="5"/>
        <v>4.2947373704230962E-2</v>
      </c>
      <c r="H39" s="3">
        <f t="shared" si="2"/>
        <v>7</v>
      </c>
      <c r="I39" s="3">
        <f t="shared" si="3"/>
        <v>7</v>
      </c>
      <c r="J39" s="3">
        <f>ROUND(1+D39/D$53,0)</f>
        <v>7</v>
      </c>
      <c r="K39" s="3" t="s">
        <v>63</v>
      </c>
      <c r="L39" s="3" t="s">
        <v>63</v>
      </c>
      <c r="M39" s="3" t="s">
        <v>63</v>
      </c>
      <c r="N39" s="3" t="s">
        <v>63</v>
      </c>
      <c r="O39" s="3" t="s">
        <v>63</v>
      </c>
      <c r="P39" s="3" t="s">
        <v>63</v>
      </c>
    </row>
    <row r="40" spans="1:16" x14ac:dyDescent="0.6">
      <c r="A40" s="3" t="s">
        <v>38</v>
      </c>
      <c r="B40" s="4">
        <v>11881643</v>
      </c>
      <c r="C40" s="4">
        <v>12281054</v>
      </c>
      <c r="D40" s="4">
        <v>12702379</v>
      </c>
      <c r="E40" s="3">
        <f t="shared" si="1"/>
        <v>0.26550237513088248</v>
      </c>
      <c r="F40" s="3">
        <f t="shared" si="4"/>
        <v>0.25233739977583625</v>
      </c>
      <c r="G40" s="3">
        <f t="shared" si="5"/>
        <v>3.6106798732099321E-2</v>
      </c>
      <c r="H40" s="3">
        <f t="shared" si="2"/>
        <v>24</v>
      </c>
      <c r="I40" s="3">
        <f t="shared" si="3"/>
        <v>22</v>
      </c>
      <c r="J40" s="3">
        <f>ROUND(1+D40/D$53,0)</f>
        <v>21</v>
      </c>
      <c r="K40" s="3" t="s">
        <v>63</v>
      </c>
      <c r="L40" s="3" t="s">
        <v>63</v>
      </c>
      <c r="M40" s="3" t="s">
        <v>63</v>
      </c>
      <c r="N40" s="3" t="s">
        <v>63</v>
      </c>
      <c r="O40" s="3" t="s">
        <v>62</v>
      </c>
      <c r="P40" s="3" t="s">
        <v>63</v>
      </c>
    </row>
    <row r="41" spans="1:16" x14ac:dyDescent="0.6">
      <c r="A41" s="3" t="s">
        <v>39</v>
      </c>
      <c r="B41" s="4">
        <v>1003464</v>
      </c>
      <c r="C41" s="4">
        <v>1048319</v>
      </c>
      <c r="D41" s="4">
        <v>1052567</v>
      </c>
      <c r="E41" s="3">
        <f t="shared" si="1"/>
        <v>-3.5112309353316107E-2</v>
      </c>
      <c r="F41" s="3">
        <f t="shared" si="4"/>
        <v>-0.18588623658884629</v>
      </c>
      <c r="G41" s="3">
        <f t="shared" si="5"/>
        <v>-0.33973267331882884</v>
      </c>
      <c r="H41" s="3">
        <f t="shared" si="2"/>
        <v>3</v>
      </c>
      <c r="I41" s="3">
        <f t="shared" si="3"/>
        <v>3</v>
      </c>
      <c r="J41" s="3">
        <f>ROUND(1+D41/D$53,0)</f>
        <v>3</v>
      </c>
      <c r="K41" s="3" t="s">
        <v>63</v>
      </c>
      <c r="L41" s="3" t="s">
        <v>63</v>
      </c>
      <c r="M41" s="3" t="s">
        <v>63</v>
      </c>
      <c r="N41" s="3" t="s">
        <v>63</v>
      </c>
      <c r="O41" s="3" t="s">
        <v>63</v>
      </c>
      <c r="P41" s="3" t="s">
        <v>63</v>
      </c>
    </row>
    <row r="42" spans="1:16" x14ac:dyDescent="0.6">
      <c r="A42" s="3" t="s">
        <v>40</v>
      </c>
      <c r="B42" s="4">
        <v>3486703</v>
      </c>
      <c r="C42" s="4">
        <v>4012012</v>
      </c>
      <c r="D42" s="4">
        <v>4625364</v>
      </c>
      <c r="E42" s="3">
        <f t="shared" si="1"/>
        <v>-0.17267006525309903</v>
      </c>
      <c r="F42" s="3">
        <f t="shared" si="4"/>
        <v>-5.7221906527773925E-2</v>
      </c>
      <c r="G42" s="3">
        <f t="shared" si="5"/>
        <v>0.29582128568283927</v>
      </c>
      <c r="H42" s="3">
        <f t="shared" si="2"/>
        <v>8</v>
      </c>
      <c r="I42" s="3">
        <f t="shared" si="3"/>
        <v>8</v>
      </c>
      <c r="J42" s="3">
        <f>ROUND(1+D42/D$53,0)</f>
        <v>8</v>
      </c>
      <c r="K42" s="3" t="s">
        <v>62</v>
      </c>
      <c r="L42" s="3" t="s">
        <v>62</v>
      </c>
      <c r="M42" s="3" t="s">
        <v>62</v>
      </c>
      <c r="N42" s="3" t="s">
        <v>62</v>
      </c>
      <c r="O42" s="3" t="s">
        <v>62</v>
      </c>
      <c r="P42" s="3" t="s">
        <v>62</v>
      </c>
    </row>
    <row r="43" spans="1:16" x14ac:dyDescent="0.6">
      <c r="A43" s="3" t="s">
        <v>41</v>
      </c>
      <c r="B43" s="4">
        <v>696004</v>
      </c>
      <c r="C43" s="4">
        <v>754844</v>
      </c>
      <c r="D43" s="4">
        <v>814180</v>
      </c>
      <c r="E43" s="3">
        <f t="shared" si="1"/>
        <v>0.36284878405289511</v>
      </c>
      <c r="F43" s="3">
        <f t="shared" si="4"/>
        <v>0.30625591029861043</v>
      </c>
      <c r="G43" s="3">
        <f t="shared" si="5"/>
        <v>0.28424741801450715</v>
      </c>
      <c r="H43" s="3">
        <f t="shared" si="2"/>
        <v>2</v>
      </c>
      <c r="I43" s="3">
        <f t="shared" si="3"/>
        <v>2</v>
      </c>
      <c r="J43" s="3">
        <f>ROUND(1+D43/D$53,0)</f>
        <v>2</v>
      </c>
      <c r="K43" s="3" t="s">
        <v>62</v>
      </c>
      <c r="L43" s="3" t="s">
        <v>62</v>
      </c>
      <c r="M43" s="3" t="s">
        <v>62</v>
      </c>
      <c r="N43" s="3" t="s">
        <v>62</v>
      </c>
      <c r="O43" s="3" t="s">
        <v>62</v>
      </c>
      <c r="P43" s="3" t="s">
        <v>62</v>
      </c>
    </row>
    <row r="44" spans="1:16" x14ac:dyDescent="0.6">
      <c r="A44" s="3" t="s">
        <v>42</v>
      </c>
      <c r="B44" s="4">
        <v>4877185</v>
      </c>
      <c r="C44" s="4">
        <v>5689283</v>
      </c>
      <c r="D44" s="4">
        <v>6346105</v>
      </c>
      <c r="E44" s="3">
        <f t="shared" si="1"/>
        <v>-0.44996056509586246</v>
      </c>
      <c r="F44" s="3">
        <f t="shared" si="4"/>
        <v>-0.15470806668476023</v>
      </c>
      <c r="G44" s="3">
        <f t="shared" si="5"/>
        <v>1.0033359575222889E-2</v>
      </c>
      <c r="H44" s="3">
        <f t="shared" si="2"/>
        <v>11</v>
      </c>
      <c r="I44" s="3">
        <f t="shared" si="3"/>
        <v>11</v>
      </c>
      <c r="J44" s="3">
        <f>ROUND(1+D44/D$53,0)</f>
        <v>11</v>
      </c>
      <c r="K44" s="3" t="s">
        <v>62</v>
      </c>
      <c r="L44" s="3" t="s">
        <v>62</v>
      </c>
      <c r="M44" s="3" t="s">
        <v>62</v>
      </c>
      <c r="N44" s="3" t="s">
        <v>62</v>
      </c>
      <c r="O44" s="3" t="s">
        <v>62</v>
      </c>
      <c r="P44" s="3" t="s">
        <v>62</v>
      </c>
    </row>
    <row r="45" spans="1:16" x14ac:dyDescent="0.6">
      <c r="A45" s="3" t="s">
        <v>43</v>
      </c>
      <c r="B45" s="4">
        <v>16986510</v>
      </c>
      <c r="C45" s="4">
        <v>20851820</v>
      </c>
      <c r="D45" s="4">
        <v>25145561</v>
      </c>
      <c r="E45" s="3">
        <f t="shared" si="1"/>
        <v>0.26136703065262168</v>
      </c>
      <c r="F45" s="3">
        <f t="shared" si="4"/>
        <v>8.4029435860614399E-2</v>
      </c>
      <c r="G45" s="3">
        <f t="shared" si="5"/>
        <v>-0.33663097991071567</v>
      </c>
      <c r="H45" s="3">
        <f t="shared" si="2"/>
        <v>34</v>
      </c>
      <c r="I45" s="3">
        <f t="shared" si="3"/>
        <v>37</v>
      </c>
      <c r="J45" s="3">
        <f>ROUND(1+D45/D$53,0)</f>
        <v>41</v>
      </c>
      <c r="K45" s="3" t="s">
        <v>62</v>
      </c>
      <c r="L45" s="3" t="s">
        <v>62</v>
      </c>
      <c r="M45" s="3" t="s">
        <v>62</v>
      </c>
      <c r="N45" s="3" t="s">
        <v>62</v>
      </c>
      <c r="O45" s="3" t="s">
        <v>62</v>
      </c>
      <c r="P45" s="3" t="s">
        <v>62</v>
      </c>
    </row>
    <row r="46" spans="1:16" x14ac:dyDescent="0.6">
      <c r="A46" s="3" t="s">
        <v>44</v>
      </c>
      <c r="B46" s="4">
        <v>1722850</v>
      </c>
      <c r="C46" s="4">
        <v>2233169</v>
      </c>
      <c r="D46" s="4">
        <v>2763885</v>
      </c>
      <c r="E46" s="3">
        <f t="shared" si="1"/>
        <v>0.37352088149713314</v>
      </c>
      <c r="F46" s="3">
        <f t="shared" si="4"/>
        <v>-0.13550587280863624</v>
      </c>
      <c r="G46" s="3">
        <f t="shared" si="5"/>
        <v>0.35961602463709053</v>
      </c>
      <c r="H46" s="3">
        <f t="shared" si="2"/>
        <v>4</v>
      </c>
      <c r="I46" s="3">
        <f t="shared" si="3"/>
        <v>5</v>
      </c>
      <c r="J46" s="3">
        <f>ROUND(1+D46/D$53,0)</f>
        <v>5</v>
      </c>
      <c r="K46" s="3" t="s">
        <v>62</v>
      </c>
      <c r="L46" s="3" t="s">
        <v>62</v>
      </c>
      <c r="M46" s="3" t="s">
        <v>62</v>
      </c>
      <c r="N46" s="3" t="s">
        <v>62</v>
      </c>
      <c r="O46" s="3" t="s">
        <v>62</v>
      </c>
      <c r="P46" s="3" t="s">
        <v>62</v>
      </c>
    </row>
    <row r="47" spans="1:16" x14ac:dyDescent="0.6">
      <c r="A47" s="3" t="s">
        <v>45</v>
      </c>
      <c r="B47" s="4">
        <v>562758</v>
      </c>
      <c r="C47" s="4">
        <v>608827</v>
      </c>
      <c r="D47" s="4">
        <v>625741</v>
      </c>
      <c r="E47" s="3">
        <f t="shared" si="1"/>
        <v>0.10193914979804575</v>
      </c>
      <c r="F47" s="3">
        <f t="shared" si="4"/>
        <v>5.357380743487683E-2</v>
      </c>
      <c r="G47" s="3">
        <f t="shared" si="5"/>
        <v>-1.2986976349436574E-2</v>
      </c>
      <c r="H47" s="3">
        <f t="shared" si="2"/>
        <v>2</v>
      </c>
      <c r="I47" s="3">
        <f t="shared" si="3"/>
        <v>2</v>
      </c>
      <c r="J47" s="3">
        <f>ROUND(1+D47/D$53,0)</f>
        <v>2</v>
      </c>
      <c r="K47" s="3" t="s">
        <v>63</v>
      </c>
      <c r="L47" s="3" t="s">
        <v>63</v>
      </c>
      <c r="M47" s="3" t="s">
        <v>63</v>
      </c>
      <c r="N47" s="3" t="s">
        <v>63</v>
      </c>
      <c r="O47" s="3" t="s">
        <v>63</v>
      </c>
      <c r="P47" s="3" t="s">
        <v>63</v>
      </c>
    </row>
    <row r="48" spans="1:16" x14ac:dyDescent="0.6">
      <c r="A48" s="3" t="s">
        <v>46</v>
      </c>
      <c r="B48" s="4">
        <v>6187358</v>
      </c>
      <c r="C48" s="4">
        <v>7078515</v>
      </c>
      <c r="D48" s="4">
        <v>8001024</v>
      </c>
      <c r="E48" s="3">
        <f t="shared" si="1"/>
        <v>0.11549549542812088</v>
      </c>
      <c r="F48" s="3">
        <f t="shared" si="4"/>
        <v>0.24935490629503398</v>
      </c>
      <c r="G48" s="3">
        <f t="shared" si="5"/>
        <v>-0.3795789463360606</v>
      </c>
      <c r="H48" s="3">
        <f t="shared" si="2"/>
        <v>13</v>
      </c>
      <c r="I48" s="3">
        <f t="shared" si="3"/>
        <v>13</v>
      </c>
      <c r="J48" s="3">
        <f>ROUND(1+D48/D$53,0)</f>
        <v>14</v>
      </c>
      <c r="K48" s="3" t="s">
        <v>62</v>
      </c>
      <c r="L48" s="3" t="s">
        <v>62</v>
      </c>
      <c r="M48" s="3" t="s">
        <v>63</v>
      </c>
      <c r="N48" s="3" t="s">
        <v>63</v>
      </c>
      <c r="O48" s="3" t="s">
        <v>63</v>
      </c>
      <c r="P48" s="3" t="s">
        <v>63</v>
      </c>
    </row>
    <row r="49" spans="1:16" x14ac:dyDescent="0.6">
      <c r="A49" s="3" t="s">
        <v>47</v>
      </c>
      <c r="B49" s="4">
        <v>4866692</v>
      </c>
      <c r="C49" s="4">
        <v>5894121</v>
      </c>
      <c r="D49" s="4">
        <v>6724540</v>
      </c>
      <c r="E49" s="3">
        <f t="shared" si="1"/>
        <v>-0.47050695892559169</v>
      </c>
      <c r="F49" s="3">
        <f t="shared" si="4"/>
        <v>0.19976364952911574</v>
      </c>
      <c r="G49" s="3">
        <f t="shared" si="5"/>
        <v>-0.39304191660901111</v>
      </c>
      <c r="H49" s="3">
        <f t="shared" si="2"/>
        <v>11</v>
      </c>
      <c r="I49" s="3">
        <f t="shared" si="3"/>
        <v>11</v>
      </c>
      <c r="J49" s="3">
        <f>ROUND(1+D49/D$53,0)</f>
        <v>12</v>
      </c>
      <c r="K49" s="3" t="s">
        <v>63</v>
      </c>
      <c r="L49" s="3" t="s">
        <v>63</v>
      </c>
      <c r="M49" s="3" t="s">
        <v>63</v>
      </c>
      <c r="N49" s="3" t="s">
        <v>63</v>
      </c>
      <c r="O49" s="3" t="s">
        <v>63</v>
      </c>
      <c r="P49" s="3" t="s">
        <v>63</v>
      </c>
    </row>
    <row r="50" spans="1:16" x14ac:dyDescent="0.6">
      <c r="A50" s="3" t="s">
        <v>48</v>
      </c>
      <c r="B50" s="4">
        <v>1793477</v>
      </c>
      <c r="C50" s="4">
        <v>1808344</v>
      </c>
      <c r="D50" s="4">
        <v>1852994</v>
      </c>
      <c r="E50" s="3">
        <f t="shared" si="1"/>
        <v>-0.48818404969391782</v>
      </c>
      <c r="F50" s="3">
        <f t="shared" si="4"/>
        <v>0.12933538301030456</v>
      </c>
      <c r="G50" s="3">
        <f t="shared" si="5"/>
        <v>-7.7178559905212385E-2</v>
      </c>
      <c r="H50" s="3">
        <f t="shared" si="2"/>
        <v>5</v>
      </c>
      <c r="I50" s="3">
        <f t="shared" si="3"/>
        <v>4</v>
      </c>
      <c r="J50" s="3">
        <f>ROUND(1+D50/D$53,0)</f>
        <v>4</v>
      </c>
      <c r="K50" s="3" t="s">
        <v>62</v>
      </c>
      <c r="L50" s="3" t="s">
        <v>62</v>
      </c>
      <c r="M50" s="3" t="s">
        <v>62</v>
      </c>
      <c r="N50" s="3" t="s">
        <v>62</v>
      </c>
      <c r="O50" s="3" t="s">
        <v>62</v>
      </c>
      <c r="P50" s="3" t="s">
        <v>62</v>
      </c>
    </row>
    <row r="51" spans="1:16" x14ac:dyDescent="0.6">
      <c r="A51" s="3" t="s">
        <v>49</v>
      </c>
      <c r="B51" s="4">
        <v>4891769</v>
      </c>
      <c r="C51" s="4">
        <v>5363675</v>
      </c>
      <c r="D51" s="4">
        <v>5686986</v>
      </c>
      <c r="E51" s="3">
        <f t="shared" si="1"/>
        <v>-0.42140356446565441</v>
      </c>
      <c r="F51" s="3">
        <f t="shared" si="4"/>
        <v>0.28182799316269325</v>
      </c>
      <c r="G51" s="3">
        <f t="shared" si="5"/>
        <v>-2.9628476768465362E-2</v>
      </c>
      <c r="H51" s="3">
        <f t="shared" si="2"/>
        <v>11</v>
      </c>
      <c r="I51" s="3">
        <f t="shared" si="3"/>
        <v>10</v>
      </c>
      <c r="J51" s="3">
        <f>ROUND(1+D51/D$53,0)</f>
        <v>10</v>
      </c>
      <c r="K51" s="3" t="s">
        <v>63</v>
      </c>
      <c r="L51" s="3" t="s">
        <v>63</v>
      </c>
      <c r="M51" s="3" t="s">
        <v>63</v>
      </c>
      <c r="N51" s="3" t="s">
        <v>63</v>
      </c>
      <c r="O51" s="3" t="s">
        <v>62</v>
      </c>
      <c r="P51" s="3" t="s">
        <v>63</v>
      </c>
    </row>
    <row r="52" spans="1:16" x14ac:dyDescent="0.6">
      <c r="A52" s="3" t="s">
        <v>50</v>
      </c>
      <c r="B52" s="4">
        <v>453588</v>
      </c>
      <c r="C52" s="4">
        <v>493782</v>
      </c>
      <c r="D52" s="4">
        <v>563626</v>
      </c>
      <c r="E52" s="3">
        <f t="shared" si="1"/>
        <v>-0.11182715291724676</v>
      </c>
      <c r="F52" s="3">
        <f t="shared" si="4"/>
        <v>-0.14551131637918768</v>
      </c>
      <c r="G52" s="3">
        <f t="shared" si="5"/>
        <v>-0.1109641169939759</v>
      </c>
      <c r="H52" s="3">
        <f t="shared" si="2"/>
        <v>2</v>
      </c>
      <c r="I52" s="3">
        <f t="shared" si="3"/>
        <v>2</v>
      </c>
      <c r="J52" s="3">
        <f>ROUND(1+D52/D$53,0)</f>
        <v>2</v>
      </c>
      <c r="K52" s="3" t="s">
        <v>62</v>
      </c>
      <c r="L52" s="3" t="s">
        <v>62</v>
      </c>
      <c r="M52" s="3" t="s">
        <v>62</v>
      </c>
      <c r="N52" s="3" t="s">
        <v>62</v>
      </c>
      <c r="O52" s="3" t="s">
        <v>62</v>
      </c>
      <c r="P52" s="3" t="s">
        <v>62</v>
      </c>
    </row>
    <row r="53" spans="1:16" x14ac:dyDescent="0.6">
      <c r="A53" s="3" t="s">
        <v>55</v>
      </c>
      <c r="B53" s="3">
        <f>SUM(B2:B52)/487</f>
        <v>510697.89117043122</v>
      </c>
      <c r="C53" s="3">
        <f t="shared" ref="C53:D53" si="6">SUM(C2:C52)/487</f>
        <v>577868.3901437372</v>
      </c>
      <c r="D53" s="3">
        <f t="shared" si="6"/>
        <v>633974.41067761811</v>
      </c>
    </row>
    <row r="54" spans="1:16" x14ac:dyDescent="0.6">
      <c r="J54" s="3" t="s">
        <v>64</v>
      </c>
      <c r="K54" s="3">
        <f>SUMIF(K$2:K$52,"Dem",H$2:H$52)</f>
        <v>273</v>
      </c>
      <c r="L54" s="3">
        <f>SUMIF(L$2:L$52,"Dem",I$2:I$52)</f>
        <v>256</v>
      </c>
      <c r="M54" s="3">
        <f>SUMIF(M$2:M$52,"Dem",I$2:I$52)</f>
        <v>368</v>
      </c>
      <c r="N54" s="3">
        <f>SUMIF(N$2:N$52,"Dem",J$2:J$52)</f>
        <v>338</v>
      </c>
      <c r="O54" s="3">
        <f>SUMIF(O$2:O$52,"Dem",J$2:J$52)</f>
        <v>234</v>
      </c>
      <c r="P54" s="3">
        <f>SUMIF(P$2:P$52,"Dem",J$2:J$52)</f>
        <v>309</v>
      </c>
    </row>
    <row r="55" spans="1:16" x14ac:dyDescent="0.6">
      <c r="J55" s="3" t="s">
        <v>65</v>
      </c>
      <c r="K55" s="3">
        <f>SUMIF(K$2:K$52,"Rep",H$2:H$52)</f>
        <v>265</v>
      </c>
      <c r="L55" s="3">
        <f>SUMIF(L$2:L$52,"Rep",I$2:I$52)</f>
        <v>282</v>
      </c>
      <c r="M55" s="3">
        <f>SUMIF(M$2:M$52,"Rep",I$2:I$52)</f>
        <v>170</v>
      </c>
      <c r="N55" s="3">
        <f>SUMIF(N$2:N$52,"Rep",J$2:J$52)</f>
        <v>200</v>
      </c>
      <c r="O55" s="3">
        <f>SUMIF(O$2:O$52,"Rep",J$2:J$52)</f>
        <v>304</v>
      </c>
      <c r="P55" s="3">
        <f>SUMIF(P$2:P$52,"Rep",J$2:J$52)</f>
        <v>229</v>
      </c>
    </row>
  </sheetData>
  <conditionalFormatting sqref="E2:E52">
    <cfRule type="colorScale" priority="2">
      <colorScale>
        <cfvo type="num" val="-0.5"/>
        <cfvo type="num" val="0"/>
        <cfvo type="num" val="0.5"/>
        <color theme="5"/>
        <color theme="0"/>
        <color theme="7"/>
      </colorScale>
    </cfRule>
  </conditionalFormatting>
  <conditionalFormatting sqref="F2:G52">
    <cfRule type="colorScale" priority="1">
      <colorScale>
        <cfvo type="num" val="-0.5"/>
        <cfvo type="num" val="0"/>
        <cfvo type="num" val="0.5"/>
        <color theme="5"/>
        <color theme="0"/>
        <color theme="7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Apportionment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2020-11-22T11:13:44Z</dcterms:created>
  <dcterms:modified xsi:type="dcterms:W3CDTF">2020-11-23T01:46:44Z</dcterms:modified>
</cp:coreProperties>
</file>