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Ethan\Desktop\Projects\Project Nebula\Research\"/>
    </mc:Choice>
  </mc:AlternateContent>
  <xr:revisionPtr revIDLastSave="0" documentId="13_ncr:1_{EA4542C9-7DBC-4DC6-8529-77CC6E992353}" xr6:coauthVersionLast="47" xr6:coauthVersionMax="47" xr10:uidLastSave="{00000000-0000-0000-0000-000000000000}"/>
  <bookViews>
    <workbookView xWindow="-98" yWindow="-98" windowWidth="28996" windowHeight="15796" xr2:uid="{739C014F-EB62-43DE-A042-632A808273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K3" i="1"/>
  <c r="M3" i="1"/>
  <c r="L3" i="1"/>
  <c r="I3" i="1"/>
  <c r="H3" i="1"/>
  <c r="G3" i="1"/>
  <c r="M6" i="1"/>
  <c r="L6" i="1"/>
  <c r="K6" i="1"/>
  <c r="J6" i="1"/>
  <c r="I6" i="1"/>
  <c r="H6" i="1"/>
  <c r="O6" i="1" s="1"/>
  <c r="G6" i="1"/>
  <c r="N6" i="1" s="1"/>
  <c r="M5" i="1"/>
  <c r="L5" i="1"/>
  <c r="K5" i="1"/>
  <c r="J5" i="1"/>
  <c r="I5" i="1"/>
  <c r="H5" i="1"/>
  <c r="G5" i="1"/>
  <c r="M4" i="1"/>
  <c r="L4" i="1"/>
  <c r="K4" i="1"/>
  <c r="J4" i="1"/>
  <c r="I4" i="1"/>
  <c r="H4" i="1"/>
  <c r="O4" i="1" s="1"/>
  <c r="G4" i="1"/>
  <c r="N4" i="1" s="1"/>
  <c r="S7" i="1"/>
  <c r="S6" i="1"/>
  <c r="S5" i="1"/>
  <c r="S4" i="1"/>
  <c r="J3" i="1" l="1"/>
  <c r="N5" i="1"/>
  <c r="O5" i="1"/>
  <c r="N3" i="1" l="1"/>
</calcChain>
</file>

<file path=xl/sharedStrings.xml><?xml version="1.0" encoding="utf-8"?>
<sst xmlns="http://schemas.openxmlformats.org/spreadsheetml/2006/main" count="30" uniqueCount="18">
  <si>
    <t>LNC</t>
  </si>
  <si>
    <t>ALP</t>
  </si>
  <si>
    <t>GRN</t>
  </si>
  <si>
    <t>PHON</t>
  </si>
  <si>
    <t>UAP</t>
  </si>
  <si>
    <t>OTH</t>
  </si>
  <si>
    <t>LNC_2pp</t>
  </si>
  <si>
    <t>ALP_2pp</t>
  </si>
  <si>
    <t>Custom preference flows</t>
  </si>
  <si>
    <t>↗</t>
  </si>
  <si>
    <t>Use custom pref flows</t>
  </si>
  <si>
    <t>Default</t>
  </si>
  <si>
    <t>Split UAP from OTH</t>
  </si>
  <si>
    <r>
      <rPr>
        <sz val="12"/>
        <color theme="5"/>
        <rFont val="Segoe UI"/>
        <family val="2"/>
        <scheme val="minor"/>
      </rPr>
      <t>Lib</t>
    </r>
    <r>
      <rPr>
        <sz val="12"/>
        <color theme="1"/>
        <rFont val="Segoe UI"/>
        <family val="2"/>
        <scheme val="minor"/>
      </rPr>
      <t>/</t>
    </r>
    <r>
      <rPr>
        <sz val="12"/>
        <color rgb="FF008800"/>
        <rFont val="Segoe UI"/>
        <family val="2"/>
        <scheme val="minor"/>
      </rPr>
      <t>Nat</t>
    </r>
    <r>
      <rPr>
        <sz val="12"/>
        <color theme="1"/>
        <rFont val="Segoe UI"/>
        <family val="2"/>
        <scheme val="minor"/>
      </rPr>
      <t xml:space="preserve"> pref leakage</t>
    </r>
  </si>
  <si>
    <t>Redistributed primary vote (sum to 100)</t>
  </si>
  <si>
    <t>Primary vote (%)</t>
  </si>
  <si>
    <t>Estimated 2pp (%)</t>
  </si>
  <si>
    <t>Decimal 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</si>
</sst>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2" x14ac:knownFonts="1">
    <font>
      <sz val="11"/>
      <color theme="1"/>
      <name val="Lato"/>
      <family val="2"/>
    </font>
    <font>
      <sz val="12"/>
      <color theme="1"/>
      <name val="Segoe UI"/>
      <family val="2"/>
      <scheme val="minor"/>
    </font>
    <font>
      <sz val="12"/>
      <color theme="5"/>
      <name val="Segoe UI"/>
      <family val="2"/>
      <scheme val="minor"/>
    </font>
    <font>
      <sz val="12"/>
      <color theme="4"/>
      <name val="Segoe UI"/>
      <family val="2"/>
      <scheme val="minor"/>
    </font>
    <font>
      <sz val="12"/>
      <color theme="9"/>
      <name val="Segoe UI"/>
      <family val="2"/>
      <scheme val="minor"/>
    </font>
    <font>
      <sz val="12"/>
      <color theme="6"/>
      <name val="Segoe UI"/>
      <family val="2"/>
      <scheme val="minor"/>
    </font>
    <font>
      <sz val="12"/>
      <color theme="8"/>
      <name val="Segoe UI"/>
      <family val="2"/>
      <scheme val="minor"/>
    </font>
    <font>
      <sz val="12"/>
      <color theme="1" tint="0.499984740745262"/>
      <name val="Segoe UI"/>
      <family val="2"/>
      <scheme val="minor"/>
    </font>
    <font>
      <sz val="12"/>
      <color theme="5" tint="-0.249977111117893"/>
      <name val="Segoe UI"/>
      <family val="2"/>
      <scheme val="minor"/>
    </font>
    <font>
      <sz val="12"/>
      <color theme="4" tint="-0.249977111117893"/>
      <name val="Segoe UI"/>
      <family val="2"/>
      <scheme val="minor"/>
    </font>
    <font>
      <sz val="12"/>
      <color theme="1"/>
      <name val="Lato"/>
      <family val="2"/>
    </font>
    <font>
      <sz val="12"/>
      <color rgb="FF008800"/>
      <name val="Segoe U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lection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04038"/>
      </a:accent1>
      <a:accent2>
        <a:srgbClr val="4880E0"/>
      </a:accent2>
      <a:accent3>
        <a:srgbClr val="FF9000"/>
      </a:accent3>
      <a:accent4>
        <a:srgbClr val="886028"/>
      </a:accent4>
      <a:accent5>
        <a:srgbClr val="F0D008"/>
      </a:accent5>
      <a:accent6>
        <a:srgbClr val="88C840"/>
      </a:accent6>
      <a:hlink>
        <a:srgbClr val="0563C1"/>
      </a:hlink>
      <a:folHlink>
        <a:srgbClr val="954F72"/>
      </a:folHlink>
    </a:clrScheme>
    <a:fontScheme name="Segoe UI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5256D-8736-4F60-BF99-B5B90490916D}">
  <dimension ref="A1:AF11"/>
  <sheetViews>
    <sheetView tabSelected="1" workbookViewId="0">
      <selection activeCell="S10" sqref="S10"/>
    </sheetView>
  </sheetViews>
  <sheetFormatPr defaultColWidth="10.64453125" defaultRowHeight="20" customHeight="1" x14ac:dyDescent="0.55000000000000004"/>
  <cols>
    <col min="1" max="25" width="10.64453125" style="1"/>
    <col min="33" max="16384" width="10.64453125" style="1"/>
  </cols>
  <sheetData>
    <row r="1" spans="1:20" ht="20" customHeight="1" x14ac:dyDescent="0.55000000000000004">
      <c r="A1" s="13" t="s">
        <v>15</v>
      </c>
      <c r="B1" s="13"/>
      <c r="C1" s="13"/>
      <c r="D1" s="13"/>
      <c r="E1" s="13"/>
      <c r="F1" s="13"/>
      <c r="G1" s="13" t="s">
        <v>14</v>
      </c>
      <c r="H1" s="13"/>
      <c r="I1" s="13"/>
      <c r="J1" s="13"/>
      <c r="K1" s="13"/>
      <c r="L1" s="13"/>
      <c r="M1" s="14" t="s">
        <v>17</v>
      </c>
      <c r="N1" s="13" t="s">
        <v>16</v>
      </c>
      <c r="O1" s="13"/>
    </row>
    <row r="2" spans="1:20" ht="20" customHeight="1" x14ac:dyDescent="0.55000000000000004">
      <c r="A2" s="2" t="s">
        <v>0</v>
      </c>
      <c r="B2" s="3" t="s">
        <v>1</v>
      </c>
      <c r="C2" s="4" t="s">
        <v>2</v>
      </c>
      <c r="D2" s="5" t="s">
        <v>3</v>
      </c>
      <c r="E2" s="6" t="s">
        <v>4</v>
      </c>
      <c r="F2" s="7" t="s">
        <v>5</v>
      </c>
      <c r="G2" s="2" t="s">
        <v>0</v>
      </c>
      <c r="H2" s="3" t="s">
        <v>1</v>
      </c>
      <c r="I2" s="4" t="s">
        <v>2</v>
      </c>
      <c r="J2" s="5" t="s">
        <v>3</v>
      </c>
      <c r="K2" s="6" t="s">
        <v>4</v>
      </c>
      <c r="L2" s="7" t="s">
        <v>5</v>
      </c>
      <c r="M2" s="14"/>
      <c r="N2" s="8" t="s">
        <v>6</v>
      </c>
      <c r="O2" s="9" t="s">
        <v>7</v>
      </c>
      <c r="Q2" s="13" t="s">
        <v>8</v>
      </c>
      <c r="R2" s="13"/>
      <c r="S2" s="13"/>
    </row>
    <row r="3" spans="1:20" ht="20" customHeight="1" x14ac:dyDescent="0.55000000000000004">
      <c r="A3" s="1">
        <v>35.700000000000003</v>
      </c>
      <c r="B3" s="1">
        <v>32.58</v>
      </c>
      <c r="C3" s="1">
        <v>12.25</v>
      </c>
      <c r="D3" s="1">
        <v>4.96</v>
      </c>
      <c r="E3" s="1">
        <v>4.12</v>
      </c>
      <c r="F3" s="1">
        <v>10.39</v>
      </c>
      <c r="G3" s="1">
        <f>IF(OR(A3&gt;100,A3&lt;0),NA(),A3/SUM($A3:$F3)*100)</f>
        <v>35.700000000000003</v>
      </c>
      <c r="H3" s="1">
        <f>IF(OR(B3&gt;100,B3&lt;0),NA(),B3/SUM($A3:$F3)*100)</f>
        <v>32.58</v>
      </c>
      <c r="I3" s="1">
        <f>IF(OR(C3&gt;100,C3&lt;0),NA(),C3/SUM($A3:$F3)*100)</f>
        <v>12.25</v>
      </c>
      <c r="J3" s="1">
        <f>IF(OR(D3&gt;100,D3&lt;0),NA(),D3/SUM($A3:$F3)*100)</f>
        <v>4.96</v>
      </c>
      <c r="K3" s="1">
        <f>IF(OR(E3&gt;100,E3&lt;0),NA(),E3/SUM($A3:$F3)*100)</f>
        <v>4.12</v>
      </c>
      <c r="L3" s="1">
        <f>IF(OR(F3&gt;100,F3&lt;0),NA(),F3/SUM($A3:$F3)*100)</f>
        <v>10.39</v>
      </c>
      <c r="M3" s="1">
        <f>MIN(MAX(IF(A3=INT(A3),0,LEN(A3)-FIND(".",A3,1)),IF(B3=INT(B3),0,LEN(B3)-FIND(".",B3,1)),IF(C3=INT(C3),0,LEN(C3)-FIND(".",C3,1)),IF(D3=INT(D3),0,LEN(D3)-FIND(".",D3,1)),IF(E3=INT(E3),0,LEN(E3)-FIND(".",E3,1)),IF(F3=INT(F3),0,LEN(F3)-FIND(".",F3,1))),2)</f>
        <v>2</v>
      </c>
      <c r="N3" s="1">
        <f>IF(AND($S$10,$S$11),ROUND($G3+MMULT($I3:$L3,$R$4:$R$7)-$S$9,2),IF($S$10,ROUND($G3+MMULT($I3:$L3,$T$4:$T$7)-$S$9,2),IF($S$11,ROUND($G3+MMULT($I3:$J3,$R$4:$R$5)+$L3*$R$7-$S$9,2),ROUND($G3+MMULT($I3:$J3,$T$4:$T$5)+$L3*$T$7-$S$9,2))))</f>
        <v>47.87</v>
      </c>
      <c r="O3" s="1">
        <f>IF(AND($S$10,$S$11),ROUND($H3+MMULT($I3:$L3,$S$4:$S$7)+$S$9,2),IF($S$10,ROUND($H3+MMULT($I3:$L3,1-$T$4:$T$7)+$S$9,2),IF($S$11,ROUND($H3+MMULT($I3:$J3,$S$4:$S$5)+$L3*$S$7+$S$9,2),ROUND($H3+MMULT($I3:$J3,1-$T$4:$T$5)+$L3*(1-$T$7)+$S$9,2))))</f>
        <v>52.13</v>
      </c>
      <c r="Q3" s="10" t="s">
        <v>9</v>
      </c>
      <c r="R3" s="2" t="s">
        <v>0</v>
      </c>
      <c r="S3" s="3" t="s">
        <v>1</v>
      </c>
      <c r="T3" s="11" t="s">
        <v>11</v>
      </c>
    </row>
    <row r="4" spans="1:20" ht="20" customHeight="1" x14ac:dyDescent="0.55000000000000004">
      <c r="A4" s="1">
        <v>41.44</v>
      </c>
      <c r="B4" s="1">
        <v>33.340000000000003</v>
      </c>
      <c r="C4" s="1">
        <v>10.4</v>
      </c>
      <c r="D4" s="1">
        <v>3.08</v>
      </c>
      <c r="E4" s="1">
        <v>3.43</v>
      </c>
      <c r="F4" s="1">
        <v>8.31</v>
      </c>
      <c r="G4" s="1">
        <f>IF(OR(A4&gt;100,A4&lt;0),NA(),A4/SUM($A4:$F4)*100)</f>
        <v>41.439999999999991</v>
      </c>
      <c r="H4" s="1">
        <f>IF(OR(B4&gt;100,B4&lt;0),NA(),B4/SUM($A4:$F4)*100)</f>
        <v>33.339999999999996</v>
      </c>
      <c r="I4" s="1">
        <f>IF(OR(C4&gt;100,C4&lt;0),NA(),C4/SUM($A4:$F4)*100)</f>
        <v>10.4</v>
      </c>
      <c r="J4" s="1">
        <f>IF(OR(D4&gt;100,D4&lt;0),NA(),D4/SUM($A4:$F4)*100)</f>
        <v>3.0799999999999996</v>
      </c>
      <c r="K4" s="1">
        <f>IF(OR(E4&gt;100,E4&lt;0),NA(),E4/SUM($A4:$F4)*100)</f>
        <v>3.4299999999999997</v>
      </c>
      <c r="L4" s="1">
        <f>IF(OR(F4&gt;100,F4&lt;0),NA(),F4/SUM($A4:$F4)*100)</f>
        <v>8.3099999999999987</v>
      </c>
      <c r="M4" s="1">
        <f>MIN(MAX(IF(A4=INT(A4),0,LEN(A4)-FIND(".",A4,1)),IF(B4=INT(B4),0,LEN(B4)-FIND(".",B4,1)),IF(C4=INT(C4),0,LEN(C4)-FIND(".",C4,1)),IF(D4=INT(D4),0,LEN(D4)-FIND(".",D4,1)),IF(E4=INT(E4),0,LEN(E4)-FIND(".",E4,1)),IF(F4=INT(F4),0,LEN(F4)-FIND(".",F4,1))),2)</f>
        <v>2</v>
      </c>
      <c r="N4" s="1">
        <f>IF(AND($S$10,$S$11),ROUND($G4+MMULT($I4:$L4,$R$4:$R$7)-$S$9,2),IF($S$10,ROUND($G4+MMULT($I4:$L4,$T$4:$T$7)-$S$9,2),IF($S$11,ROUND($G4+MMULT($I4:$J4,$R$4:$R$5)+$L4*$R$7-$S$9,2),ROUND($G4+MMULT($I4:$J4,$T$4:$T$5)+$L4*$T$7-$S$9,2))))</f>
        <v>50.77</v>
      </c>
      <c r="O4" s="1">
        <f>IF(AND($S$10,$S$11),ROUND($H4+MMULT($I4:$L4,$S$4:$S$7)+$S$9,2),IF($S$10,ROUND($H4+MMULT($I4:$L4,1-$T$4:$T$7)+$S$9,2),IF($S$11,ROUND($H4+MMULT($I4:$J4,$S$4:$S$5)+$L4*$S$7+$S$9,2),ROUND($H4+MMULT($I4:$J4,1-$T$4:$T$5)+$L4*(1-$T$7)+$S$9,2))))</f>
        <v>49.23</v>
      </c>
      <c r="Q4" s="4" t="s">
        <v>2</v>
      </c>
      <c r="R4" s="1">
        <v>0.1434</v>
      </c>
      <c r="S4" s="12">
        <f>1-R4</f>
        <v>0.85660000000000003</v>
      </c>
      <c r="T4" s="11">
        <v>0.1434</v>
      </c>
    </row>
    <row r="5" spans="1:20" ht="20" customHeight="1" x14ac:dyDescent="0.55000000000000004">
      <c r="A5" s="1">
        <v>42.04</v>
      </c>
      <c r="B5" s="1">
        <v>34.729999999999997</v>
      </c>
      <c r="C5" s="1">
        <v>10.23</v>
      </c>
      <c r="D5" s="1">
        <v>1.29</v>
      </c>
      <c r="E5" s="1">
        <v>0</v>
      </c>
      <c r="F5" s="1">
        <v>11.71</v>
      </c>
      <c r="G5" s="1">
        <f>IF(OR(A5&gt;100,A5&lt;0),NA(),A5/SUM($A5:$F5)*100)</f>
        <v>42.04</v>
      </c>
      <c r="H5" s="1">
        <f>IF(OR(B5&gt;100,B5&lt;0),NA(),B5/SUM($A5:$F5)*100)</f>
        <v>34.729999999999997</v>
      </c>
      <c r="I5" s="1">
        <f>IF(OR(C5&gt;100,C5&lt;0),NA(),C5/SUM($A5:$F5)*100)</f>
        <v>10.23</v>
      </c>
      <c r="J5" s="1">
        <f>IF(OR(D5&gt;100,D5&lt;0),NA(),D5/SUM($A5:$F5)*100)</f>
        <v>1.29</v>
      </c>
      <c r="K5" s="1">
        <f>IF(OR(E5&gt;100,E5&lt;0),NA(),E5/SUM($A5:$F5)*100)</f>
        <v>0</v>
      </c>
      <c r="L5" s="1">
        <f>IF(OR(F5&gt;100,F5&lt;0),NA(),F5/SUM($A5:$F5)*100)</f>
        <v>11.71</v>
      </c>
      <c r="M5" s="1">
        <f>MIN(MAX(IF(A5=INT(A5),0,LEN(A5)-FIND(".",A5,1)),IF(B5=INT(B5),0,LEN(B5)-FIND(".",B5,1)),IF(C5=INT(C5),0,LEN(C5)-FIND(".",C5,1)),IF(D5=INT(D5),0,LEN(D5)-FIND(".",D5,1)),IF(E5=INT(E5),0,LEN(E5)-FIND(".",E5,1)),IF(F5=INT(F5),0,LEN(F5)-FIND(".",F5,1))),2)</f>
        <v>2</v>
      </c>
      <c r="N5" s="1">
        <f>IF(AND($S$10,$S$11),ROUND($G5+MMULT($I5:$L5,$R$4:$R$7)-$S$9,2),IF($S$10,ROUND($G5+MMULT($I5:$L5,$T$4:$T$7)-$S$9,2),IF($S$11,ROUND($G5+MMULT($I5:$J5,$R$4:$R$5)+$L5*$R$7-$S$9,2),ROUND($G5+MMULT($I5:$J5,$T$4:$T$5)+$L5*$T$7-$S$9,2))))</f>
        <v>49.61</v>
      </c>
      <c r="O5" s="1">
        <f>IF(AND($S$10,$S$11),ROUND($H5+MMULT($I5:$L5,$S$4:$S$7)+$S$9,2),IF($S$10,ROUND($H5+MMULT($I5:$L5,1-$T$4:$T$7)+$S$9,2),IF($S$11,ROUND($H5+MMULT($I5:$J5,$S$4:$S$5)+$L5*$S$7+$S$9,2),ROUND($H5+MMULT($I5:$J5,1-$T$4:$T$5)+$L5*(1-$T$7)+$S$9,2))))</f>
        <v>50.39</v>
      </c>
      <c r="Q5" s="5" t="s">
        <v>3</v>
      </c>
      <c r="R5" s="1">
        <v>0.64300000000000002</v>
      </c>
      <c r="S5" s="12">
        <f t="shared" ref="S5:S7" si="0">1-R5</f>
        <v>0.35699999999999998</v>
      </c>
      <c r="T5" s="11">
        <v>0.64300000000000002</v>
      </c>
    </row>
    <row r="6" spans="1:20" ht="20" customHeight="1" x14ac:dyDescent="0.55000000000000004">
      <c r="A6" s="1">
        <v>45.55</v>
      </c>
      <c r="B6" s="1">
        <v>33.380000000000003</v>
      </c>
      <c r="C6" s="1">
        <v>8.65</v>
      </c>
      <c r="D6" s="1">
        <v>0.17</v>
      </c>
      <c r="E6" s="1">
        <v>5.49</v>
      </c>
      <c r="F6" s="1">
        <v>6.76</v>
      </c>
      <c r="G6" s="1">
        <f>IF(OR(A6&gt;100,A6&lt;0),NA(),A6/SUM($A6:$F6)*100)</f>
        <v>45.54999999999999</v>
      </c>
      <c r="H6" s="1">
        <f>IF(OR(B6&gt;100,B6&lt;0),NA(),B6/SUM($A6:$F6)*100)</f>
        <v>33.379999999999995</v>
      </c>
      <c r="I6" s="1">
        <f>IF(OR(C6&gt;100,C6&lt;0),NA(),C6/SUM($A6:$F6)*100)</f>
        <v>8.6499999999999986</v>
      </c>
      <c r="J6" s="1">
        <f>IF(OR(D6&gt;100,D6&lt;0),NA(),D6/SUM($A6:$F6)*100)</f>
        <v>0.16999999999999998</v>
      </c>
      <c r="K6" s="1">
        <f>IF(OR(E6&gt;100,E6&lt;0),NA(),E6/SUM($A6:$F6)*100)</f>
        <v>5.4899999999999993</v>
      </c>
      <c r="L6" s="1">
        <f>IF(OR(F6&gt;100,F6&lt;0),NA(),F6/SUM($A6:$F6)*100)</f>
        <v>6.76</v>
      </c>
      <c r="M6" s="1">
        <f>MIN(MAX(IF(A6=INT(A6),0,LEN(A6)-FIND(".",A6,1)),IF(B6=INT(B6),0,LEN(B6)-FIND(".",B6,1)),IF(C6=INT(C6),0,LEN(C6)-FIND(".",C6,1)),IF(D6=INT(D6),0,LEN(D6)-FIND(".",D6,1)),IF(E6=INT(E6),0,LEN(E6)-FIND(".",E6,1)),IF(F6=INT(F6),0,LEN(F6)-FIND(".",F6,1))),2)</f>
        <v>2</v>
      </c>
      <c r="N6" s="1">
        <f>IF(AND($S$10,$S$11),ROUND($G6+MMULT($I6:$L6,$R$4:$R$7)-$S$9,2),IF($S$10,ROUND($G6+MMULT($I6:$L6,$T$4:$T$7)-$S$9,2),IF($S$11,ROUND($G6+MMULT($I6:$J6,$R$4:$R$5)+$L6*$R$7-$S$9,2),ROUND($G6+MMULT($I6:$J6,$T$4:$T$5)+$L6*$T$7-$S$9,2))))</f>
        <v>53.33</v>
      </c>
      <c r="O6" s="1">
        <f>IF(AND($S$10,$S$11),ROUND($H6+MMULT($I6:$L6,$S$4:$S$7)+$S$9,2),IF($S$10,ROUND($H6+MMULT($I6:$L6,1-$T$4:$T$7)+$S$9,2),IF($S$11,ROUND($H6+MMULT($I6:$J6,$S$4:$S$5)+$L6*$S$7+$S$9,2),ROUND($H6+MMULT($I6:$J6,1-$T$4:$T$5)+$L6*(1-$T$7)+$S$9,2))))</f>
        <v>46.67</v>
      </c>
      <c r="Q6" s="6" t="s">
        <v>4</v>
      </c>
      <c r="R6" s="1">
        <v>0.61860000000000004</v>
      </c>
      <c r="S6" s="12">
        <f t="shared" si="0"/>
        <v>0.38139999999999996</v>
      </c>
      <c r="T6" s="11">
        <v>0.61860000000000004</v>
      </c>
    </row>
    <row r="7" spans="1:20" ht="20" customHeight="1" x14ac:dyDescent="0.55000000000000004">
      <c r="Q7" s="7" t="s">
        <v>5</v>
      </c>
      <c r="R7" s="1">
        <v>0.45269999999999999</v>
      </c>
      <c r="S7" s="12">
        <f t="shared" si="0"/>
        <v>0.54730000000000001</v>
      </c>
      <c r="T7" s="11">
        <v>0.45269999999999999</v>
      </c>
    </row>
    <row r="9" spans="1:20" ht="20" customHeight="1" x14ac:dyDescent="0.55000000000000004">
      <c r="Q9" s="13" t="s">
        <v>13</v>
      </c>
      <c r="R9" s="13"/>
      <c r="S9" s="1">
        <v>0.03</v>
      </c>
    </row>
    <row r="10" spans="1:20" ht="20" customHeight="1" x14ac:dyDescent="0.55000000000000004">
      <c r="Q10" s="13" t="s">
        <v>12</v>
      </c>
      <c r="R10" s="13"/>
      <c r="S10" s="1" t="b">
        <v>1</v>
      </c>
    </row>
    <row r="11" spans="1:20" ht="20" customHeight="1" x14ac:dyDescent="0.55000000000000004">
      <c r="Q11" s="13" t="s">
        <v>10</v>
      </c>
      <c r="R11" s="13"/>
      <c r="S11" s="1" t="b">
        <v>0</v>
      </c>
    </row>
  </sheetData>
  <mergeCells count="8">
    <mergeCell ref="Q11:R11"/>
    <mergeCell ref="G1:L1"/>
    <mergeCell ref="M1:M2"/>
    <mergeCell ref="Q10:R10"/>
    <mergeCell ref="A1:F1"/>
    <mergeCell ref="N1:O1"/>
    <mergeCell ref="Q9:R9"/>
    <mergeCell ref="Q2:S2"/>
  </mergeCells>
  <dataValidations count="5">
    <dataValidation type="decimal" allowBlank="1" showInputMessage="1" showErrorMessage="1" sqref="S9 R4:R7" xr:uid="{D461783E-FC5A-452E-876A-D5D10CE2833E}">
      <formula1>0</formula1>
      <formula2>1</formula2>
    </dataValidation>
    <dataValidation type="decimal" allowBlank="1" showInputMessage="1" showErrorMessage="1" sqref="T4" xr:uid="{56841637-D931-4F6B-B15A-CA7E82F6D115}">
      <formula1>0.1779</formula1>
      <formula2>0.1779</formula2>
    </dataValidation>
    <dataValidation type="decimal" allowBlank="1" showInputMessage="1" showErrorMessage="1" sqref="T5" xr:uid="{F41EB651-CAD6-4D65-87CE-A198886B5812}">
      <formula1>0.6522</formula1>
      <formula2>0.6522</formula2>
    </dataValidation>
    <dataValidation type="decimal" allowBlank="1" showInputMessage="1" showErrorMessage="1" sqref="T6" xr:uid="{DCC40FFE-CFFC-40FB-BACE-65C7F8B782D4}">
      <formula1>0.6514</formula1>
      <formula2>0.6514</formula2>
    </dataValidation>
    <dataValidation type="decimal" showInputMessage="1" showErrorMessage="1" sqref="T7" xr:uid="{B2591A70-19C0-4143-9E4B-9D219EF952BE}">
      <formula1>0.493</formula1>
      <formula2>0.539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2021-11-27T13:52:04Z</dcterms:created>
  <dcterms:modified xsi:type="dcterms:W3CDTF">2022-10-10T02:23:08Z</dcterms:modified>
</cp:coreProperties>
</file>