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"/>
    </mc:Choice>
  </mc:AlternateContent>
  <xr:revisionPtr revIDLastSave="0" documentId="13_ncr:1_{DE96268C-1CCE-4AD8-93E4-263A3999AB0C}" xr6:coauthVersionLast="47" xr6:coauthVersionMax="47" xr10:uidLastSave="{00000000-0000-0000-0000-000000000000}"/>
  <bookViews>
    <workbookView xWindow="-93" yWindow="-93" windowWidth="25786" windowHeight="13986" xr2:uid="{0FC64BC6-A0B0-48EC-A759-65D582208678}"/>
  </bookViews>
  <sheets>
    <sheet name="Summary" sheetId="11" r:id="rId1"/>
    <sheet name="1993" sheetId="10" r:id="rId2"/>
    <sheet name="1996" sheetId="9" r:id="rId3"/>
    <sheet name="1998" sheetId="8" r:id="rId4"/>
    <sheet name="2001" sheetId="7" r:id="rId5"/>
    <sheet name="2004" sheetId="6" r:id="rId6"/>
    <sheet name="2007" sheetId="5" r:id="rId7"/>
    <sheet name="2010" sheetId="4" r:id="rId8"/>
    <sheet name="2013" sheetId="3" r:id="rId9"/>
    <sheet name="2016" sheetId="2" r:id="rId10"/>
    <sheet name="2019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P5" i="2"/>
  <c r="Q4" i="2"/>
  <c r="P4" i="2"/>
  <c r="Q3" i="2"/>
  <c r="P3" i="2"/>
  <c r="R2" i="2"/>
  <c r="Q2" i="2"/>
  <c r="P2" i="2"/>
  <c r="P5" i="3"/>
  <c r="P4" i="3"/>
  <c r="P3" i="3"/>
  <c r="P2" i="3"/>
  <c r="P5" i="4"/>
  <c r="P4" i="4"/>
  <c r="P3" i="4"/>
  <c r="P2" i="4"/>
  <c r="P5" i="5"/>
  <c r="P4" i="5"/>
  <c r="P3" i="5"/>
  <c r="P2" i="5"/>
  <c r="P5" i="6"/>
  <c r="P4" i="6"/>
  <c r="P3" i="6"/>
  <c r="P2" i="6"/>
  <c r="P5" i="7"/>
  <c r="P4" i="7"/>
  <c r="P3" i="7"/>
  <c r="P2" i="7"/>
  <c r="P5" i="8"/>
  <c r="P4" i="8"/>
  <c r="P3" i="8"/>
  <c r="P2" i="8"/>
  <c r="P5" i="9"/>
  <c r="P4" i="9"/>
  <c r="P3" i="9"/>
  <c r="P2" i="9"/>
  <c r="P5" i="10"/>
  <c r="P4" i="10"/>
  <c r="P3" i="10"/>
  <c r="P2" i="10"/>
  <c r="R3" i="2" l="1"/>
  <c r="J12" i="11"/>
  <c r="K12" i="11"/>
  <c r="K11" i="11"/>
  <c r="J11" i="11"/>
  <c r="K10" i="11"/>
  <c r="J10" i="11"/>
  <c r="L12" i="11" l="1"/>
  <c r="L10" i="11"/>
  <c r="L11" i="11"/>
  <c r="K9" i="11"/>
  <c r="J9" i="11"/>
  <c r="L8" i="11"/>
  <c r="L7" i="11"/>
  <c r="K8" i="11"/>
  <c r="J8" i="11"/>
  <c r="K7" i="11"/>
  <c r="J7" i="11"/>
  <c r="K6" i="11"/>
  <c r="J6" i="11"/>
  <c r="L6" i="11" s="1"/>
  <c r="K5" i="11"/>
  <c r="L5" i="11" s="1"/>
  <c r="J5" i="11"/>
  <c r="K4" i="11"/>
  <c r="J4" i="11"/>
  <c r="L4" i="11" s="1"/>
  <c r="K3" i="11"/>
  <c r="J3" i="11"/>
  <c r="L9" i="11" l="1"/>
  <c r="L3" i="11"/>
  <c r="L151" i="1"/>
  <c r="M151" i="1" s="1"/>
  <c r="L150" i="1"/>
  <c r="M150" i="1" s="1"/>
  <c r="L149" i="1"/>
  <c r="M149" i="1" s="1"/>
  <c r="L148" i="1"/>
  <c r="L147" i="1"/>
  <c r="L146" i="1"/>
  <c r="L145" i="1"/>
  <c r="L144" i="1"/>
  <c r="L143" i="1"/>
  <c r="L142" i="1"/>
  <c r="L141" i="1"/>
  <c r="L140" i="1"/>
  <c r="L139" i="1"/>
  <c r="L138" i="1"/>
  <c r="L136" i="1"/>
  <c r="L135" i="1"/>
  <c r="L134" i="1"/>
  <c r="L133" i="1"/>
  <c r="L132" i="1"/>
  <c r="L131" i="1"/>
  <c r="L130" i="1"/>
  <c r="L129" i="1"/>
  <c r="L128" i="1"/>
  <c r="L127" i="1"/>
  <c r="L126" i="1"/>
  <c r="L124" i="1"/>
  <c r="L123" i="1"/>
  <c r="L122" i="1"/>
  <c r="L121" i="1"/>
  <c r="L120" i="1"/>
  <c r="L119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99" i="1"/>
  <c r="L98" i="1"/>
  <c r="L95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3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6" i="1"/>
  <c r="L45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6" i="1"/>
  <c r="L5" i="1"/>
  <c r="L4" i="1"/>
  <c r="L3" i="1"/>
  <c r="L2" i="1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2" i="2" s="1"/>
  <c r="J6" i="2"/>
  <c r="J5" i="2"/>
  <c r="J4" i="2"/>
  <c r="J3" i="2"/>
  <c r="J2" i="2"/>
  <c r="L151" i="4"/>
  <c r="M151" i="4" s="1"/>
  <c r="L150" i="4"/>
  <c r="M150" i="4" s="1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51" i="5"/>
  <c r="M151" i="5" s="1"/>
  <c r="L150" i="5"/>
  <c r="M150" i="5" s="1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51" i="7"/>
  <c r="L150" i="7"/>
  <c r="L149" i="7"/>
  <c r="L148" i="7"/>
  <c r="L147" i="7"/>
  <c r="L145" i="7"/>
  <c r="L143" i="7"/>
  <c r="L142" i="7"/>
  <c r="L141" i="7"/>
  <c r="L140" i="7"/>
  <c r="L139" i="7"/>
  <c r="L137" i="7"/>
  <c r="L136" i="7"/>
  <c r="L135" i="7"/>
  <c r="L134" i="7"/>
  <c r="L133" i="7"/>
  <c r="L132" i="7"/>
  <c r="L131" i="7"/>
  <c r="L129" i="7"/>
  <c r="L128" i="7"/>
  <c r="L127" i="7"/>
  <c r="L126" i="7"/>
  <c r="L125" i="7"/>
  <c r="L124" i="7"/>
  <c r="L123" i="7"/>
  <c r="L121" i="7"/>
  <c r="L120" i="7"/>
  <c r="L119" i="7"/>
  <c r="L118" i="7"/>
  <c r="L117" i="7"/>
  <c r="L116" i="7"/>
  <c r="L115" i="7"/>
  <c r="L113" i="7"/>
  <c r="L112" i="7"/>
  <c r="L111" i="7"/>
  <c r="L110" i="7"/>
  <c r="L109" i="7"/>
  <c r="L108" i="7"/>
  <c r="L107" i="7"/>
  <c r="L105" i="7"/>
  <c r="L104" i="7"/>
  <c r="L103" i="7"/>
  <c r="L102" i="7"/>
  <c r="L101" i="7"/>
  <c r="L100" i="7"/>
  <c r="L99" i="7"/>
  <c r="L97" i="7"/>
  <c r="L96" i="7"/>
  <c r="L95" i="7"/>
  <c r="L94" i="7"/>
  <c r="L93" i="7"/>
  <c r="L92" i="7"/>
  <c r="L91" i="7"/>
  <c r="L89" i="7"/>
  <c r="L88" i="7"/>
  <c r="L87" i="7"/>
  <c r="L86" i="7"/>
  <c r="L85" i="7"/>
  <c r="L84" i="7"/>
  <c r="L83" i="7"/>
  <c r="L81" i="7"/>
  <c r="L80" i="7"/>
  <c r="L79" i="7"/>
  <c r="L78" i="7"/>
  <c r="L77" i="7"/>
  <c r="L76" i="7"/>
  <c r="L75" i="7"/>
  <c r="L73" i="7"/>
  <c r="L72" i="7"/>
  <c r="L71" i="7"/>
  <c r="L70" i="7"/>
  <c r="L69" i="7"/>
  <c r="L68" i="7"/>
  <c r="L67" i="7"/>
  <c r="L65" i="7"/>
  <c r="L64" i="7"/>
  <c r="L63" i="7"/>
  <c r="L62" i="7"/>
  <c r="L61" i="7"/>
  <c r="L60" i="7"/>
  <c r="L59" i="7"/>
  <c r="L57" i="7"/>
  <c r="L56" i="7"/>
  <c r="L55" i="7"/>
  <c r="L54" i="7"/>
  <c r="L53" i="7"/>
  <c r="L52" i="7"/>
  <c r="L51" i="7"/>
  <c r="L49" i="7"/>
  <c r="L48" i="7"/>
  <c r="L47" i="7"/>
  <c r="L46" i="7"/>
  <c r="L45" i="7"/>
  <c r="L44" i="7"/>
  <c r="L43" i="7"/>
  <c r="L41" i="7"/>
  <c r="L40" i="7"/>
  <c r="L39" i="7"/>
  <c r="L38" i="7"/>
  <c r="L37" i="7"/>
  <c r="L36" i="7"/>
  <c r="L35" i="7"/>
  <c r="L33" i="7"/>
  <c r="L32" i="7"/>
  <c r="L31" i="7"/>
  <c r="L30" i="7"/>
  <c r="L29" i="7"/>
  <c r="L28" i="7"/>
  <c r="L27" i="7"/>
  <c r="L25" i="7"/>
  <c r="L24" i="7"/>
  <c r="L23" i="7"/>
  <c r="L22" i="7"/>
  <c r="L21" i="7"/>
  <c r="L20" i="7"/>
  <c r="L19" i="7"/>
  <c r="L17" i="7"/>
  <c r="L16" i="7"/>
  <c r="L15" i="7"/>
  <c r="L14" i="7"/>
  <c r="L13" i="7"/>
  <c r="L12" i="7"/>
  <c r="L11" i="7"/>
  <c r="L9" i="7"/>
  <c r="L8" i="7"/>
  <c r="L7" i="7"/>
  <c r="L6" i="7"/>
  <c r="L5" i="7"/>
  <c r="L4" i="7"/>
  <c r="L3" i="7"/>
  <c r="L2" i="7"/>
  <c r="L2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149" i="8"/>
  <c r="C149" i="8"/>
  <c r="L146" i="8" s="1"/>
  <c r="E150" i="10"/>
  <c r="Q2" i="4" l="1"/>
  <c r="Q5" i="4"/>
  <c r="Q4" i="4"/>
  <c r="Q3" i="4"/>
  <c r="Q2" i="5"/>
  <c r="Q5" i="5"/>
  <c r="Q4" i="5"/>
  <c r="Q3" i="5"/>
  <c r="Q5" i="9"/>
  <c r="Q4" i="9"/>
  <c r="Q3" i="9"/>
  <c r="Q2" i="9"/>
  <c r="K95" i="2"/>
  <c r="L95" i="2" s="1"/>
  <c r="L17" i="8"/>
  <c r="L65" i="8"/>
  <c r="L97" i="8"/>
  <c r="L11" i="8"/>
  <c r="L27" i="8"/>
  <c r="L43" i="8"/>
  <c r="L59" i="8"/>
  <c r="L75" i="8"/>
  <c r="L91" i="8"/>
  <c r="L107" i="8"/>
  <c r="L123" i="8"/>
  <c r="L145" i="8"/>
  <c r="L16" i="8"/>
  <c r="L32" i="8"/>
  <c r="L48" i="8"/>
  <c r="L64" i="8"/>
  <c r="L80" i="8"/>
  <c r="L96" i="8"/>
  <c r="L112" i="8"/>
  <c r="L128" i="8"/>
  <c r="L143" i="8"/>
  <c r="L135" i="8"/>
  <c r="L127" i="8"/>
  <c r="L119" i="8"/>
  <c r="L111" i="8"/>
  <c r="L103" i="8"/>
  <c r="L95" i="8"/>
  <c r="L87" i="8"/>
  <c r="L79" i="8"/>
  <c r="L71" i="8"/>
  <c r="L63" i="8"/>
  <c r="L55" i="8"/>
  <c r="L47" i="8"/>
  <c r="L39" i="8"/>
  <c r="L31" i="8"/>
  <c r="L23" i="8"/>
  <c r="L15" i="8"/>
  <c r="L7" i="8"/>
  <c r="L54" i="8"/>
  <c r="L30" i="8"/>
  <c r="L14" i="8"/>
  <c r="L133" i="8"/>
  <c r="L117" i="8"/>
  <c r="L109" i="8"/>
  <c r="L77" i="8"/>
  <c r="L61" i="8"/>
  <c r="L45" i="8"/>
  <c r="L29" i="8"/>
  <c r="L13" i="8"/>
  <c r="L140" i="8"/>
  <c r="L124" i="8"/>
  <c r="L108" i="8"/>
  <c r="L92" i="8"/>
  <c r="L76" i="8"/>
  <c r="L60" i="8"/>
  <c r="L44" i="8"/>
  <c r="L28" i="8"/>
  <c r="L12" i="8"/>
  <c r="L139" i="8"/>
  <c r="L142" i="8"/>
  <c r="L134" i="8"/>
  <c r="L126" i="8"/>
  <c r="L118" i="8"/>
  <c r="L110" i="8"/>
  <c r="L102" i="8"/>
  <c r="L94" i="8"/>
  <c r="L86" i="8"/>
  <c r="L78" i="8"/>
  <c r="L70" i="8"/>
  <c r="L62" i="8"/>
  <c r="L46" i="8"/>
  <c r="L38" i="8"/>
  <c r="L22" i="8"/>
  <c r="L6" i="8"/>
  <c r="L141" i="8"/>
  <c r="L125" i="8"/>
  <c r="L101" i="8"/>
  <c r="L85" i="8"/>
  <c r="L69" i="8"/>
  <c r="L53" i="8"/>
  <c r="L37" i="8"/>
  <c r="L21" i="8"/>
  <c r="L5" i="8"/>
  <c r="L148" i="8"/>
  <c r="L132" i="8"/>
  <c r="L116" i="8"/>
  <c r="L100" i="8"/>
  <c r="L84" i="8"/>
  <c r="L68" i="8"/>
  <c r="L52" i="8"/>
  <c r="L36" i="8"/>
  <c r="L20" i="8"/>
  <c r="L4" i="8"/>
  <c r="L147" i="8"/>
  <c r="L131" i="8"/>
  <c r="L93" i="8"/>
  <c r="L2" i="8"/>
  <c r="L18" i="8"/>
  <c r="L34" i="8"/>
  <c r="L50" i="8"/>
  <c r="L66" i="8"/>
  <c r="L82" i="8"/>
  <c r="L98" i="8"/>
  <c r="L114" i="8"/>
  <c r="L130" i="8"/>
  <c r="L3" i="8"/>
  <c r="L19" i="8"/>
  <c r="L35" i="8"/>
  <c r="L51" i="8"/>
  <c r="L67" i="8"/>
  <c r="L83" i="8"/>
  <c r="L99" i="8"/>
  <c r="L115" i="8"/>
  <c r="L136" i="8"/>
  <c r="L81" i="8"/>
  <c r="L8" i="8"/>
  <c r="L24" i="8"/>
  <c r="L40" i="8"/>
  <c r="L56" i="8"/>
  <c r="L72" i="8"/>
  <c r="L88" i="8"/>
  <c r="L104" i="8"/>
  <c r="L120" i="8"/>
  <c r="L137" i="8"/>
  <c r="L49" i="8"/>
  <c r="L113" i="8"/>
  <c r="L9" i="8"/>
  <c r="L25" i="8"/>
  <c r="L41" i="8"/>
  <c r="L57" i="8"/>
  <c r="L73" i="8"/>
  <c r="L89" i="8"/>
  <c r="L105" i="8"/>
  <c r="L121" i="8"/>
  <c r="L138" i="8"/>
  <c r="L33" i="8"/>
  <c r="L129" i="8"/>
  <c r="L10" i="8"/>
  <c r="L26" i="8"/>
  <c r="L42" i="8"/>
  <c r="L58" i="8"/>
  <c r="L74" i="8"/>
  <c r="L90" i="8"/>
  <c r="L106" i="8"/>
  <c r="L122" i="8"/>
  <c r="L144" i="8"/>
  <c r="E149" i="10"/>
  <c r="J149" i="10" s="1"/>
  <c r="E148" i="10"/>
  <c r="J148" i="10" s="1"/>
  <c r="E147" i="10"/>
  <c r="J147" i="10" s="1"/>
  <c r="E146" i="10"/>
  <c r="J146" i="10" s="1"/>
  <c r="E145" i="10"/>
  <c r="J145" i="10" s="1"/>
  <c r="E144" i="10"/>
  <c r="J144" i="10" s="1"/>
  <c r="E143" i="10"/>
  <c r="J143" i="10" s="1"/>
  <c r="E142" i="10"/>
  <c r="J142" i="10" s="1"/>
  <c r="E141" i="10"/>
  <c r="J141" i="10" s="1"/>
  <c r="E140" i="10"/>
  <c r="J140" i="10" s="1"/>
  <c r="E139" i="10"/>
  <c r="J139" i="10" s="1"/>
  <c r="E138" i="10"/>
  <c r="J138" i="10" s="1"/>
  <c r="E137" i="10"/>
  <c r="J137" i="10" s="1"/>
  <c r="E136" i="10"/>
  <c r="J136" i="10" s="1"/>
  <c r="E135" i="10"/>
  <c r="J135" i="10" s="1"/>
  <c r="E134" i="10"/>
  <c r="J134" i="10" s="1"/>
  <c r="E133" i="10"/>
  <c r="J133" i="10" s="1"/>
  <c r="E132" i="10"/>
  <c r="J132" i="10" s="1"/>
  <c r="E131" i="10"/>
  <c r="J131" i="10" s="1"/>
  <c r="E130" i="10"/>
  <c r="J130" i="10" s="1"/>
  <c r="E129" i="10"/>
  <c r="J129" i="10" s="1"/>
  <c r="E128" i="10"/>
  <c r="J128" i="10" s="1"/>
  <c r="E127" i="10"/>
  <c r="J127" i="10" s="1"/>
  <c r="E126" i="10"/>
  <c r="J126" i="10" s="1"/>
  <c r="E125" i="10"/>
  <c r="J125" i="10" s="1"/>
  <c r="E124" i="10"/>
  <c r="J124" i="10" s="1"/>
  <c r="E123" i="10"/>
  <c r="J123" i="10" s="1"/>
  <c r="E122" i="10"/>
  <c r="J122" i="10" s="1"/>
  <c r="E121" i="10"/>
  <c r="J121" i="10" s="1"/>
  <c r="E120" i="10"/>
  <c r="J120" i="10" s="1"/>
  <c r="E119" i="10"/>
  <c r="J119" i="10" s="1"/>
  <c r="E118" i="10"/>
  <c r="J118" i="10" s="1"/>
  <c r="E117" i="10"/>
  <c r="J117" i="10" s="1"/>
  <c r="E116" i="10"/>
  <c r="J116" i="10" s="1"/>
  <c r="E115" i="10"/>
  <c r="J115" i="10" s="1"/>
  <c r="E114" i="10"/>
  <c r="J114" i="10" s="1"/>
  <c r="E113" i="10"/>
  <c r="J113" i="10" s="1"/>
  <c r="E112" i="10"/>
  <c r="J112" i="10" s="1"/>
  <c r="E111" i="10"/>
  <c r="J111" i="10" s="1"/>
  <c r="E110" i="10"/>
  <c r="J110" i="10" s="1"/>
  <c r="E109" i="10"/>
  <c r="J109" i="10" s="1"/>
  <c r="E108" i="10"/>
  <c r="J108" i="10" s="1"/>
  <c r="E107" i="10"/>
  <c r="J107" i="10" s="1"/>
  <c r="E106" i="10"/>
  <c r="J106" i="10" s="1"/>
  <c r="E105" i="10"/>
  <c r="J105" i="10" s="1"/>
  <c r="E104" i="10"/>
  <c r="J104" i="10" s="1"/>
  <c r="E103" i="10"/>
  <c r="J103" i="10" s="1"/>
  <c r="E102" i="10"/>
  <c r="J102" i="10" s="1"/>
  <c r="E101" i="10"/>
  <c r="J101" i="10" s="1"/>
  <c r="E100" i="10"/>
  <c r="J100" i="10" s="1"/>
  <c r="E99" i="10"/>
  <c r="J99" i="10" s="1"/>
  <c r="E98" i="10"/>
  <c r="J98" i="10" s="1"/>
  <c r="E97" i="10"/>
  <c r="J97" i="10" s="1"/>
  <c r="E96" i="10"/>
  <c r="J96" i="10" s="1"/>
  <c r="E95" i="10"/>
  <c r="J95" i="10" s="1"/>
  <c r="E94" i="10"/>
  <c r="J94" i="10" s="1"/>
  <c r="E93" i="10"/>
  <c r="J93" i="10" s="1"/>
  <c r="E92" i="10"/>
  <c r="J92" i="10" s="1"/>
  <c r="E91" i="10"/>
  <c r="J91" i="10" s="1"/>
  <c r="E90" i="10"/>
  <c r="J90" i="10" s="1"/>
  <c r="E89" i="10"/>
  <c r="J89" i="10" s="1"/>
  <c r="E88" i="10"/>
  <c r="J88" i="10" s="1"/>
  <c r="E87" i="10"/>
  <c r="J87" i="10" s="1"/>
  <c r="E86" i="10"/>
  <c r="J86" i="10" s="1"/>
  <c r="E85" i="10"/>
  <c r="J85" i="10" s="1"/>
  <c r="E84" i="10"/>
  <c r="J84" i="10" s="1"/>
  <c r="E83" i="10"/>
  <c r="J83" i="10" s="1"/>
  <c r="E82" i="10"/>
  <c r="J82" i="10" s="1"/>
  <c r="E81" i="10"/>
  <c r="J81" i="10" s="1"/>
  <c r="E80" i="10"/>
  <c r="J80" i="10" s="1"/>
  <c r="E79" i="10"/>
  <c r="J79" i="10" s="1"/>
  <c r="E78" i="10"/>
  <c r="J78" i="10" s="1"/>
  <c r="E77" i="10"/>
  <c r="J77" i="10" s="1"/>
  <c r="E76" i="10"/>
  <c r="J76" i="10" s="1"/>
  <c r="E75" i="10"/>
  <c r="J75" i="10" s="1"/>
  <c r="E74" i="10"/>
  <c r="J74" i="10" s="1"/>
  <c r="E73" i="10"/>
  <c r="J73" i="10" s="1"/>
  <c r="E72" i="10"/>
  <c r="J72" i="10" s="1"/>
  <c r="E71" i="10"/>
  <c r="J71" i="10" s="1"/>
  <c r="E70" i="10"/>
  <c r="J70" i="10" s="1"/>
  <c r="E69" i="10"/>
  <c r="J69" i="10" s="1"/>
  <c r="E68" i="10"/>
  <c r="J68" i="10" s="1"/>
  <c r="E67" i="10"/>
  <c r="J67" i="10" s="1"/>
  <c r="E66" i="10"/>
  <c r="J66" i="10" s="1"/>
  <c r="E65" i="10"/>
  <c r="J65" i="10" s="1"/>
  <c r="E64" i="10"/>
  <c r="J64" i="10" s="1"/>
  <c r="E63" i="10"/>
  <c r="J63" i="10" s="1"/>
  <c r="E62" i="10"/>
  <c r="J62" i="10" s="1"/>
  <c r="E61" i="10"/>
  <c r="J61" i="10" s="1"/>
  <c r="E60" i="10"/>
  <c r="J60" i="10" s="1"/>
  <c r="E59" i="10"/>
  <c r="J59" i="10" s="1"/>
  <c r="E58" i="10"/>
  <c r="J58" i="10" s="1"/>
  <c r="E57" i="10"/>
  <c r="J57" i="10" s="1"/>
  <c r="E56" i="10"/>
  <c r="J56" i="10" s="1"/>
  <c r="E55" i="10"/>
  <c r="J55" i="10" s="1"/>
  <c r="E54" i="10"/>
  <c r="J54" i="10" s="1"/>
  <c r="E53" i="10"/>
  <c r="J53" i="10" s="1"/>
  <c r="E52" i="10"/>
  <c r="J52" i="10" s="1"/>
  <c r="E51" i="10"/>
  <c r="J51" i="10" s="1"/>
  <c r="E50" i="10"/>
  <c r="J50" i="10" s="1"/>
  <c r="E49" i="10"/>
  <c r="J49" i="10" s="1"/>
  <c r="E48" i="10"/>
  <c r="J48" i="10" s="1"/>
  <c r="E47" i="10"/>
  <c r="J47" i="10" s="1"/>
  <c r="E46" i="10"/>
  <c r="J46" i="10" s="1"/>
  <c r="E45" i="10"/>
  <c r="J45" i="10" s="1"/>
  <c r="E44" i="10"/>
  <c r="J44" i="10" s="1"/>
  <c r="E43" i="10"/>
  <c r="J43" i="10" s="1"/>
  <c r="E42" i="10"/>
  <c r="J42" i="10" s="1"/>
  <c r="E41" i="10"/>
  <c r="J41" i="10" s="1"/>
  <c r="E40" i="10"/>
  <c r="J40" i="10" s="1"/>
  <c r="E39" i="10"/>
  <c r="J39" i="10" s="1"/>
  <c r="E38" i="10"/>
  <c r="J38" i="10" s="1"/>
  <c r="E37" i="10"/>
  <c r="J37" i="10" s="1"/>
  <c r="E36" i="10"/>
  <c r="J36" i="10" s="1"/>
  <c r="E35" i="10"/>
  <c r="J35" i="10" s="1"/>
  <c r="E34" i="10"/>
  <c r="J34" i="10" s="1"/>
  <c r="E33" i="10"/>
  <c r="J33" i="10" s="1"/>
  <c r="E32" i="10"/>
  <c r="J32" i="10" s="1"/>
  <c r="E31" i="10"/>
  <c r="J31" i="10" s="1"/>
  <c r="E30" i="10"/>
  <c r="J30" i="10" s="1"/>
  <c r="E29" i="10"/>
  <c r="J29" i="10" s="1"/>
  <c r="E28" i="10"/>
  <c r="J28" i="10" s="1"/>
  <c r="E27" i="10"/>
  <c r="J27" i="10" s="1"/>
  <c r="E26" i="10"/>
  <c r="J26" i="10" s="1"/>
  <c r="E25" i="10"/>
  <c r="J25" i="10" s="1"/>
  <c r="E24" i="10"/>
  <c r="J24" i="10" s="1"/>
  <c r="E23" i="10"/>
  <c r="J23" i="10" s="1"/>
  <c r="E22" i="10"/>
  <c r="J22" i="10" s="1"/>
  <c r="E21" i="10"/>
  <c r="J21" i="10" s="1"/>
  <c r="E20" i="10"/>
  <c r="J20" i="10" s="1"/>
  <c r="E19" i="10"/>
  <c r="J19" i="10" s="1"/>
  <c r="E18" i="10"/>
  <c r="J18" i="10" s="1"/>
  <c r="E17" i="10"/>
  <c r="J17" i="10" s="1"/>
  <c r="E16" i="10"/>
  <c r="J16" i="10" s="1"/>
  <c r="E15" i="10"/>
  <c r="J15" i="10" s="1"/>
  <c r="E14" i="10"/>
  <c r="J14" i="10" s="1"/>
  <c r="E13" i="10"/>
  <c r="J13" i="10" s="1"/>
  <c r="E12" i="10"/>
  <c r="J12" i="10" s="1"/>
  <c r="E11" i="10"/>
  <c r="J11" i="10" s="1"/>
  <c r="E10" i="10"/>
  <c r="J10" i="10" s="1"/>
  <c r="E9" i="10"/>
  <c r="J9" i="10" s="1"/>
  <c r="E8" i="10"/>
  <c r="J8" i="10" s="1"/>
  <c r="E7" i="10"/>
  <c r="J7" i="10" s="1"/>
  <c r="E6" i="10"/>
  <c r="J6" i="10" s="1"/>
  <c r="E5" i="10"/>
  <c r="J5" i="10" s="1"/>
  <c r="E4" i="10"/>
  <c r="J4" i="10" s="1"/>
  <c r="E3" i="10"/>
  <c r="J3" i="10" s="1"/>
  <c r="E2" i="10"/>
  <c r="E149" i="9"/>
  <c r="J149" i="9" s="1"/>
  <c r="E148" i="9"/>
  <c r="J148" i="9" s="1"/>
  <c r="E147" i="9"/>
  <c r="J147" i="9" s="1"/>
  <c r="E146" i="9"/>
  <c r="J146" i="9" s="1"/>
  <c r="E145" i="9"/>
  <c r="J145" i="9" s="1"/>
  <c r="E144" i="9"/>
  <c r="J144" i="9" s="1"/>
  <c r="E143" i="9"/>
  <c r="J143" i="9" s="1"/>
  <c r="E142" i="9"/>
  <c r="J142" i="9" s="1"/>
  <c r="E141" i="9"/>
  <c r="J141" i="9" s="1"/>
  <c r="E140" i="9"/>
  <c r="J140" i="9" s="1"/>
  <c r="E139" i="9"/>
  <c r="J139" i="9" s="1"/>
  <c r="E138" i="9"/>
  <c r="J138" i="9" s="1"/>
  <c r="E137" i="9"/>
  <c r="J137" i="9" s="1"/>
  <c r="E136" i="9"/>
  <c r="J136" i="9" s="1"/>
  <c r="E135" i="9"/>
  <c r="J135" i="9" s="1"/>
  <c r="E134" i="9"/>
  <c r="J134" i="9" s="1"/>
  <c r="E133" i="9"/>
  <c r="J133" i="9" s="1"/>
  <c r="E132" i="9"/>
  <c r="J132" i="9" s="1"/>
  <c r="E131" i="9"/>
  <c r="J131" i="9" s="1"/>
  <c r="E130" i="9"/>
  <c r="J130" i="9" s="1"/>
  <c r="E129" i="9"/>
  <c r="J129" i="9" s="1"/>
  <c r="E128" i="9"/>
  <c r="J128" i="9" s="1"/>
  <c r="E127" i="9"/>
  <c r="J127" i="9" s="1"/>
  <c r="E126" i="9"/>
  <c r="J126" i="9" s="1"/>
  <c r="E125" i="9"/>
  <c r="J125" i="9" s="1"/>
  <c r="E124" i="9"/>
  <c r="J124" i="9" s="1"/>
  <c r="E123" i="9"/>
  <c r="J123" i="9" s="1"/>
  <c r="E122" i="9"/>
  <c r="J122" i="9" s="1"/>
  <c r="E121" i="9"/>
  <c r="J121" i="9" s="1"/>
  <c r="E120" i="9"/>
  <c r="J120" i="9" s="1"/>
  <c r="E119" i="9"/>
  <c r="J119" i="9" s="1"/>
  <c r="E118" i="9"/>
  <c r="J118" i="9" s="1"/>
  <c r="E117" i="9"/>
  <c r="J117" i="9" s="1"/>
  <c r="E116" i="9"/>
  <c r="J116" i="9" s="1"/>
  <c r="E115" i="9"/>
  <c r="J115" i="9" s="1"/>
  <c r="E114" i="9"/>
  <c r="J114" i="9" s="1"/>
  <c r="E113" i="9"/>
  <c r="J113" i="9" s="1"/>
  <c r="E112" i="9"/>
  <c r="J112" i="9" s="1"/>
  <c r="E111" i="9"/>
  <c r="J111" i="9" s="1"/>
  <c r="E110" i="9"/>
  <c r="J110" i="9" s="1"/>
  <c r="E109" i="9"/>
  <c r="J109" i="9" s="1"/>
  <c r="E108" i="9"/>
  <c r="J108" i="9" s="1"/>
  <c r="E107" i="9"/>
  <c r="J107" i="9" s="1"/>
  <c r="E106" i="9"/>
  <c r="J106" i="9" s="1"/>
  <c r="E105" i="9"/>
  <c r="J105" i="9" s="1"/>
  <c r="E104" i="9"/>
  <c r="J104" i="9" s="1"/>
  <c r="E103" i="9"/>
  <c r="J103" i="9" s="1"/>
  <c r="E102" i="9"/>
  <c r="J102" i="9" s="1"/>
  <c r="E101" i="9"/>
  <c r="J101" i="9" s="1"/>
  <c r="E100" i="9"/>
  <c r="J100" i="9" s="1"/>
  <c r="E99" i="9"/>
  <c r="J99" i="9" s="1"/>
  <c r="E98" i="9"/>
  <c r="J98" i="9" s="1"/>
  <c r="E97" i="9"/>
  <c r="J97" i="9" s="1"/>
  <c r="E96" i="9"/>
  <c r="J96" i="9" s="1"/>
  <c r="E95" i="9"/>
  <c r="J95" i="9" s="1"/>
  <c r="E94" i="9"/>
  <c r="J94" i="9" s="1"/>
  <c r="E93" i="9"/>
  <c r="J93" i="9" s="1"/>
  <c r="E92" i="9"/>
  <c r="J92" i="9" s="1"/>
  <c r="E91" i="9"/>
  <c r="J91" i="9" s="1"/>
  <c r="E90" i="9"/>
  <c r="J90" i="9" s="1"/>
  <c r="E89" i="9"/>
  <c r="J89" i="9" s="1"/>
  <c r="E88" i="9"/>
  <c r="J88" i="9" s="1"/>
  <c r="E87" i="9"/>
  <c r="J87" i="9" s="1"/>
  <c r="E86" i="9"/>
  <c r="J86" i="9" s="1"/>
  <c r="E85" i="9"/>
  <c r="J85" i="9" s="1"/>
  <c r="E84" i="9"/>
  <c r="J84" i="9" s="1"/>
  <c r="E83" i="9"/>
  <c r="J83" i="9" s="1"/>
  <c r="E82" i="9"/>
  <c r="J82" i="9" s="1"/>
  <c r="E81" i="9"/>
  <c r="J81" i="9" s="1"/>
  <c r="E80" i="9"/>
  <c r="J80" i="9" s="1"/>
  <c r="E79" i="9"/>
  <c r="J79" i="9" s="1"/>
  <c r="E78" i="9"/>
  <c r="J78" i="9" s="1"/>
  <c r="E77" i="9"/>
  <c r="J77" i="9" s="1"/>
  <c r="E76" i="9"/>
  <c r="J76" i="9" s="1"/>
  <c r="E75" i="9"/>
  <c r="J75" i="9" s="1"/>
  <c r="E74" i="9"/>
  <c r="J74" i="9" s="1"/>
  <c r="E73" i="9"/>
  <c r="J73" i="9" s="1"/>
  <c r="E72" i="9"/>
  <c r="J72" i="9" s="1"/>
  <c r="E71" i="9"/>
  <c r="J71" i="9" s="1"/>
  <c r="E70" i="9"/>
  <c r="J70" i="9" s="1"/>
  <c r="E69" i="9"/>
  <c r="J69" i="9" s="1"/>
  <c r="E68" i="9"/>
  <c r="J68" i="9" s="1"/>
  <c r="E67" i="9"/>
  <c r="J67" i="9" s="1"/>
  <c r="E66" i="9"/>
  <c r="J66" i="9" s="1"/>
  <c r="E65" i="9"/>
  <c r="J65" i="9" s="1"/>
  <c r="E64" i="9"/>
  <c r="J64" i="9" s="1"/>
  <c r="E63" i="9"/>
  <c r="J63" i="9" s="1"/>
  <c r="E62" i="9"/>
  <c r="J62" i="9" s="1"/>
  <c r="E61" i="9"/>
  <c r="J61" i="9" s="1"/>
  <c r="E60" i="9"/>
  <c r="J60" i="9" s="1"/>
  <c r="E59" i="9"/>
  <c r="J59" i="9" s="1"/>
  <c r="E58" i="9"/>
  <c r="J58" i="9" s="1"/>
  <c r="E57" i="9"/>
  <c r="J57" i="9" s="1"/>
  <c r="E56" i="9"/>
  <c r="J56" i="9" s="1"/>
  <c r="E55" i="9"/>
  <c r="J55" i="9" s="1"/>
  <c r="E54" i="9"/>
  <c r="J54" i="9" s="1"/>
  <c r="E53" i="9"/>
  <c r="J53" i="9" s="1"/>
  <c r="E52" i="9"/>
  <c r="J52" i="9" s="1"/>
  <c r="E51" i="9"/>
  <c r="J51" i="9" s="1"/>
  <c r="E50" i="9"/>
  <c r="J50" i="9" s="1"/>
  <c r="E49" i="9"/>
  <c r="J49" i="9" s="1"/>
  <c r="E48" i="9"/>
  <c r="J48" i="9" s="1"/>
  <c r="E47" i="9"/>
  <c r="J47" i="9" s="1"/>
  <c r="E46" i="9"/>
  <c r="J46" i="9" s="1"/>
  <c r="E45" i="9"/>
  <c r="J45" i="9" s="1"/>
  <c r="E44" i="9"/>
  <c r="J44" i="9" s="1"/>
  <c r="E43" i="9"/>
  <c r="J43" i="9" s="1"/>
  <c r="E42" i="9"/>
  <c r="J42" i="9" s="1"/>
  <c r="E41" i="9"/>
  <c r="J41" i="9" s="1"/>
  <c r="E40" i="9"/>
  <c r="J40" i="9" s="1"/>
  <c r="E39" i="9"/>
  <c r="J39" i="9" s="1"/>
  <c r="E38" i="9"/>
  <c r="J38" i="9" s="1"/>
  <c r="E37" i="9"/>
  <c r="J37" i="9" s="1"/>
  <c r="E36" i="9"/>
  <c r="J36" i="9" s="1"/>
  <c r="E35" i="9"/>
  <c r="J35" i="9" s="1"/>
  <c r="E34" i="9"/>
  <c r="J34" i="9" s="1"/>
  <c r="E33" i="9"/>
  <c r="J33" i="9" s="1"/>
  <c r="E32" i="9"/>
  <c r="J32" i="9" s="1"/>
  <c r="E31" i="9"/>
  <c r="J31" i="9" s="1"/>
  <c r="E30" i="9"/>
  <c r="J30" i="9" s="1"/>
  <c r="E29" i="9"/>
  <c r="J29" i="9" s="1"/>
  <c r="E28" i="9"/>
  <c r="J28" i="9" s="1"/>
  <c r="E27" i="9"/>
  <c r="J27" i="9" s="1"/>
  <c r="E26" i="9"/>
  <c r="J26" i="9" s="1"/>
  <c r="E25" i="9"/>
  <c r="J25" i="9" s="1"/>
  <c r="E24" i="9"/>
  <c r="J24" i="9" s="1"/>
  <c r="E23" i="9"/>
  <c r="J23" i="9" s="1"/>
  <c r="E22" i="9"/>
  <c r="J22" i="9" s="1"/>
  <c r="E21" i="9"/>
  <c r="J21" i="9" s="1"/>
  <c r="E20" i="9"/>
  <c r="J20" i="9" s="1"/>
  <c r="E19" i="9"/>
  <c r="J19" i="9" s="1"/>
  <c r="E18" i="9"/>
  <c r="J18" i="9" s="1"/>
  <c r="E17" i="9"/>
  <c r="J17" i="9" s="1"/>
  <c r="E16" i="9"/>
  <c r="J16" i="9" s="1"/>
  <c r="E15" i="9"/>
  <c r="J15" i="9" s="1"/>
  <c r="E14" i="9"/>
  <c r="J14" i="9" s="1"/>
  <c r="E13" i="9"/>
  <c r="J13" i="9" s="1"/>
  <c r="E12" i="9"/>
  <c r="J12" i="9" s="1"/>
  <c r="E11" i="9"/>
  <c r="J11" i="9" s="1"/>
  <c r="E10" i="9"/>
  <c r="J10" i="9" s="1"/>
  <c r="E9" i="9"/>
  <c r="J9" i="9" s="1"/>
  <c r="E8" i="9"/>
  <c r="J8" i="9" s="1"/>
  <c r="E7" i="9"/>
  <c r="J7" i="9" s="1"/>
  <c r="E6" i="9"/>
  <c r="J6" i="9" s="1"/>
  <c r="E5" i="9"/>
  <c r="J5" i="9" s="1"/>
  <c r="E4" i="9"/>
  <c r="J4" i="9" s="1"/>
  <c r="E3" i="9"/>
  <c r="J3" i="9" s="1"/>
  <c r="E2" i="9"/>
  <c r="E148" i="8"/>
  <c r="J148" i="8" s="1"/>
  <c r="E147" i="8"/>
  <c r="J147" i="8" s="1"/>
  <c r="E146" i="8"/>
  <c r="J146" i="8" s="1"/>
  <c r="E145" i="8"/>
  <c r="J145" i="8" s="1"/>
  <c r="E144" i="8"/>
  <c r="J144" i="8" s="1"/>
  <c r="E143" i="8"/>
  <c r="J143" i="8" s="1"/>
  <c r="E142" i="8"/>
  <c r="J142" i="8" s="1"/>
  <c r="E141" i="8"/>
  <c r="J141" i="8" s="1"/>
  <c r="E140" i="8"/>
  <c r="J140" i="8" s="1"/>
  <c r="E139" i="8"/>
  <c r="J139" i="8" s="1"/>
  <c r="E138" i="8"/>
  <c r="J138" i="8" s="1"/>
  <c r="E137" i="8"/>
  <c r="J137" i="8" s="1"/>
  <c r="E136" i="8"/>
  <c r="J136" i="8" s="1"/>
  <c r="E135" i="8"/>
  <c r="J135" i="8" s="1"/>
  <c r="E134" i="8"/>
  <c r="J134" i="8" s="1"/>
  <c r="E133" i="8"/>
  <c r="J133" i="8" s="1"/>
  <c r="E132" i="8"/>
  <c r="J132" i="8" s="1"/>
  <c r="E131" i="8"/>
  <c r="J131" i="8" s="1"/>
  <c r="E130" i="8"/>
  <c r="J130" i="8" s="1"/>
  <c r="E129" i="8"/>
  <c r="J129" i="8" s="1"/>
  <c r="E128" i="8"/>
  <c r="J128" i="8" s="1"/>
  <c r="E127" i="8"/>
  <c r="J127" i="8" s="1"/>
  <c r="E126" i="8"/>
  <c r="J126" i="8" s="1"/>
  <c r="E125" i="8"/>
  <c r="J125" i="8" s="1"/>
  <c r="E124" i="8"/>
  <c r="J124" i="8" s="1"/>
  <c r="E123" i="8"/>
  <c r="J123" i="8" s="1"/>
  <c r="E122" i="8"/>
  <c r="J122" i="8" s="1"/>
  <c r="E121" i="8"/>
  <c r="J121" i="8" s="1"/>
  <c r="E120" i="8"/>
  <c r="J120" i="8" s="1"/>
  <c r="E119" i="8"/>
  <c r="J119" i="8" s="1"/>
  <c r="E118" i="8"/>
  <c r="J118" i="8" s="1"/>
  <c r="E117" i="8"/>
  <c r="J117" i="8" s="1"/>
  <c r="E116" i="8"/>
  <c r="J116" i="8" s="1"/>
  <c r="E115" i="8"/>
  <c r="J115" i="8" s="1"/>
  <c r="E114" i="8"/>
  <c r="J114" i="8" s="1"/>
  <c r="E113" i="8"/>
  <c r="J113" i="8" s="1"/>
  <c r="E112" i="8"/>
  <c r="J112" i="8" s="1"/>
  <c r="E111" i="8"/>
  <c r="J111" i="8" s="1"/>
  <c r="E110" i="8"/>
  <c r="J110" i="8" s="1"/>
  <c r="E109" i="8"/>
  <c r="J109" i="8" s="1"/>
  <c r="E108" i="8"/>
  <c r="J108" i="8" s="1"/>
  <c r="E107" i="8"/>
  <c r="J107" i="8" s="1"/>
  <c r="E106" i="8"/>
  <c r="J106" i="8" s="1"/>
  <c r="E105" i="8"/>
  <c r="J105" i="8" s="1"/>
  <c r="E104" i="8"/>
  <c r="J104" i="8" s="1"/>
  <c r="E103" i="8"/>
  <c r="J103" i="8" s="1"/>
  <c r="E102" i="8"/>
  <c r="J102" i="8" s="1"/>
  <c r="E101" i="8"/>
  <c r="J101" i="8" s="1"/>
  <c r="E100" i="8"/>
  <c r="J100" i="8" s="1"/>
  <c r="E99" i="8"/>
  <c r="J99" i="8" s="1"/>
  <c r="E98" i="8"/>
  <c r="J98" i="8" s="1"/>
  <c r="E97" i="8"/>
  <c r="J97" i="8" s="1"/>
  <c r="E96" i="8"/>
  <c r="J96" i="8" s="1"/>
  <c r="E95" i="8"/>
  <c r="J95" i="8" s="1"/>
  <c r="E94" i="8"/>
  <c r="J94" i="8" s="1"/>
  <c r="E93" i="8"/>
  <c r="J93" i="8" s="1"/>
  <c r="E92" i="8"/>
  <c r="J92" i="8" s="1"/>
  <c r="E91" i="8"/>
  <c r="J91" i="8" s="1"/>
  <c r="E90" i="8"/>
  <c r="J90" i="8" s="1"/>
  <c r="E89" i="8"/>
  <c r="J89" i="8" s="1"/>
  <c r="E88" i="8"/>
  <c r="J88" i="8" s="1"/>
  <c r="E87" i="8"/>
  <c r="J87" i="8" s="1"/>
  <c r="E86" i="8"/>
  <c r="J86" i="8" s="1"/>
  <c r="E85" i="8"/>
  <c r="J85" i="8" s="1"/>
  <c r="E84" i="8"/>
  <c r="J84" i="8" s="1"/>
  <c r="E83" i="8"/>
  <c r="J83" i="8" s="1"/>
  <c r="E82" i="8"/>
  <c r="J82" i="8" s="1"/>
  <c r="E81" i="8"/>
  <c r="J81" i="8" s="1"/>
  <c r="E80" i="8"/>
  <c r="J80" i="8" s="1"/>
  <c r="E79" i="8"/>
  <c r="J79" i="8" s="1"/>
  <c r="E78" i="8"/>
  <c r="J78" i="8" s="1"/>
  <c r="E77" i="8"/>
  <c r="J77" i="8" s="1"/>
  <c r="E76" i="8"/>
  <c r="J76" i="8" s="1"/>
  <c r="E75" i="8"/>
  <c r="J75" i="8" s="1"/>
  <c r="E74" i="8"/>
  <c r="J74" i="8" s="1"/>
  <c r="E73" i="8"/>
  <c r="J73" i="8" s="1"/>
  <c r="E72" i="8"/>
  <c r="J72" i="8" s="1"/>
  <c r="E71" i="8"/>
  <c r="J71" i="8" s="1"/>
  <c r="E70" i="8"/>
  <c r="J70" i="8" s="1"/>
  <c r="E69" i="8"/>
  <c r="J69" i="8" s="1"/>
  <c r="E68" i="8"/>
  <c r="J68" i="8" s="1"/>
  <c r="E67" i="8"/>
  <c r="J67" i="8" s="1"/>
  <c r="E66" i="8"/>
  <c r="J66" i="8" s="1"/>
  <c r="E65" i="8"/>
  <c r="J65" i="8" s="1"/>
  <c r="E64" i="8"/>
  <c r="J64" i="8" s="1"/>
  <c r="E63" i="8"/>
  <c r="J63" i="8" s="1"/>
  <c r="E62" i="8"/>
  <c r="J62" i="8" s="1"/>
  <c r="E61" i="8"/>
  <c r="J61" i="8" s="1"/>
  <c r="E60" i="8"/>
  <c r="J60" i="8" s="1"/>
  <c r="E59" i="8"/>
  <c r="J59" i="8" s="1"/>
  <c r="E58" i="8"/>
  <c r="J58" i="8" s="1"/>
  <c r="E57" i="8"/>
  <c r="J57" i="8" s="1"/>
  <c r="E56" i="8"/>
  <c r="J56" i="8" s="1"/>
  <c r="E55" i="8"/>
  <c r="J55" i="8" s="1"/>
  <c r="E54" i="8"/>
  <c r="J54" i="8" s="1"/>
  <c r="E53" i="8"/>
  <c r="J53" i="8" s="1"/>
  <c r="E52" i="8"/>
  <c r="J52" i="8" s="1"/>
  <c r="E51" i="8"/>
  <c r="J51" i="8" s="1"/>
  <c r="E50" i="8"/>
  <c r="J50" i="8" s="1"/>
  <c r="E49" i="8"/>
  <c r="J49" i="8" s="1"/>
  <c r="E48" i="8"/>
  <c r="J48" i="8" s="1"/>
  <c r="E47" i="8"/>
  <c r="J47" i="8" s="1"/>
  <c r="E46" i="8"/>
  <c r="J46" i="8" s="1"/>
  <c r="E45" i="8"/>
  <c r="J45" i="8" s="1"/>
  <c r="E44" i="8"/>
  <c r="J44" i="8" s="1"/>
  <c r="E43" i="8"/>
  <c r="J43" i="8" s="1"/>
  <c r="E42" i="8"/>
  <c r="J42" i="8" s="1"/>
  <c r="E41" i="8"/>
  <c r="J41" i="8" s="1"/>
  <c r="E40" i="8"/>
  <c r="J40" i="8" s="1"/>
  <c r="E39" i="8"/>
  <c r="J39" i="8" s="1"/>
  <c r="E38" i="8"/>
  <c r="J38" i="8" s="1"/>
  <c r="E37" i="8"/>
  <c r="J37" i="8" s="1"/>
  <c r="E36" i="8"/>
  <c r="J36" i="8" s="1"/>
  <c r="E35" i="8"/>
  <c r="J35" i="8" s="1"/>
  <c r="E34" i="8"/>
  <c r="J34" i="8" s="1"/>
  <c r="E33" i="8"/>
  <c r="J33" i="8" s="1"/>
  <c r="E32" i="8"/>
  <c r="J32" i="8" s="1"/>
  <c r="E31" i="8"/>
  <c r="J31" i="8" s="1"/>
  <c r="E30" i="8"/>
  <c r="J30" i="8" s="1"/>
  <c r="E29" i="8"/>
  <c r="J29" i="8" s="1"/>
  <c r="E28" i="8"/>
  <c r="J28" i="8" s="1"/>
  <c r="E27" i="8"/>
  <c r="J27" i="8" s="1"/>
  <c r="E26" i="8"/>
  <c r="J26" i="8" s="1"/>
  <c r="E25" i="8"/>
  <c r="J25" i="8" s="1"/>
  <c r="E24" i="8"/>
  <c r="J24" i="8" s="1"/>
  <c r="E23" i="8"/>
  <c r="J23" i="8" s="1"/>
  <c r="E22" i="8"/>
  <c r="J22" i="8" s="1"/>
  <c r="E21" i="8"/>
  <c r="J21" i="8" s="1"/>
  <c r="E20" i="8"/>
  <c r="J20" i="8" s="1"/>
  <c r="E19" i="8"/>
  <c r="J19" i="8" s="1"/>
  <c r="E18" i="8"/>
  <c r="J18" i="8" s="1"/>
  <c r="E17" i="8"/>
  <c r="J17" i="8" s="1"/>
  <c r="E16" i="8"/>
  <c r="J16" i="8" s="1"/>
  <c r="E15" i="8"/>
  <c r="J15" i="8" s="1"/>
  <c r="E14" i="8"/>
  <c r="J14" i="8" s="1"/>
  <c r="E13" i="8"/>
  <c r="J13" i="8" s="1"/>
  <c r="E12" i="8"/>
  <c r="J12" i="8" s="1"/>
  <c r="E11" i="8"/>
  <c r="J11" i="8" s="1"/>
  <c r="E10" i="8"/>
  <c r="J10" i="8" s="1"/>
  <c r="E9" i="8"/>
  <c r="J9" i="8" s="1"/>
  <c r="E8" i="8"/>
  <c r="J8" i="8" s="1"/>
  <c r="E7" i="8"/>
  <c r="J7" i="8" s="1"/>
  <c r="E6" i="8"/>
  <c r="J6" i="8" s="1"/>
  <c r="E5" i="8"/>
  <c r="J5" i="8" s="1"/>
  <c r="E4" i="8"/>
  <c r="J4" i="8" s="1"/>
  <c r="E3" i="8"/>
  <c r="J3" i="8" s="1"/>
  <c r="E2" i="8"/>
  <c r="E151" i="7"/>
  <c r="J151" i="7" s="1"/>
  <c r="E150" i="7"/>
  <c r="J150" i="7" s="1"/>
  <c r="E149" i="7"/>
  <c r="J149" i="7" s="1"/>
  <c r="E148" i="7"/>
  <c r="J148" i="7" s="1"/>
  <c r="E147" i="7"/>
  <c r="J147" i="7" s="1"/>
  <c r="E146" i="7"/>
  <c r="J146" i="7" s="1"/>
  <c r="E145" i="7"/>
  <c r="J145" i="7" s="1"/>
  <c r="E144" i="7"/>
  <c r="J144" i="7" s="1"/>
  <c r="E143" i="7"/>
  <c r="J143" i="7" s="1"/>
  <c r="E142" i="7"/>
  <c r="J142" i="7" s="1"/>
  <c r="E141" i="7"/>
  <c r="J141" i="7" s="1"/>
  <c r="E140" i="7"/>
  <c r="J140" i="7" s="1"/>
  <c r="E139" i="7"/>
  <c r="J139" i="7" s="1"/>
  <c r="E138" i="7"/>
  <c r="J138" i="7" s="1"/>
  <c r="E137" i="7"/>
  <c r="J137" i="7" s="1"/>
  <c r="E136" i="7"/>
  <c r="J136" i="7" s="1"/>
  <c r="E135" i="7"/>
  <c r="J135" i="7" s="1"/>
  <c r="E134" i="7"/>
  <c r="J134" i="7" s="1"/>
  <c r="E133" i="7"/>
  <c r="J133" i="7" s="1"/>
  <c r="E132" i="7"/>
  <c r="J132" i="7" s="1"/>
  <c r="E131" i="7"/>
  <c r="J131" i="7" s="1"/>
  <c r="E130" i="7"/>
  <c r="J130" i="7" s="1"/>
  <c r="E129" i="7"/>
  <c r="J129" i="7" s="1"/>
  <c r="E128" i="7"/>
  <c r="J128" i="7" s="1"/>
  <c r="E127" i="7"/>
  <c r="J127" i="7" s="1"/>
  <c r="E126" i="7"/>
  <c r="J126" i="7" s="1"/>
  <c r="E125" i="7"/>
  <c r="J125" i="7" s="1"/>
  <c r="E124" i="7"/>
  <c r="J124" i="7" s="1"/>
  <c r="E123" i="7"/>
  <c r="J123" i="7" s="1"/>
  <c r="E122" i="7"/>
  <c r="J122" i="7" s="1"/>
  <c r="E121" i="7"/>
  <c r="J121" i="7" s="1"/>
  <c r="E120" i="7"/>
  <c r="J120" i="7" s="1"/>
  <c r="E119" i="7"/>
  <c r="J119" i="7" s="1"/>
  <c r="E118" i="7"/>
  <c r="J118" i="7" s="1"/>
  <c r="E117" i="7"/>
  <c r="J117" i="7" s="1"/>
  <c r="E116" i="7"/>
  <c r="J116" i="7" s="1"/>
  <c r="E115" i="7"/>
  <c r="J115" i="7" s="1"/>
  <c r="E114" i="7"/>
  <c r="J114" i="7" s="1"/>
  <c r="E113" i="7"/>
  <c r="J113" i="7" s="1"/>
  <c r="E112" i="7"/>
  <c r="J112" i="7" s="1"/>
  <c r="E111" i="7"/>
  <c r="J111" i="7" s="1"/>
  <c r="E110" i="7"/>
  <c r="J110" i="7" s="1"/>
  <c r="E109" i="7"/>
  <c r="J109" i="7" s="1"/>
  <c r="E108" i="7"/>
  <c r="J108" i="7" s="1"/>
  <c r="E107" i="7"/>
  <c r="J107" i="7" s="1"/>
  <c r="E106" i="7"/>
  <c r="J106" i="7" s="1"/>
  <c r="E105" i="7"/>
  <c r="J105" i="7" s="1"/>
  <c r="E104" i="7"/>
  <c r="J104" i="7" s="1"/>
  <c r="E103" i="7"/>
  <c r="J103" i="7" s="1"/>
  <c r="E102" i="7"/>
  <c r="J102" i="7" s="1"/>
  <c r="E101" i="7"/>
  <c r="J101" i="7" s="1"/>
  <c r="E100" i="7"/>
  <c r="J100" i="7" s="1"/>
  <c r="E99" i="7"/>
  <c r="J99" i="7" s="1"/>
  <c r="E98" i="7"/>
  <c r="J98" i="7" s="1"/>
  <c r="E97" i="7"/>
  <c r="J97" i="7" s="1"/>
  <c r="E96" i="7"/>
  <c r="J96" i="7" s="1"/>
  <c r="E95" i="7"/>
  <c r="J95" i="7" s="1"/>
  <c r="E94" i="7"/>
  <c r="J94" i="7" s="1"/>
  <c r="E93" i="7"/>
  <c r="J93" i="7" s="1"/>
  <c r="E92" i="7"/>
  <c r="J92" i="7" s="1"/>
  <c r="E91" i="7"/>
  <c r="J91" i="7" s="1"/>
  <c r="E90" i="7"/>
  <c r="J90" i="7" s="1"/>
  <c r="E89" i="7"/>
  <c r="J89" i="7" s="1"/>
  <c r="E88" i="7"/>
  <c r="J88" i="7" s="1"/>
  <c r="E87" i="7"/>
  <c r="J87" i="7" s="1"/>
  <c r="E86" i="7"/>
  <c r="J86" i="7" s="1"/>
  <c r="E85" i="7"/>
  <c r="J85" i="7" s="1"/>
  <c r="E84" i="7"/>
  <c r="J84" i="7" s="1"/>
  <c r="E83" i="7"/>
  <c r="J83" i="7" s="1"/>
  <c r="E82" i="7"/>
  <c r="J82" i="7" s="1"/>
  <c r="E81" i="7"/>
  <c r="J81" i="7" s="1"/>
  <c r="E80" i="7"/>
  <c r="J80" i="7" s="1"/>
  <c r="E79" i="7"/>
  <c r="J79" i="7" s="1"/>
  <c r="E78" i="7"/>
  <c r="J78" i="7" s="1"/>
  <c r="E77" i="7"/>
  <c r="J77" i="7" s="1"/>
  <c r="E76" i="7"/>
  <c r="J76" i="7" s="1"/>
  <c r="E75" i="7"/>
  <c r="J75" i="7" s="1"/>
  <c r="E74" i="7"/>
  <c r="J74" i="7" s="1"/>
  <c r="E73" i="7"/>
  <c r="J73" i="7" s="1"/>
  <c r="E72" i="7"/>
  <c r="J72" i="7" s="1"/>
  <c r="E71" i="7"/>
  <c r="J71" i="7" s="1"/>
  <c r="E70" i="7"/>
  <c r="J70" i="7" s="1"/>
  <c r="E69" i="7"/>
  <c r="J69" i="7" s="1"/>
  <c r="E68" i="7"/>
  <c r="J68" i="7" s="1"/>
  <c r="E67" i="7"/>
  <c r="J67" i="7" s="1"/>
  <c r="E66" i="7"/>
  <c r="J66" i="7" s="1"/>
  <c r="E65" i="7"/>
  <c r="J65" i="7" s="1"/>
  <c r="E64" i="7"/>
  <c r="J64" i="7" s="1"/>
  <c r="E63" i="7"/>
  <c r="J63" i="7" s="1"/>
  <c r="E62" i="7"/>
  <c r="J62" i="7" s="1"/>
  <c r="E61" i="7"/>
  <c r="J61" i="7" s="1"/>
  <c r="E60" i="7"/>
  <c r="J60" i="7" s="1"/>
  <c r="E59" i="7"/>
  <c r="J59" i="7" s="1"/>
  <c r="E58" i="7"/>
  <c r="J58" i="7" s="1"/>
  <c r="E57" i="7"/>
  <c r="J57" i="7" s="1"/>
  <c r="E56" i="7"/>
  <c r="J56" i="7" s="1"/>
  <c r="E55" i="7"/>
  <c r="J55" i="7" s="1"/>
  <c r="E54" i="7"/>
  <c r="J54" i="7" s="1"/>
  <c r="E53" i="7"/>
  <c r="J53" i="7" s="1"/>
  <c r="E52" i="7"/>
  <c r="J52" i="7" s="1"/>
  <c r="E51" i="7"/>
  <c r="J51" i="7" s="1"/>
  <c r="E50" i="7"/>
  <c r="J50" i="7" s="1"/>
  <c r="E49" i="7"/>
  <c r="J49" i="7" s="1"/>
  <c r="E48" i="7"/>
  <c r="J48" i="7" s="1"/>
  <c r="E47" i="7"/>
  <c r="J47" i="7" s="1"/>
  <c r="E46" i="7"/>
  <c r="J46" i="7" s="1"/>
  <c r="E45" i="7"/>
  <c r="J45" i="7" s="1"/>
  <c r="E44" i="7"/>
  <c r="J44" i="7" s="1"/>
  <c r="E43" i="7"/>
  <c r="J43" i="7" s="1"/>
  <c r="E42" i="7"/>
  <c r="J42" i="7" s="1"/>
  <c r="E41" i="7"/>
  <c r="J41" i="7" s="1"/>
  <c r="E40" i="7"/>
  <c r="J40" i="7" s="1"/>
  <c r="E39" i="7"/>
  <c r="J39" i="7" s="1"/>
  <c r="E38" i="7"/>
  <c r="J38" i="7" s="1"/>
  <c r="E37" i="7"/>
  <c r="J37" i="7" s="1"/>
  <c r="E36" i="7"/>
  <c r="J36" i="7" s="1"/>
  <c r="E35" i="7"/>
  <c r="J35" i="7" s="1"/>
  <c r="E34" i="7"/>
  <c r="J34" i="7" s="1"/>
  <c r="E33" i="7"/>
  <c r="J33" i="7" s="1"/>
  <c r="E32" i="7"/>
  <c r="J32" i="7" s="1"/>
  <c r="E31" i="7"/>
  <c r="J31" i="7" s="1"/>
  <c r="E30" i="7"/>
  <c r="J30" i="7" s="1"/>
  <c r="E29" i="7"/>
  <c r="J29" i="7" s="1"/>
  <c r="E28" i="7"/>
  <c r="J28" i="7" s="1"/>
  <c r="E27" i="7"/>
  <c r="J27" i="7" s="1"/>
  <c r="E26" i="7"/>
  <c r="J26" i="7" s="1"/>
  <c r="E25" i="7"/>
  <c r="J25" i="7" s="1"/>
  <c r="E24" i="7"/>
  <c r="J24" i="7" s="1"/>
  <c r="E23" i="7"/>
  <c r="J23" i="7" s="1"/>
  <c r="E22" i="7"/>
  <c r="J22" i="7" s="1"/>
  <c r="E21" i="7"/>
  <c r="J21" i="7" s="1"/>
  <c r="E20" i="7"/>
  <c r="J20" i="7" s="1"/>
  <c r="E19" i="7"/>
  <c r="J19" i="7" s="1"/>
  <c r="E18" i="7"/>
  <c r="J18" i="7" s="1"/>
  <c r="E17" i="7"/>
  <c r="J17" i="7" s="1"/>
  <c r="E16" i="7"/>
  <c r="J16" i="7" s="1"/>
  <c r="E15" i="7"/>
  <c r="J15" i="7" s="1"/>
  <c r="E14" i="7"/>
  <c r="J14" i="7" s="1"/>
  <c r="E13" i="7"/>
  <c r="J13" i="7" s="1"/>
  <c r="E12" i="7"/>
  <c r="J12" i="7" s="1"/>
  <c r="E11" i="7"/>
  <c r="J11" i="7" s="1"/>
  <c r="E10" i="7"/>
  <c r="J10" i="7" s="1"/>
  <c r="E9" i="7"/>
  <c r="J9" i="7" s="1"/>
  <c r="E8" i="7"/>
  <c r="J8" i="7" s="1"/>
  <c r="E7" i="7"/>
  <c r="J7" i="7" s="1"/>
  <c r="E6" i="7"/>
  <c r="J6" i="7" s="1"/>
  <c r="E5" i="7"/>
  <c r="J5" i="7" s="1"/>
  <c r="E4" i="7"/>
  <c r="J4" i="7" s="1"/>
  <c r="E3" i="7"/>
  <c r="J3" i="7" s="1"/>
  <c r="E2" i="7"/>
  <c r="E151" i="6"/>
  <c r="J151" i="6" s="1"/>
  <c r="E150" i="6"/>
  <c r="E149" i="6"/>
  <c r="J149" i="6" s="1"/>
  <c r="E148" i="6"/>
  <c r="J148" i="6" s="1"/>
  <c r="E147" i="6"/>
  <c r="J147" i="6" s="1"/>
  <c r="E146" i="6"/>
  <c r="J146" i="6" s="1"/>
  <c r="E145" i="6"/>
  <c r="J145" i="6" s="1"/>
  <c r="E144" i="6"/>
  <c r="J144" i="6" s="1"/>
  <c r="E143" i="6"/>
  <c r="J143" i="6" s="1"/>
  <c r="E142" i="6"/>
  <c r="J142" i="6" s="1"/>
  <c r="E141" i="6"/>
  <c r="J141" i="6" s="1"/>
  <c r="E140" i="6"/>
  <c r="J140" i="6" s="1"/>
  <c r="E139" i="6"/>
  <c r="J139" i="6" s="1"/>
  <c r="E138" i="6"/>
  <c r="J138" i="6" s="1"/>
  <c r="E137" i="6"/>
  <c r="J137" i="6" s="1"/>
  <c r="E136" i="6"/>
  <c r="J136" i="6" s="1"/>
  <c r="E135" i="6"/>
  <c r="J135" i="6" s="1"/>
  <c r="E134" i="6"/>
  <c r="J134" i="6" s="1"/>
  <c r="E133" i="6"/>
  <c r="J133" i="6" s="1"/>
  <c r="E132" i="6"/>
  <c r="J132" i="6" s="1"/>
  <c r="E131" i="6"/>
  <c r="J131" i="6" s="1"/>
  <c r="E130" i="6"/>
  <c r="J130" i="6" s="1"/>
  <c r="E129" i="6"/>
  <c r="J129" i="6" s="1"/>
  <c r="E128" i="6"/>
  <c r="J128" i="6" s="1"/>
  <c r="E127" i="6"/>
  <c r="J127" i="6" s="1"/>
  <c r="E126" i="6"/>
  <c r="J126" i="6" s="1"/>
  <c r="E125" i="6"/>
  <c r="J125" i="6" s="1"/>
  <c r="E124" i="6"/>
  <c r="J124" i="6" s="1"/>
  <c r="E123" i="6"/>
  <c r="J123" i="6" s="1"/>
  <c r="E122" i="6"/>
  <c r="J122" i="6" s="1"/>
  <c r="E121" i="6"/>
  <c r="J121" i="6" s="1"/>
  <c r="E120" i="6"/>
  <c r="J120" i="6" s="1"/>
  <c r="E119" i="6"/>
  <c r="J119" i="6" s="1"/>
  <c r="E118" i="6"/>
  <c r="J118" i="6" s="1"/>
  <c r="E117" i="6"/>
  <c r="J117" i="6" s="1"/>
  <c r="E116" i="6"/>
  <c r="J116" i="6" s="1"/>
  <c r="E115" i="6"/>
  <c r="J115" i="6" s="1"/>
  <c r="E114" i="6"/>
  <c r="J114" i="6" s="1"/>
  <c r="E113" i="6"/>
  <c r="J113" i="6" s="1"/>
  <c r="E112" i="6"/>
  <c r="J112" i="6" s="1"/>
  <c r="E111" i="6"/>
  <c r="J111" i="6" s="1"/>
  <c r="E110" i="6"/>
  <c r="J110" i="6" s="1"/>
  <c r="E109" i="6"/>
  <c r="J109" i="6" s="1"/>
  <c r="E108" i="6"/>
  <c r="J108" i="6" s="1"/>
  <c r="E107" i="6"/>
  <c r="J107" i="6" s="1"/>
  <c r="E106" i="6"/>
  <c r="J106" i="6" s="1"/>
  <c r="E105" i="6"/>
  <c r="J105" i="6" s="1"/>
  <c r="E104" i="6"/>
  <c r="J104" i="6" s="1"/>
  <c r="E103" i="6"/>
  <c r="J103" i="6" s="1"/>
  <c r="E102" i="6"/>
  <c r="J102" i="6" s="1"/>
  <c r="E101" i="6"/>
  <c r="J101" i="6" s="1"/>
  <c r="E100" i="6"/>
  <c r="J100" i="6" s="1"/>
  <c r="E99" i="6"/>
  <c r="J99" i="6" s="1"/>
  <c r="E98" i="6"/>
  <c r="J98" i="6" s="1"/>
  <c r="E97" i="6"/>
  <c r="J97" i="6" s="1"/>
  <c r="E96" i="6"/>
  <c r="J96" i="6" s="1"/>
  <c r="E95" i="6"/>
  <c r="J95" i="6" s="1"/>
  <c r="E94" i="6"/>
  <c r="J94" i="6" s="1"/>
  <c r="E93" i="6"/>
  <c r="J93" i="6" s="1"/>
  <c r="E92" i="6"/>
  <c r="J92" i="6" s="1"/>
  <c r="E91" i="6"/>
  <c r="J91" i="6" s="1"/>
  <c r="E90" i="6"/>
  <c r="J90" i="6" s="1"/>
  <c r="E89" i="6"/>
  <c r="J89" i="6" s="1"/>
  <c r="E88" i="6"/>
  <c r="J88" i="6" s="1"/>
  <c r="E87" i="6"/>
  <c r="J87" i="6" s="1"/>
  <c r="E86" i="6"/>
  <c r="J86" i="6" s="1"/>
  <c r="E85" i="6"/>
  <c r="J85" i="6" s="1"/>
  <c r="E84" i="6"/>
  <c r="J84" i="6" s="1"/>
  <c r="E83" i="6"/>
  <c r="J83" i="6" s="1"/>
  <c r="E82" i="6"/>
  <c r="J82" i="6" s="1"/>
  <c r="E81" i="6"/>
  <c r="J81" i="6" s="1"/>
  <c r="E80" i="6"/>
  <c r="J80" i="6" s="1"/>
  <c r="E79" i="6"/>
  <c r="J79" i="6" s="1"/>
  <c r="E78" i="6"/>
  <c r="J78" i="6" s="1"/>
  <c r="E77" i="6"/>
  <c r="J77" i="6" s="1"/>
  <c r="E76" i="6"/>
  <c r="J76" i="6" s="1"/>
  <c r="E75" i="6"/>
  <c r="J75" i="6" s="1"/>
  <c r="E74" i="6"/>
  <c r="J74" i="6" s="1"/>
  <c r="E73" i="6"/>
  <c r="J73" i="6" s="1"/>
  <c r="E72" i="6"/>
  <c r="J72" i="6" s="1"/>
  <c r="E71" i="6"/>
  <c r="J71" i="6" s="1"/>
  <c r="E70" i="6"/>
  <c r="J70" i="6" s="1"/>
  <c r="E69" i="6"/>
  <c r="J69" i="6" s="1"/>
  <c r="E68" i="6"/>
  <c r="J68" i="6" s="1"/>
  <c r="E67" i="6"/>
  <c r="J67" i="6" s="1"/>
  <c r="E66" i="6"/>
  <c r="J66" i="6" s="1"/>
  <c r="E65" i="6"/>
  <c r="J65" i="6" s="1"/>
  <c r="E64" i="6"/>
  <c r="J64" i="6" s="1"/>
  <c r="E63" i="6"/>
  <c r="J63" i="6" s="1"/>
  <c r="E62" i="6"/>
  <c r="J62" i="6" s="1"/>
  <c r="E61" i="6"/>
  <c r="J61" i="6" s="1"/>
  <c r="E60" i="6"/>
  <c r="J60" i="6" s="1"/>
  <c r="E59" i="6"/>
  <c r="J59" i="6" s="1"/>
  <c r="E58" i="6"/>
  <c r="J58" i="6" s="1"/>
  <c r="E57" i="6"/>
  <c r="J57" i="6" s="1"/>
  <c r="E56" i="6"/>
  <c r="J56" i="6" s="1"/>
  <c r="E55" i="6"/>
  <c r="J55" i="6" s="1"/>
  <c r="E54" i="6"/>
  <c r="J54" i="6" s="1"/>
  <c r="E53" i="6"/>
  <c r="J53" i="6" s="1"/>
  <c r="E52" i="6"/>
  <c r="J52" i="6" s="1"/>
  <c r="E51" i="6"/>
  <c r="J51" i="6" s="1"/>
  <c r="E50" i="6"/>
  <c r="J50" i="6" s="1"/>
  <c r="E49" i="6"/>
  <c r="J49" i="6" s="1"/>
  <c r="E48" i="6"/>
  <c r="J48" i="6" s="1"/>
  <c r="E47" i="6"/>
  <c r="J47" i="6" s="1"/>
  <c r="E46" i="6"/>
  <c r="J46" i="6" s="1"/>
  <c r="E45" i="6"/>
  <c r="J45" i="6" s="1"/>
  <c r="E44" i="6"/>
  <c r="J44" i="6" s="1"/>
  <c r="E43" i="6"/>
  <c r="J43" i="6" s="1"/>
  <c r="E42" i="6"/>
  <c r="J42" i="6" s="1"/>
  <c r="E41" i="6"/>
  <c r="J41" i="6" s="1"/>
  <c r="E40" i="6"/>
  <c r="J40" i="6" s="1"/>
  <c r="E39" i="6"/>
  <c r="J39" i="6" s="1"/>
  <c r="E38" i="6"/>
  <c r="J38" i="6" s="1"/>
  <c r="E37" i="6"/>
  <c r="J37" i="6" s="1"/>
  <c r="E36" i="6"/>
  <c r="J36" i="6" s="1"/>
  <c r="E35" i="6"/>
  <c r="J35" i="6" s="1"/>
  <c r="E34" i="6"/>
  <c r="J34" i="6" s="1"/>
  <c r="E33" i="6"/>
  <c r="J33" i="6" s="1"/>
  <c r="E32" i="6"/>
  <c r="J32" i="6" s="1"/>
  <c r="E31" i="6"/>
  <c r="J31" i="6" s="1"/>
  <c r="E30" i="6"/>
  <c r="J30" i="6" s="1"/>
  <c r="E29" i="6"/>
  <c r="J29" i="6" s="1"/>
  <c r="E28" i="6"/>
  <c r="J28" i="6" s="1"/>
  <c r="E27" i="6"/>
  <c r="J27" i="6" s="1"/>
  <c r="E26" i="6"/>
  <c r="J26" i="6" s="1"/>
  <c r="E25" i="6"/>
  <c r="J25" i="6" s="1"/>
  <c r="E24" i="6"/>
  <c r="J24" i="6" s="1"/>
  <c r="E23" i="6"/>
  <c r="J23" i="6" s="1"/>
  <c r="E22" i="6"/>
  <c r="J22" i="6" s="1"/>
  <c r="E21" i="6"/>
  <c r="J21" i="6" s="1"/>
  <c r="E20" i="6"/>
  <c r="J20" i="6" s="1"/>
  <c r="E19" i="6"/>
  <c r="J19" i="6" s="1"/>
  <c r="E18" i="6"/>
  <c r="J18" i="6" s="1"/>
  <c r="E17" i="6"/>
  <c r="J17" i="6" s="1"/>
  <c r="E16" i="6"/>
  <c r="J16" i="6" s="1"/>
  <c r="E15" i="6"/>
  <c r="J15" i="6" s="1"/>
  <c r="E14" i="6"/>
  <c r="J14" i="6" s="1"/>
  <c r="E13" i="6"/>
  <c r="J13" i="6" s="1"/>
  <c r="E12" i="6"/>
  <c r="J12" i="6" s="1"/>
  <c r="E11" i="6"/>
  <c r="J11" i="6" s="1"/>
  <c r="E10" i="6"/>
  <c r="J10" i="6" s="1"/>
  <c r="E9" i="6"/>
  <c r="J9" i="6" s="1"/>
  <c r="E8" i="6"/>
  <c r="J8" i="6" s="1"/>
  <c r="E7" i="6"/>
  <c r="J7" i="6" s="1"/>
  <c r="E6" i="6"/>
  <c r="J6" i="6" s="1"/>
  <c r="E5" i="6"/>
  <c r="J5" i="6" s="1"/>
  <c r="E4" i="6"/>
  <c r="J4" i="6" s="1"/>
  <c r="E3" i="6"/>
  <c r="J3" i="6" s="1"/>
  <c r="E2" i="6"/>
  <c r="E151" i="5"/>
  <c r="J151" i="5" s="1"/>
  <c r="E150" i="5"/>
  <c r="J150" i="5" s="1"/>
  <c r="E149" i="5"/>
  <c r="J149" i="5" s="1"/>
  <c r="E148" i="5"/>
  <c r="J148" i="5" s="1"/>
  <c r="E147" i="5"/>
  <c r="J147" i="5" s="1"/>
  <c r="E146" i="5"/>
  <c r="J146" i="5" s="1"/>
  <c r="E145" i="5"/>
  <c r="J145" i="5" s="1"/>
  <c r="E144" i="5"/>
  <c r="J144" i="5" s="1"/>
  <c r="E143" i="5"/>
  <c r="J143" i="5" s="1"/>
  <c r="E142" i="5"/>
  <c r="J142" i="5" s="1"/>
  <c r="E141" i="5"/>
  <c r="J141" i="5" s="1"/>
  <c r="E140" i="5"/>
  <c r="J140" i="5" s="1"/>
  <c r="E139" i="5"/>
  <c r="J139" i="5" s="1"/>
  <c r="E138" i="5"/>
  <c r="J138" i="5" s="1"/>
  <c r="E137" i="5"/>
  <c r="J137" i="5" s="1"/>
  <c r="E136" i="5"/>
  <c r="J136" i="5" s="1"/>
  <c r="E135" i="5"/>
  <c r="J135" i="5" s="1"/>
  <c r="E134" i="5"/>
  <c r="J134" i="5" s="1"/>
  <c r="E133" i="5"/>
  <c r="J133" i="5" s="1"/>
  <c r="E132" i="5"/>
  <c r="J132" i="5" s="1"/>
  <c r="E131" i="5"/>
  <c r="J131" i="5" s="1"/>
  <c r="E130" i="5"/>
  <c r="J130" i="5" s="1"/>
  <c r="E129" i="5"/>
  <c r="J129" i="5" s="1"/>
  <c r="E128" i="5"/>
  <c r="J128" i="5" s="1"/>
  <c r="E127" i="5"/>
  <c r="J127" i="5" s="1"/>
  <c r="E126" i="5"/>
  <c r="J126" i="5" s="1"/>
  <c r="E125" i="5"/>
  <c r="J125" i="5" s="1"/>
  <c r="E124" i="5"/>
  <c r="J124" i="5" s="1"/>
  <c r="E123" i="5"/>
  <c r="J123" i="5" s="1"/>
  <c r="E122" i="5"/>
  <c r="J122" i="5" s="1"/>
  <c r="E121" i="5"/>
  <c r="J121" i="5" s="1"/>
  <c r="E120" i="5"/>
  <c r="J120" i="5" s="1"/>
  <c r="E119" i="5"/>
  <c r="J119" i="5" s="1"/>
  <c r="E118" i="5"/>
  <c r="J118" i="5" s="1"/>
  <c r="E117" i="5"/>
  <c r="J117" i="5" s="1"/>
  <c r="E116" i="5"/>
  <c r="J116" i="5" s="1"/>
  <c r="E115" i="5"/>
  <c r="J115" i="5" s="1"/>
  <c r="E114" i="5"/>
  <c r="J114" i="5" s="1"/>
  <c r="E113" i="5"/>
  <c r="J113" i="5" s="1"/>
  <c r="E112" i="5"/>
  <c r="J112" i="5" s="1"/>
  <c r="E111" i="5"/>
  <c r="J111" i="5" s="1"/>
  <c r="E110" i="5"/>
  <c r="J110" i="5" s="1"/>
  <c r="E109" i="5"/>
  <c r="J109" i="5" s="1"/>
  <c r="E108" i="5"/>
  <c r="J108" i="5" s="1"/>
  <c r="E107" i="5"/>
  <c r="J107" i="5" s="1"/>
  <c r="E106" i="5"/>
  <c r="J106" i="5" s="1"/>
  <c r="E105" i="5"/>
  <c r="J105" i="5" s="1"/>
  <c r="E104" i="5"/>
  <c r="J104" i="5" s="1"/>
  <c r="E103" i="5"/>
  <c r="J103" i="5" s="1"/>
  <c r="E102" i="5"/>
  <c r="J102" i="5" s="1"/>
  <c r="E101" i="5"/>
  <c r="J101" i="5" s="1"/>
  <c r="E100" i="5"/>
  <c r="J100" i="5" s="1"/>
  <c r="E99" i="5"/>
  <c r="J99" i="5" s="1"/>
  <c r="E98" i="5"/>
  <c r="J98" i="5" s="1"/>
  <c r="E97" i="5"/>
  <c r="J97" i="5" s="1"/>
  <c r="E96" i="5"/>
  <c r="J96" i="5" s="1"/>
  <c r="E95" i="5"/>
  <c r="J95" i="5" s="1"/>
  <c r="E94" i="5"/>
  <c r="J94" i="5" s="1"/>
  <c r="E93" i="5"/>
  <c r="J93" i="5" s="1"/>
  <c r="E92" i="5"/>
  <c r="J92" i="5" s="1"/>
  <c r="E91" i="5"/>
  <c r="J91" i="5" s="1"/>
  <c r="E90" i="5"/>
  <c r="J90" i="5" s="1"/>
  <c r="E89" i="5"/>
  <c r="J89" i="5" s="1"/>
  <c r="E88" i="5"/>
  <c r="J88" i="5" s="1"/>
  <c r="E87" i="5"/>
  <c r="J87" i="5" s="1"/>
  <c r="E86" i="5"/>
  <c r="J86" i="5" s="1"/>
  <c r="E85" i="5"/>
  <c r="J85" i="5" s="1"/>
  <c r="E84" i="5"/>
  <c r="J84" i="5" s="1"/>
  <c r="E83" i="5"/>
  <c r="J83" i="5" s="1"/>
  <c r="E82" i="5"/>
  <c r="J82" i="5" s="1"/>
  <c r="E81" i="5"/>
  <c r="J81" i="5" s="1"/>
  <c r="E80" i="5"/>
  <c r="J80" i="5" s="1"/>
  <c r="E79" i="5"/>
  <c r="J79" i="5" s="1"/>
  <c r="E78" i="5"/>
  <c r="J78" i="5" s="1"/>
  <c r="E77" i="5"/>
  <c r="J77" i="5" s="1"/>
  <c r="E76" i="5"/>
  <c r="J76" i="5" s="1"/>
  <c r="E75" i="5"/>
  <c r="J75" i="5" s="1"/>
  <c r="E74" i="5"/>
  <c r="J74" i="5" s="1"/>
  <c r="E73" i="5"/>
  <c r="J73" i="5" s="1"/>
  <c r="E72" i="5"/>
  <c r="J72" i="5" s="1"/>
  <c r="E71" i="5"/>
  <c r="J71" i="5" s="1"/>
  <c r="E70" i="5"/>
  <c r="J70" i="5" s="1"/>
  <c r="E69" i="5"/>
  <c r="J69" i="5" s="1"/>
  <c r="E68" i="5"/>
  <c r="J68" i="5" s="1"/>
  <c r="E67" i="5"/>
  <c r="J67" i="5" s="1"/>
  <c r="E66" i="5"/>
  <c r="J66" i="5" s="1"/>
  <c r="E65" i="5"/>
  <c r="J65" i="5" s="1"/>
  <c r="E64" i="5"/>
  <c r="J64" i="5" s="1"/>
  <c r="E63" i="5"/>
  <c r="J63" i="5" s="1"/>
  <c r="E62" i="5"/>
  <c r="J62" i="5" s="1"/>
  <c r="E61" i="5"/>
  <c r="J61" i="5" s="1"/>
  <c r="E60" i="5"/>
  <c r="J60" i="5" s="1"/>
  <c r="E59" i="5"/>
  <c r="J59" i="5" s="1"/>
  <c r="E58" i="5"/>
  <c r="J58" i="5" s="1"/>
  <c r="E57" i="5"/>
  <c r="J57" i="5" s="1"/>
  <c r="E56" i="5"/>
  <c r="J56" i="5" s="1"/>
  <c r="E55" i="5"/>
  <c r="J55" i="5" s="1"/>
  <c r="E54" i="5"/>
  <c r="J54" i="5" s="1"/>
  <c r="E53" i="5"/>
  <c r="J53" i="5" s="1"/>
  <c r="E52" i="5"/>
  <c r="J52" i="5" s="1"/>
  <c r="E51" i="5"/>
  <c r="J51" i="5" s="1"/>
  <c r="E50" i="5"/>
  <c r="J50" i="5" s="1"/>
  <c r="E49" i="5"/>
  <c r="J49" i="5" s="1"/>
  <c r="E48" i="5"/>
  <c r="J48" i="5" s="1"/>
  <c r="E47" i="5"/>
  <c r="J47" i="5" s="1"/>
  <c r="E46" i="5"/>
  <c r="J46" i="5" s="1"/>
  <c r="E45" i="5"/>
  <c r="J45" i="5" s="1"/>
  <c r="E44" i="5"/>
  <c r="J44" i="5" s="1"/>
  <c r="E43" i="5"/>
  <c r="J43" i="5" s="1"/>
  <c r="E42" i="5"/>
  <c r="J42" i="5" s="1"/>
  <c r="E41" i="5"/>
  <c r="J41" i="5" s="1"/>
  <c r="E40" i="5"/>
  <c r="J40" i="5" s="1"/>
  <c r="E39" i="5"/>
  <c r="J39" i="5" s="1"/>
  <c r="E38" i="5"/>
  <c r="J38" i="5" s="1"/>
  <c r="E37" i="5"/>
  <c r="J37" i="5" s="1"/>
  <c r="E36" i="5"/>
  <c r="J36" i="5" s="1"/>
  <c r="E35" i="5"/>
  <c r="J35" i="5" s="1"/>
  <c r="E34" i="5"/>
  <c r="J34" i="5" s="1"/>
  <c r="E33" i="5"/>
  <c r="J33" i="5" s="1"/>
  <c r="E32" i="5"/>
  <c r="J32" i="5" s="1"/>
  <c r="E31" i="5"/>
  <c r="J31" i="5" s="1"/>
  <c r="E30" i="5"/>
  <c r="J30" i="5" s="1"/>
  <c r="E29" i="5"/>
  <c r="J29" i="5" s="1"/>
  <c r="E28" i="5"/>
  <c r="J28" i="5" s="1"/>
  <c r="E27" i="5"/>
  <c r="J27" i="5" s="1"/>
  <c r="E26" i="5"/>
  <c r="J26" i="5" s="1"/>
  <c r="E25" i="5"/>
  <c r="J25" i="5" s="1"/>
  <c r="E24" i="5"/>
  <c r="J24" i="5" s="1"/>
  <c r="E23" i="5"/>
  <c r="J23" i="5" s="1"/>
  <c r="E22" i="5"/>
  <c r="J22" i="5" s="1"/>
  <c r="E21" i="5"/>
  <c r="J21" i="5" s="1"/>
  <c r="E20" i="5"/>
  <c r="J20" i="5" s="1"/>
  <c r="E19" i="5"/>
  <c r="J19" i="5" s="1"/>
  <c r="E18" i="5"/>
  <c r="J18" i="5" s="1"/>
  <c r="E17" i="5"/>
  <c r="J17" i="5" s="1"/>
  <c r="E16" i="5"/>
  <c r="J16" i="5" s="1"/>
  <c r="E15" i="5"/>
  <c r="J15" i="5" s="1"/>
  <c r="E14" i="5"/>
  <c r="J14" i="5" s="1"/>
  <c r="E13" i="5"/>
  <c r="J13" i="5" s="1"/>
  <c r="E12" i="5"/>
  <c r="J12" i="5" s="1"/>
  <c r="E11" i="5"/>
  <c r="J11" i="5" s="1"/>
  <c r="E10" i="5"/>
  <c r="J10" i="5" s="1"/>
  <c r="E9" i="5"/>
  <c r="J9" i="5" s="1"/>
  <c r="E8" i="5"/>
  <c r="J8" i="5" s="1"/>
  <c r="E7" i="5"/>
  <c r="J7" i="5" s="1"/>
  <c r="E6" i="5"/>
  <c r="J6" i="5" s="1"/>
  <c r="E5" i="5"/>
  <c r="J5" i="5" s="1"/>
  <c r="E4" i="5"/>
  <c r="J4" i="5" s="1"/>
  <c r="E3" i="5"/>
  <c r="J3" i="5" s="1"/>
  <c r="E2" i="5"/>
  <c r="J2" i="5" s="1"/>
  <c r="E151" i="4"/>
  <c r="J151" i="4" s="1"/>
  <c r="E150" i="4"/>
  <c r="J150" i="4" s="1"/>
  <c r="E149" i="4"/>
  <c r="J149" i="4" s="1"/>
  <c r="E148" i="4"/>
  <c r="J148" i="4" s="1"/>
  <c r="E147" i="4"/>
  <c r="J147" i="4" s="1"/>
  <c r="E146" i="4"/>
  <c r="J146" i="4" s="1"/>
  <c r="E145" i="4"/>
  <c r="J145" i="4" s="1"/>
  <c r="E144" i="4"/>
  <c r="J144" i="4" s="1"/>
  <c r="E143" i="4"/>
  <c r="J143" i="4" s="1"/>
  <c r="E142" i="4"/>
  <c r="J142" i="4" s="1"/>
  <c r="E141" i="4"/>
  <c r="J141" i="4" s="1"/>
  <c r="E140" i="4"/>
  <c r="J140" i="4" s="1"/>
  <c r="E139" i="4"/>
  <c r="J139" i="4" s="1"/>
  <c r="E138" i="4"/>
  <c r="J138" i="4" s="1"/>
  <c r="E137" i="4"/>
  <c r="J137" i="4" s="1"/>
  <c r="E136" i="4"/>
  <c r="J136" i="4" s="1"/>
  <c r="E135" i="4"/>
  <c r="J135" i="4" s="1"/>
  <c r="E134" i="4"/>
  <c r="J134" i="4" s="1"/>
  <c r="E133" i="4"/>
  <c r="J133" i="4" s="1"/>
  <c r="E132" i="4"/>
  <c r="J132" i="4" s="1"/>
  <c r="E131" i="4"/>
  <c r="J131" i="4" s="1"/>
  <c r="E130" i="4"/>
  <c r="J130" i="4" s="1"/>
  <c r="E129" i="4"/>
  <c r="J129" i="4" s="1"/>
  <c r="E128" i="4"/>
  <c r="J128" i="4" s="1"/>
  <c r="E127" i="4"/>
  <c r="J127" i="4" s="1"/>
  <c r="E126" i="4"/>
  <c r="J126" i="4" s="1"/>
  <c r="E125" i="4"/>
  <c r="J125" i="4" s="1"/>
  <c r="E124" i="4"/>
  <c r="J124" i="4" s="1"/>
  <c r="E123" i="4"/>
  <c r="J123" i="4" s="1"/>
  <c r="E122" i="4"/>
  <c r="J122" i="4" s="1"/>
  <c r="E121" i="4"/>
  <c r="J121" i="4" s="1"/>
  <c r="E120" i="4"/>
  <c r="J120" i="4" s="1"/>
  <c r="E119" i="4"/>
  <c r="J119" i="4" s="1"/>
  <c r="E118" i="4"/>
  <c r="J118" i="4" s="1"/>
  <c r="E117" i="4"/>
  <c r="J117" i="4" s="1"/>
  <c r="E116" i="4"/>
  <c r="J116" i="4" s="1"/>
  <c r="E115" i="4"/>
  <c r="J115" i="4" s="1"/>
  <c r="E114" i="4"/>
  <c r="J114" i="4" s="1"/>
  <c r="E113" i="4"/>
  <c r="J113" i="4" s="1"/>
  <c r="E112" i="4"/>
  <c r="J112" i="4" s="1"/>
  <c r="E111" i="4"/>
  <c r="J111" i="4" s="1"/>
  <c r="E110" i="4"/>
  <c r="J110" i="4" s="1"/>
  <c r="E109" i="4"/>
  <c r="J109" i="4" s="1"/>
  <c r="E108" i="4"/>
  <c r="J108" i="4" s="1"/>
  <c r="E107" i="4"/>
  <c r="J107" i="4" s="1"/>
  <c r="E106" i="4"/>
  <c r="J106" i="4" s="1"/>
  <c r="E105" i="4"/>
  <c r="J105" i="4" s="1"/>
  <c r="E104" i="4"/>
  <c r="J104" i="4" s="1"/>
  <c r="E103" i="4"/>
  <c r="J103" i="4" s="1"/>
  <c r="E102" i="4"/>
  <c r="J102" i="4" s="1"/>
  <c r="E101" i="4"/>
  <c r="J101" i="4" s="1"/>
  <c r="E100" i="4"/>
  <c r="J100" i="4" s="1"/>
  <c r="E99" i="4"/>
  <c r="J99" i="4" s="1"/>
  <c r="E98" i="4"/>
  <c r="J98" i="4" s="1"/>
  <c r="E97" i="4"/>
  <c r="J97" i="4" s="1"/>
  <c r="E96" i="4"/>
  <c r="J96" i="4" s="1"/>
  <c r="E95" i="4"/>
  <c r="J95" i="4" s="1"/>
  <c r="E94" i="4"/>
  <c r="J94" i="4" s="1"/>
  <c r="E93" i="4"/>
  <c r="J93" i="4" s="1"/>
  <c r="E92" i="4"/>
  <c r="J92" i="4" s="1"/>
  <c r="E91" i="4"/>
  <c r="J91" i="4" s="1"/>
  <c r="E90" i="4"/>
  <c r="J90" i="4" s="1"/>
  <c r="E89" i="4"/>
  <c r="J89" i="4" s="1"/>
  <c r="E88" i="4"/>
  <c r="J88" i="4" s="1"/>
  <c r="E87" i="4"/>
  <c r="J87" i="4" s="1"/>
  <c r="E86" i="4"/>
  <c r="J86" i="4" s="1"/>
  <c r="E85" i="4"/>
  <c r="J85" i="4" s="1"/>
  <c r="E84" i="4"/>
  <c r="J84" i="4" s="1"/>
  <c r="E83" i="4"/>
  <c r="J83" i="4" s="1"/>
  <c r="E82" i="4"/>
  <c r="J82" i="4" s="1"/>
  <c r="E81" i="4"/>
  <c r="J81" i="4" s="1"/>
  <c r="E80" i="4"/>
  <c r="J80" i="4" s="1"/>
  <c r="E79" i="4"/>
  <c r="J79" i="4" s="1"/>
  <c r="E78" i="4"/>
  <c r="J78" i="4" s="1"/>
  <c r="E77" i="4"/>
  <c r="J77" i="4" s="1"/>
  <c r="E76" i="4"/>
  <c r="J76" i="4" s="1"/>
  <c r="E75" i="4"/>
  <c r="J75" i="4" s="1"/>
  <c r="E74" i="4"/>
  <c r="J74" i="4" s="1"/>
  <c r="E73" i="4"/>
  <c r="J73" i="4" s="1"/>
  <c r="E72" i="4"/>
  <c r="J72" i="4" s="1"/>
  <c r="E71" i="4"/>
  <c r="J71" i="4" s="1"/>
  <c r="E70" i="4"/>
  <c r="J70" i="4" s="1"/>
  <c r="E69" i="4"/>
  <c r="J69" i="4" s="1"/>
  <c r="E68" i="4"/>
  <c r="J68" i="4" s="1"/>
  <c r="E67" i="4"/>
  <c r="J67" i="4" s="1"/>
  <c r="E66" i="4"/>
  <c r="J66" i="4" s="1"/>
  <c r="E65" i="4"/>
  <c r="J65" i="4" s="1"/>
  <c r="E64" i="4"/>
  <c r="J64" i="4" s="1"/>
  <c r="E63" i="4"/>
  <c r="J63" i="4" s="1"/>
  <c r="E62" i="4"/>
  <c r="J62" i="4" s="1"/>
  <c r="E61" i="4"/>
  <c r="J61" i="4" s="1"/>
  <c r="E60" i="4"/>
  <c r="J60" i="4" s="1"/>
  <c r="E59" i="4"/>
  <c r="J59" i="4" s="1"/>
  <c r="E58" i="4"/>
  <c r="J58" i="4" s="1"/>
  <c r="E57" i="4"/>
  <c r="J57" i="4" s="1"/>
  <c r="E56" i="4"/>
  <c r="J56" i="4" s="1"/>
  <c r="E55" i="4"/>
  <c r="J55" i="4" s="1"/>
  <c r="E54" i="4"/>
  <c r="J54" i="4" s="1"/>
  <c r="E53" i="4"/>
  <c r="J53" i="4" s="1"/>
  <c r="E52" i="4"/>
  <c r="J52" i="4" s="1"/>
  <c r="E51" i="4"/>
  <c r="J51" i="4" s="1"/>
  <c r="E50" i="4"/>
  <c r="J50" i="4" s="1"/>
  <c r="E49" i="4"/>
  <c r="J49" i="4" s="1"/>
  <c r="E48" i="4"/>
  <c r="J48" i="4" s="1"/>
  <c r="E47" i="4"/>
  <c r="J47" i="4" s="1"/>
  <c r="E46" i="4"/>
  <c r="J46" i="4" s="1"/>
  <c r="E45" i="4"/>
  <c r="J45" i="4" s="1"/>
  <c r="E44" i="4"/>
  <c r="J44" i="4" s="1"/>
  <c r="E43" i="4"/>
  <c r="J43" i="4" s="1"/>
  <c r="E42" i="4"/>
  <c r="J42" i="4" s="1"/>
  <c r="E41" i="4"/>
  <c r="J41" i="4" s="1"/>
  <c r="E40" i="4"/>
  <c r="J40" i="4" s="1"/>
  <c r="E39" i="4"/>
  <c r="J39" i="4" s="1"/>
  <c r="E38" i="4"/>
  <c r="J38" i="4" s="1"/>
  <c r="E37" i="4"/>
  <c r="J37" i="4" s="1"/>
  <c r="E36" i="4"/>
  <c r="J36" i="4" s="1"/>
  <c r="E35" i="4"/>
  <c r="J35" i="4" s="1"/>
  <c r="E34" i="4"/>
  <c r="J34" i="4" s="1"/>
  <c r="E33" i="4"/>
  <c r="J33" i="4" s="1"/>
  <c r="E32" i="4"/>
  <c r="J32" i="4" s="1"/>
  <c r="E31" i="4"/>
  <c r="J31" i="4" s="1"/>
  <c r="E30" i="4"/>
  <c r="J30" i="4" s="1"/>
  <c r="E29" i="4"/>
  <c r="J29" i="4" s="1"/>
  <c r="E28" i="4"/>
  <c r="J28" i="4" s="1"/>
  <c r="E27" i="4"/>
  <c r="J27" i="4" s="1"/>
  <c r="E26" i="4"/>
  <c r="J26" i="4" s="1"/>
  <c r="E25" i="4"/>
  <c r="J25" i="4" s="1"/>
  <c r="E24" i="4"/>
  <c r="J24" i="4" s="1"/>
  <c r="E23" i="4"/>
  <c r="J23" i="4" s="1"/>
  <c r="E22" i="4"/>
  <c r="J22" i="4" s="1"/>
  <c r="E21" i="4"/>
  <c r="J21" i="4" s="1"/>
  <c r="E20" i="4"/>
  <c r="J20" i="4" s="1"/>
  <c r="E19" i="4"/>
  <c r="J19" i="4" s="1"/>
  <c r="E18" i="4"/>
  <c r="J18" i="4" s="1"/>
  <c r="E17" i="4"/>
  <c r="J17" i="4" s="1"/>
  <c r="E16" i="4"/>
  <c r="J16" i="4" s="1"/>
  <c r="E15" i="4"/>
  <c r="J15" i="4" s="1"/>
  <c r="E14" i="4"/>
  <c r="J14" i="4" s="1"/>
  <c r="E13" i="4"/>
  <c r="J13" i="4" s="1"/>
  <c r="E12" i="4"/>
  <c r="J12" i="4" s="1"/>
  <c r="E11" i="4"/>
  <c r="J11" i="4" s="1"/>
  <c r="E10" i="4"/>
  <c r="J10" i="4" s="1"/>
  <c r="E9" i="4"/>
  <c r="J9" i="4" s="1"/>
  <c r="E8" i="4"/>
  <c r="J8" i="4" s="1"/>
  <c r="E7" i="4"/>
  <c r="J7" i="4" s="1"/>
  <c r="E6" i="4"/>
  <c r="J6" i="4" s="1"/>
  <c r="E5" i="4"/>
  <c r="J5" i="4" s="1"/>
  <c r="E4" i="4"/>
  <c r="J4" i="4" s="1"/>
  <c r="E3" i="4"/>
  <c r="J3" i="4" s="1"/>
  <c r="E2" i="4"/>
  <c r="J2" i="4" s="1"/>
  <c r="E151" i="3"/>
  <c r="J151" i="3" s="1"/>
  <c r="E150" i="3"/>
  <c r="J150" i="3" s="1"/>
  <c r="E149" i="3"/>
  <c r="J149" i="3" s="1"/>
  <c r="E148" i="3"/>
  <c r="J148" i="3" s="1"/>
  <c r="E147" i="3"/>
  <c r="J147" i="3" s="1"/>
  <c r="E146" i="3"/>
  <c r="J146" i="3" s="1"/>
  <c r="E145" i="3"/>
  <c r="J145" i="3" s="1"/>
  <c r="E144" i="3"/>
  <c r="J144" i="3" s="1"/>
  <c r="E143" i="3"/>
  <c r="J143" i="3" s="1"/>
  <c r="E142" i="3"/>
  <c r="J142" i="3" s="1"/>
  <c r="E141" i="3"/>
  <c r="J141" i="3" s="1"/>
  <c r="E140" i="3"/>
  <c r="J140" i="3" s="1"/>
  <c r="E139" i="3"/>
  <c r="J139" i="3" s="1"/>
  <c r="E138" i="3"/>
  <c r="J138" i="3" s="1"/>
  <c r="E137" i="3"/>
  <c r="J137" i="3" s="1"/>
  <c r="E136" i="3"/>
  <c r="J136" i="3" s="1"/>
  <c r="E135" i="3"/>
  <c r="J135" i="3" s="1"/>
  <c r="E134" i="3"/>
  <c r="J134" i="3" s="1"/>
  <c r="E133" i="3"/>
  <c r="J133" i="3" s="1"/>
  <c r="E132" i="3"/>
  <c r="J132" i="3" s="1"/>
  <c r="E131" i="3"/>
  <c r="J131" i="3" s="1"/>
  <c r="E130" i="3"/>
  <c r="J130" i="3" s="1"/>
  <c r="E129" i="3"/>
  <c r="J129" i="3" s="1"/>
  <c r="E128" i="3"/>
  <c r="J128" i="3" s="1"/>
  <c r="E127" i="3"/>
  <c r="J127" i="3" s="1"/>
  <c r="E126" i="3"/>
  <c r="J126" i="3" s="1"/>
  <c r="E125" i="3"/>
  <c r="J125" i="3" s="1"/>
  <c r="E124" i="3"/>
  <c r="J124" i="3" s="1"/>
  <c r="E123" i="3"/>
  <c r="J123" i="3" s="1"/>
  <c r="E122" i="3"/>
  <c r="J122" i="3" s="1"/>
  <c r="E121" i="3"/>
  <c r="J121" i="3" s="1"/>
  <c r="E120" i="3"/>
  <c r="J120" i="3" s="1"/>
  <c r="E119" i="3"/>
  <c r="J119" i="3" s="1"/>
  <c r="E118" i="3"/>
  <c r="J118" i="3" s="1"/>
  <c r="E117" i="3"/>
  <c r="J117" i="3" s="1"/>
  <c r="E116" i="3"/>
  <c r="J116" i="3" s="1"/>
  <c r="E115" i="3"/>
  <c r="J115" i="3" s="1"/>
  <c r="E114" i="3"/>
  <c r="J114" i="3" s="1"/>
  <c r="E113" i="3"/>
  <c r="J113" i="3" s="1"/>
  <c r="E112" i="3"/>
  <c r="J112" i="3" s="1"/>
  <c r="E111" i="3"/>
  <c r="J111" i="3" s="1"/>
  <c r="E110" i="3"/>
  <c r="J110" i="3" s="1"/>
  <c r="E109" i="3"/>
  <c r="J109" i="3" s="1"/>
  <c r="E108" i="3"/>
  <c r="J108" i="3" s="1"/>
  <c r="E107" i="3"/>
  <c r="J107" i="3" s="1"/>
  <c r="E106" i="3"/>
  <c r="J106" i="3" s="1"/>
  <c r="E105" i="3"/>
  <c r="J105" i="3" s="1"/>
  <c r="E104" i="3"/>
  <c r="J104" i="3" s="1"/>
  <c r="E103" i="3"/>
  <c r="J103" i="3" s="1"/>
  <c r="E102" i="3"/>
  <c r="J102" i="3" s="1"/>
  <c r="E101" i="3"/>
  <c r="J101" i="3" s="1"/>
  <c r="E100" i="3"/>
  <c r="J100" i="3" s="1"/>
  <c r="E99" i="3"/>
  <c r="J99" i="3" s="1"/>
  <c r="E98" i="3"/>
  <c r="J98" i="3" s="1"/>
  <c r="E97" i="3"/>
  <c r="J97" i="3" s="1"/>
  <c r="E96" i="3"/>
  <c r="J96" i="3" s="1"/>
  <c r="E95" i="3"/>
  <c r="J95" i="3" s="1"/>
  <c r="E94" i="3"/>
  <c r="J94" i="3" s="1"/>
  <c r="E93" i="3"/>
  <c r="J93" i="3" s="1"/>
  <c r="E92" i="3"/>
  <c r="J92" i="3" s="1"/>
  <c r="E91" i="3"/>
  <c r="J91" i="3" s="1"/>
  <c r="E90" i="3"/>
  <c r="J90" i="3" s="1"/>
  <c r="E89" i="3"/>
  <c r="J89" i="3" s="1"/>
  <c r="E88" i="3"/>
  <c r="J88" i="3" s="1"/>
  <c r="E87" i="3"/>
  <c r="J87" i="3" s="1"/>
  <c r="E86" i="3"/>
  <c r="J86" i="3" s="1"/>
  <c r="E85" i="3"/>
  <c r="J85" i="3" s="1"/>
  <c r="E84" i="3"/>
  <c r="J84" i="3" s="1"/>
  <c r="E83" i="3"/>
  <c r="J83" i="3" s="1"/>
  <c r="E82" i="3"/>
  <c r="J82" i="3" s="1"/>
  <c r="E81" i="3"/>
  <c r="J81" i="3" s="1"/>
  <c r="E80" i="3"/>
  <c r="J80" i="3" s="1"/>
  <c r="E79" i="3"/>
  <c r="J79" i="3" s="1"/>
  <c r="E78" i="3"/>
  <c r="J78" i="3" s="1"/>
  <c r="E77" i="3"/>
  <c r="J77" i="3" s="1"/>
  <c r="E76" i="3"/>
  <c r="J76" i="3" s="1"/>
  <c r="E75" i="3"/>
  <c r="J75" i="3" s="1"/>
  <c r="E74" i="3"/>
  <c r="J74" i="3" s="1"/>
  <c r="E73" i="3"/>
  <c r="J73" i="3" s="1"/>
  <c r="E72" i="3"/>
  <c r="J72" i="3" s="1"/>
  <c r="E71" i="3"/>
  <c r="J71" i="3" s="1"/>
  <c r="E70" i="3"/>
  <c r="J70" i="3" s="1"/>
  <c r="E69" i="3"/>
  <c r="J69" i="3" s="1"/>
  <c r="E68" i="3"/>
  <c r="J68" i="3" s="1"/>
  <c r="E67" i="3"/>
  <c r="J67" i="3" s="1"/>
  <c r="E66" i="3"/>
  <c r="J66" i="3" s="1"/>
  <c r="E65" i="3"/>
  <c r="J65" i="3" s="1"/>
  <c r="E64" i="3"/>
  <c r="J64" i="3" s="1"/>
  <c r="E63" i="3"/>
  <c r="J63" i="3" s="1"/>
  <c r="E62" i="3"/>
  <c r="J62" i="3" s="1"/>
  <c r="E61" i="3"/>
  <c r="J61" i="3" s="1"/>
  <c r="E60" i="3"/>
  <c r="J60" i="3" s="1"/>
  <c r="E59" i="3"/>
  <c r="J59" i="3" s="1"/>
  <c r="E58" i="3"/>
  <c r="J58" i="3" s="1"/>
  <c r="E57" i="3"/>
  <c r="J57" i="3" s="1"/>
  <c r="E56" i="3"/>
  <c r="J56" i="3" s="1"/>
  <c r="E55" i="3"/>
  <c r="J55" i="3" s="1"/>
  <c r="E54" i="3"/>
  <c r="J54" i="3" s="1"/>
  <c r="E53" i="3"/>
  <c r="J53" i="3" s="1"/>
  <c r="E52" i="3"/>
  <c r="J52" i="3" s="1"/>
  <c r="E51" i="3"/>
  <c r="J51" i="3" s="1"/>
  <c r="E50" i="3"/>
  <c r="J50" i="3" s="1"/>
  <c r="E49" i="3"/>
  <c r="J49" i="3" s="1"/>
  <c r="E48" i="3"/>
  <c r="J48" i="3" s="1"/>
  <c r="E47" i="3"/>
  <c r="J47" i="3" s="1"/>
  <c r="E46" i="3"/>
  <c r="J46" i="3" s="1"/>
  <c r="E45" i="3"/>
  <c r="J45" i="3" s="1"/>
  <c r="E44" i="3"/>
  <c r="J44" i="3" s="1"/>
  <c r="E43" i="3"/>
  <c r="J43" i="3" s="1"/>
  <c r="E42" i="3"/>
  <c r="J42" i="3" s="1"/>
  <c r="E41" i="3"/>
  <c r="J41" i="3" s="1"/>
  <c r="E40" i="3"/>
  <c r="J40" i="3" s="1"/>
  <c r="E39" i="3"/>
  <c r="J39" i="3" s="1"/>
  <c r="E38" i="3"/>
  <c r="J38" i="3" s="1"/>
  <c r="E37" i="3"/>
  <c r="J37" i="3" s="1"/>
  <c r="E36" i="3"/>
  <c r="J36" i="3" s="1"/>
  <c r="E35" i="3"/>
  <c r="J35" i="3" s="1"/>
  <c r="E34" i="3"/>
  <c r="J34" i="3" s="1"/>
  <c r="E33" i="3"/>
  <c r="J33" i="3" s="1"/>
  <c r="E32" i="3"/>
  <c r="J32" i="3" s="1"/>
  <c r="E31" i="3"/>
  <c r="J31" i="3" s="1"/>
  <c r="E30" i="3"/>
  <c r="J30" i="3" s="1"/>
  <c r="E29" i="3"/>
  <c r="J29" i="3" s="1"/>
  <c r="E28" i="3"/>
  <c r="J28" i="3" s="1"/>
  <c r="E27" i="3"/>
  <c r="J27" i="3" s="1"/>
  <c r="E26" i="3"/>
  <c r="J26" i="3" s="1"/>
  <c r="E25" i="3"/>
  <c r="J25" i="3" s="1"/>
  <c r="E24" i="3"/>
  <c r="J24" i="3" s="1"/>
  <c r="E23" i="3"/>
  <c r="J23" i="3" s="1"/>
  <c r="E22" i="3"/>
  <c r="J22" i="3" s="1"/>
  <c r="E21" i="3"/>
  <c r="J21" i="3" s="1"/>
  <c r="E20" i="3"/>
  <c r="J20" i="3" s="1"/>
  <c r="E19" i="3"/>
  <c r="J19" i="3" s="1"/>
  <c r="E18" i="3"/>
  <c r="J18" i="3" s="1"/>
  <c r="E17" i="3"/>
  <c r="J17" i="3" s="1"/>
  <c r="E16" i="3"/>
  <c r="J16" i="3" s="1"/>
  <c r="E15" i="3"/>
  <c r="J15" i="3" s="1"/>
  <c r="E14" i="3"/>
  <c r="J14" i="3" s="1"/>
  <c r="E13" i="3"/>
  <c r="J13" i="3" s="1"/>
  <c r="E12" i="3"/>
  <c r="J12" i="3" s="1"/>
  <c r="E11" i="3"/>
  <c r="J11" i="3" s="1"/>
  <c r="E10" i="3"/>
  <c r="J10" i="3" s="1"/>
  <c r="E9" i="3"/>
  <c r="J9" i="3" s="1"/>
  <c r="E8" i="3"/>
  <c r="J8" i="3" s="1"/>
  <c r="E7" i="3"/>
  <c r="J7" i="3" s="1"/>
  <c r="E6" i="3"/>
  <c r="J6" i="3" s="1"/>
  <c r="E5" i="3"/>
  <c r="J5" i="3" s="1"/>
  <c r="E4" i="3"/>
  <c r="J4" i="3" s="1"/>
  <c r="E3" i="3"/>
  <c r="J3" i="3" s="1"/>
  <c r="E2" i="3"/>
  <c r="J2" i="3" s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52" i="1"/>
  <c r="E151" i="1"/>
  <c r="J151" i="1" s="1"/>
  <c r="K151" i="1" s="1"/>
  <c r="E150" i="1"/>
  <c r="J150" i="1" s="1"/>
  <c r="K150" i="1" s="1"/>
  <c r="E149" i="1"/>
  <c r="J149" i="1" s="1"/>
  <c r="K149" i="1" s="1"/>
  <c r="E148" i="1"/>
  <c r="J148" i="1" s="1"/>
  <c r="K148" i="1" s="1"/>
  <c r="E147" i="1"/>
  <c r="J147" i="1" s="1"/>
  <c r="K147" i="1" s="1"/>
  <c r="E146" i="1"/>
  <c r="J146" i="1" s="1"/>
  <c r="K146" i="1" s="1"/>
  <c r="E145" i="1"/>
  <c r="J145" i="1" s="1"/>
  <c r="K145" i="1" s="1"/>
  <c r="E144" i="1"/>
  <c r="J144" i="1" s="1"/>
  <c r="K144" i="1" s="1"/>
  <c r="E143" i="1"/>
  <c r="J143" i="1" s="1"/>
  <c r="K143" i="1" s="1"/>
  <c r="E142" i="1"/>
  <c r="J142" i="1" s="1"/>
  <c r="K142" i="1" s="1"/>
  <c r="E141" i="1"/>
  <c r="J141" i="1" s="1"/>
  <c r="K141" i="1" s="1"/>
  <c r="E140" i="1"/>
  <c r="J140" i="1" s="1"/>
  <c r="K140" i="1" s="1"/>
  <c r="E139" i="1"/>
  <c r="J139" i="1" s="1"/>
  <c r="K139" i="1" s="1"/>
  <c r="E138" i="1"/>
  <c r="J138" i="1" s="1"/>
  <c r="K138" i="1" s="1"/>
  <c r="E137" i="1"/>
  <c r="J137" i="1" s="1"/>
  <c r="K137" i="1" s="1"/>
  <c r="L137" i="1" s="1"/>
  <c r="E136" i="1"/>
  <c r="J136" i="1" s="1"/>
  <c r="K136" i="1" s="1"/>
  <c r="E135" i="1"/>
  <c r="J135" i="1" s="1"/>
  <c r="K135" i="1" s="1"/>
  <c r="E134" i="1"/>
  <c r="J134" i="1" s="1"/>
  <c r="K134" i="1" s="1"/>
  <c r="E133" i="1"/>
  <c r="J133" i="1" s="1"/>
  <c r="K133" i="1" s="1"/>
  <c r="E132" i="1"/>
  <c r="J132" i="1" s="1"/>
  <c r="K132" i="1" s="1"/>
  <c r="E131" i="1"/>
  <c r="J131" i="1" s="1"/>
  <c r="K131" i="1" s="1"/>
  <c r="E130" i="1"/>
  <c r="J130" i="1" s="1"/>
  <c r="K130" i="1" s="1"/>
  <c r="E129" i="1"/>
  <c r="J129" i="1" s="1"/>
  <c r="K129" i="1" s="1"/>
  <c r="E128" i="1"/>
  <c r="J128" i="1" s="1"/>
  <c r="K128" i="1" s="1"/>
  <c r="E127" i="1"/>
  <c r="J127" i="1" s="1"/>
  <c r="K127" i="1" s="1"/>
  <c r="E126" i="1"/>
  <c r="J126" i="1" s="1"/>
  <c r="K126" i="1" s="1"/>
  <c r="E125" i="1"/>
  <c r="J125" i="1" s="1"/>
  <c r="K125" i="1" s="1"/>
  <c r="L125" i="1" s="1"/>
  <c r="E124" i="1"/>
  <c r="J124" i="1" s="1"/>
  <c r="K124" i="1" s="1"/>
  <c r="E123" i="1"/>
  <c r="J123" i="1" s="1"/>
  <c r="K123" i="1" s="1"/>
  <c r="E122" i="1"/>
  <c r="J122" i="1" s="1"/>
  <c r="K122" i="1" s="1"/>
  <c r="E121" i="1"/>
  <c r="J121" i="1" s="1"/>
  <c r="K121" i="1" s="1"/>
  <c r="E120" i="1"/>
  <c r="J120" i="1" s="1"/>
  <c r="K120" i="1" s="1"/>
  <c r="E119" i="1"/>
  <c r="J119" i="1" s="1"/>
  <c r="K119" i="1" s="1"/>
  <c r="E118" i="1"/>
  <c r="J118" i="1" s="1"/>
  <c r="K118" i="1" s="1"/>
  <c r="L118" i="1" s="1"/>
  <c r="E117" i="1"/>
  <c r="J117" i="1" s="1"/>
  <c r="K117" i="1" s="1"/>
  <c r="E116" i="1"/>
  <c r="J116" i="1" s="1"/>
  <c r="K116" i="1" s="1"/>
  <c r="E115" i="1"/>
  <c r="J115" i="1" s="1"/>
  <c r="K115" i="1" s="1"/>
  <c r="E114" i="1"/>
  <c r="J114" i="1" s="1"/>
  <c r="K114" i="1" s="1"/>
  <c r="E113" i="1"/>
  <c r="J113" i="1" s="1"/>
  <c r="K113" i="1" s="1"/>
  <c r="E112" i="1"/>
  <c r="J112" i="1" s="1"/>
  <c r="K112" i="1" s="1"/>
  <c r="E111" i="1"/>
  <c r="J111" i="1" s="1"/>
  <c r="K111" i="1" s="1"/>
  <c r="E110" i="1"/>
  <c r="J110" i="1" s="1"/>
  <c r="K110" i="1" s="1"/>
  <c r="E109" i="1"/>
  <c r="J109" i="1" s="1"/>
  <c r="K109" i="1" s="1"/>
  <c r="E108" i="1"/>
  <c r="J108" i="1" s="1"/>
  <c r="K108" i="1" s="1"/>
  <c r="E107" i="1"/>
  <c r="J107" i="1" s="1"/>
  <c r="K107" i="1" s="1"/>
  <c r="E106" i="1"/>
  <c r="J106" i="1" s="1"/>
  <c r="K106" i="1" s="1"/>
  <c r="E105" i="1"/>
  <c r="J105" i="1" s="1"/>
  <c r="K105" i="1" s="1"/>
  <c r="E104" i="1"/>
  <c r="J104" i="1" s="1"/>
  <c r="K104" i="1" s="1"/>
  <c r="E103" i="1"/>
  <c r="J103" i="1" s="1"/>
  <c r="K103" i="1" s="1"/>
  <c r="E102" i="1"/>
  <c r="J102" i="1" s="1"/>
  <c r="K102" i="1" s="1"/>
  <c r="E101" i="1"/>
  <c r="J101" i="1" s="1"/>
  <c r="K101" i="1" s="1"/>
  <c r="E100" i="1"/>
  <c r="J100" i="1" s="1"/>
  <c r="K100" i="1" s="1"/>
  <c r="L100" i="1" s="1"/>
  <c r="E99" i="1"/>
  <c r="J99" i="1" s="1"/>
  <c r="K99" i="1" s="1"/>
  <c r="E98" i="1"/>
  <c r="J98" i="1" s="1"/>
  <c r="K98" i="1" s="1"/>
  <c r="E97" i="1"/>
  <c r="J97" i="1" s="1"/>
  <c r="K97" i="1" s="1"/>
  <c r="L97" i="1" s="1"/>
  <c r="E96" i="1"/>
  <c r="J96" i="1" s="1"/>
  <c r="K96" i="1" s="1"/>
  <c r="L96" i="1" s="1"/>
  <c r="E95" i="1"/>
  <c r="J95" i="1" s="1"/>
  <c r="K95" i="1" s="1"/>
  <c r="E94" i="1"/>
  <c r="J94" i="1" s="1"/>
  <c r="K94" i="1" s="1"/>
  <c r="L94" i="1" s="1"/>
  <c r="E93" i="1"/>
  <c r="J93" i="1" s="1"/>
  <c r="K93" i="1" s="1"/>
  <c r="E92" i="1"/>
  <c r="J92" i="1" s="1"/>
  <c r="K92" i="1" s="1"/>
  <c r="E91" i="1"/>
  <c r="J91" i="1" s="1"/>
  <c r="K91" i="1" s="1"/>
  <c r="E90" i="1"/>
  <c r="J90" i="1" s="1"/>
  <c r="K90" i="1" s="1"/>
  <c r="E89" i="1"/>
  <c r="J89" i="1" s="1"/>
  <c r="K89" i="1" s="1"/>
  <c r="E88" i="1"/>
  <c r="J88" i="1" s="1"/>
  <c r="K88" i="1" s="1"/>
  <c r="E87" i="1"/>
  <c r="J87" i="1" s="1"/>
  <c r="K87" i="1" s="1"/>
  <c r="E86" i="1"/>
  <c r="J86" i="1" s="1"/>
  <c r="K86" i="1" s="1"/>
  <c r="E85" i="1"/>
  <c r="J85" i="1" s="1"/>
  <c r="K85" i="1" s="1"/>
  <c r="E84" i="1"/>
  <c r="J84" i="1" s="1"/>
  <c r="K84" i="1" s="1"/>
  <c r="E83" i="1"/>
  <c r="J83" i="1" s="1"/>
  <c r="K83" i="1" s="1"/>
  <c r="E82" i="1"/>
  <c r="J82" i="1" s="1"/>
  <c r="K82" i="1" s="1"/>
  <c r="E81" i="1"/>
  <c r="J81" i="1" s="1"/>
  <c r="K81" i="1" s="1"/>
  <c r="E80" i="1"/>
  <c r="J80" i="1" s="1"/>
  <c r="K80" i="1" s="1"/>
  <c r="E79" i="1"/>
  <c r="J79" i="1" s="1"/>
  <c r="K79" i="1" s="1"/>
  <c r="E78" i="1"/>
  <c r="J78" i="1" s="1"/>
  <c r="K78" i="1" s="1"/>
  <c r="E77" i="1"/>
  <c r="J77" i="1" s="1"/>
  <c r="K77" i="1" s="1"/>
  <c r="E76" i="1"/>
  <c r="J76" i="1" s="1"/>
  <c r="K76" i="1" s="1"/>
  <c r="E75" i="1"/>
  <c r="J75" i="1" s="1"/>
  <c r="K75" i="1" s="1"/>
  <c r="E74" i="1"/>
  <c r="J74" i="1" s="1"/>
  <c r="K74" i="1" s="1"/>
  <c r="L74" i="1" s="1"/>
  <c r="E73" i="1"/>
  <c r="J73" i="1" s="1"/>
  <c r="K73" i="1" s="1"/>
  <c r="E72" i="1"/>
  <c r="J72" i="1" s="1"/>
  <c r="K72" i="1" s="1"/>
  <c r="L72" i="1" s="1"/>
  <c r="E71" i="1"/>
  <c r="J71" i="1" s="1"/>
  <c r="K71" i="1" s="1"/>
  <c r="E70" i="1"/>
  <c r="J70" i="1" s="1"/>
  <c r="K70" i="1" s="1"/>
  <c r="E69" i="1"/>
  <c r="J69" i="1" s="1"/>
  <c r="K69" i="1" s="1"/>
  <c r="E68" i="1"/>
  <c r="J68" i="1" s="1"/>
  <c r="K68" i="1" s="1"/>
  <c r="E67" i="1"/>
  <c r="J67" i="1" s="1"/>
  <c r="K67" i="1" s="1"/>
  <c r="E66" i="1"/>
  <c r="J66" i="1" s="1"/>
  <c r="K66" i="1" s="1"/>
  <c r="E65" i="1"/>
  <c r="J65" i="1" s="1"/>
  <c r="K65" i="1" s="1"/>
  <c r="E64" i="1"/>
  <c r="J64" i="1" s="1"/>
  <c r="K64" i="1" s="1"/>
  <c r="E63" i="1"/>
  <c r="J63" i="1" s="1"/>
  <c r="K63" i="1" s="1"/>
  <c r="E62" i="1"/>
  <c r="J62" i="1" s="1"/>
  <c r="K62" i="1" s="1"/>
  <c r="E61" i="1"/>
  <c r="J61" i="1" s="1"/>
  <c r="K61" i="1" s="1"/>
  <c r="E60" i="1"/>
  <c r="J60" i="1" s="1"/>
  <c r="K60" i="1" s="1"/>
  <c r="E59" i="1"/>
  <c r="J59" i="1" s="1"/>
  <c r="K59" i="1" s="1"/>
  <c r="E58" i="1"/>
  <c r="J58" i="1" s="1"/>
  <c r="K58" i="1" s="1"/>
  <c r="E57" i="1"/>
  <c r="J57" i="1" s="1"/>
  <c r="K57" i="1" s="1"/>
  <c r="E56" i="1"/>
  <c r="J56" i="1" s="1"/>
  <c r="K56" i="1" s="1"/>
  <c r="E55" i="1"/>
  <c r="J55" i="1" s="1"/>
  <c r="K55" i="1" s="1"/>
  <c r="E54" i="1"/>
  <c r="J54" i="1" s="1"/>
  <c r="K54" i="1" s="1"/>
  <c r="E53" i="1"/>
  <c r="J53" i="1" s="1"/>
  <c r="K53" i="1" s="1"/>
  <c r="E52" i="1"/>
  <c r="J52" i="1" s="1"/>
  <c r="K52" i="1" s="1"/>
  <c r="E51" i="1"/>
  <c r="J51" i="1" s="1"/>
  <c r="K51" i="1" s="1"/>
  <c r="E50" i="1"/>
  <c r="J50" i="1" s="1"/>
  <c r="K50" i="1" s="1"/>
  <c r="E49" i="1"/>
  <c r="J49" i="1" s="1"/>
  <c r="K49" i="1" s="1"/>
  <c r="E48" i="1"/>
  <c r="J48" i="1" s="1"/>
  <c r="K48" i="1" s="1"/>
  <c r="E47" i="1"/>
  <c r="J47" i="1" s="1"/>
  <c r="K47" i="1" s="1"/>
  <c r="L47" i="1" s="1"/>
  <c r="E46" i="1"/>
  <c r="J46" i="1" s="1"/>
  <c r="K46" i="1" s="1"/>
  <c r="E45" i="1"/>
  <c r="J45" i="1" s="1"/>
  <c r="K45" i="1" s="1"/>
  <c r="E44" i="1"/>
  <c r="J44" i="1" s="1"/>
  <c r="K44" i="1" s="1"/>
  <c r="L44" i="1" s="1"/>
  <c r="E43" i="1"/>
  <c r="J43" i="1" s="1"/>
  <c r="K43" i="1" s="1"/>
  <c r="E42" i="1"/>
  <c r="J42" i="1" s="1"/>
  <c r="K42" i="1" s="1"/>
  <c r="E41" i="1"/>
  <c r="J41" i="1" s="1"/>
  <c r="K41" i="1" s="1"/>
  <c r="E40" i="1"/>
  <c r="J40" i="1" s="1"/>
  <c r="K40" i="1" s="1"/>
  <c r="E39" i="1"/>
  <c r="J39" i="1" s="1"/>
  <c r="K39" i="1" s="1"/>
  <c r="E38" i="1"/>
  <c r="J38" i="1" s="1"/>
  <c r="K38" i="1" s="1"/>
  <c r="E37" i="1"/>
  <c r="J37" i="1" s="1"/>
  <c r="K37" i="1" s="1"/>
  <c r="L37" i="1" s="1"/>
  <c r="E36" i="1"/>
  <c r="J36" i="1" s="1"/>
  <c r="K36" i="1" s="1"/>
  <c r="E35" i="1"/>
  <c r="J35" i="1" s="1"/>
  <c r="K35" i="1" s="1"/>
  <c r="E34" i="1"/>
  <c r="J34" i="1" s="1"/>
  <c r="K34" i="1" s="1"/>
  <c r="E33" i="1"/>
  <c r="J33" i="1" s="1"/>
  <c r="K33" i="1" s="1"/>
  <c r="E32" i="1"/>
  <c r="J32" i="1" s="1"/>
  <c r="K32" i="1" s="1"/>
  <c r="E31" i="1"/>
  <c r="J31" i="1" s="1"/>
  <c r="K31" i="1" s="1"/>
  <c r="E30" i="1"/>
  <c r="J30" i="1" s="1"/>
  <c r="K30" i="1" s="1"/>
  <c r="E29" i="1"/>
  <c r="J29" i="1" s="1"/>
  <c r="K29" i="1" s="1"/>
  <c r="E28" i="1"/>
  <c r="E27" i="1"/>
  <c r="J27" i="1" s="1"/>
  <c r="K27" i="1" s="1"/>
  <c r="E26" i="1"/>
  <c r="J26" i="1" s="1"/>
  <c r="K26" i="1" s="1"/>
  <c r="E25" i="1"/>
  <c r="J25" i="1" s="1"/>
  <c r="K25" i="1" s="1"/>
  <c r="E24" i="1"/>
  <c r="J24" i="1" s="1"/>
  <c r="K24" i="1" s="1"/>
  <c r="E23" i="1"/>
  <c r="J23" i="1" s="1"/>
  <c r="K23" i="1" s="1"/>
  <c r="E22" i="1"/>
  <c r="J22" i="1" s="1"/>
  <c r="K22" i="1" s="1"/>
  <c r="E21" i="1"/>
  <c r="J21" i="1" s="1"/>
  <c r="K21" i="1" s="1"/>
  <c r="E20" i="1"/>
  <c r="J20" i="1" s="1"/>
  <c r="K20" i="1" s="1"/>
  <c r="E19" i="1"/>
  <c r="J19" i="1" s="1"/>
  <c r="K19" i="1" s="1"/>
  <c r="E18" i="1"/>
  <c r="J18" i="1" s="1"/>
  <c r="K18" i="1" s="1"/>
  <c r="L18" i="1" s="1"/>
  <c r="E17" i="1"/>
  <c r="J17" i="1" s="1"/>
  <c r="K17" i="1" s="1"/>
  <c r="E16" i="1"/>
  <c r="J16" i="1" s="1"/>
  <c r="K16" i="1" s="1"/>
  <c r="E15" i="1"/>
  <c r="J15" i="1" s="1"/>
  <c r="K15" i="1" s="1"/>
  <c r="E14" i="1"/>
  <c r="J14" i="1" s="1"/>
  <c r="K14" i="1" s="1"/>
  <c r="E13" i="1"/>
  <c r="J13" i="1" s="1"/>
  <c r="K13" i="1" s="1"/>
  <c r="E12" i="1"/>
  <c r="J12" i="1" s="1"/>
  <c r="K12" i="1" s="1"/>
  <c r="E11" i="1"/>
  <c r="J11" i="1" s="1"/>
  <c r="K11" i="1" s="1"/>
  <c r="E10" i="1"/>
  <c r="J10" i="1" s="1"/>
  <c r="K10" i="1" s="1"/>
  <c r="E9" i="1"/>
  <c r="J9" i="1" s="1"/>
  <c r="K9" i="1" s="1"/>
  <c r="E8" i="1"/>
  <c r="J8" i="1" s="1"/>
  <c r="K8" i="1" s="1"/>
  <c r="L8" i="1" s="1"/>
  <c r="E7" i="1"/>
  <c r="J7" i="1" s="1"/>
  <c r="K7" i="1" s="1"/>
  <c r="L7" i="1" s="1"/>
  <c r="E6" i="1"/>
  <c r="J6" i="1" s="1"/>
  <c r="K6" i="1" s="1"/>
  <c r="E5" i="1"/>
  <c r="J5" i="1" s="1"/>
  <c r="K5" i="1" s="1"/>
  <c r="E4" i="1"/>
  <c r="J4" i="1" s="1"/>
  <c r="K4" i="1" s="1"/>
  <c r="E3" i="1"/>
  <c r="J3" i="1" s="1"/>
  <c r="K3" i="1" s="1"/>
  <c r="E2" i="1"/>
  <c r="J2" i="1" s="1"/>
  <c r="K2" i="1" s="1"/>
  <c r="Q5" i="1" l="1"/>
  <c r="J28" i="1"/>
  <c r="K28" i="1" s="1"/>
  <c r="P2" i="1"/>
  <c r="P5" i="1"/>
  <c r="P4" i="1"/>
  <c r="P3" i="1"/>
  <c r="Q2" i="1"/>
  <c r="Q3" i="1"/>
  <c r="Q4" i="1"/>
  <c r="Q4" i="8"/>
  <c r="Q3" i="8"/>
  <c r="Q2" i="8"/>
  <c r="Q5" i="8"/>
  <c r="K142" i="2"/>
  <c r="L142" i="2" s="1"/>
  <c r="M142" i="2" s="1"/>
  <c r="K73" i="2"/>
  <c r="L73" i="2" s="1"/>
  <c r="K45" i="2"/>
  <c r="L45" i="2" s="1"/>
  <c r="K140" i="2"/>
  <c r="L140" i="2" s="1"/>
  <c r="K111" i="2"/>
  <c r="L111" i="2" s="1"/>
  <c r="K141" i="2"/>
  <c r="L141" i="2" s="1"/>
  <c r="M141" i="2" s="1"/>
  <c r="K4" i="2"/>
  <c r="L4" i="2" s="1"/>
  <c r="M4" i="2" s="1"/>
  <c r="K117" i="2"/>
  <c r="L117" i="2" s="1"/>
  <c r="M117" i="2" s="1"/>
  <c r="K79" i="2"/>
  <c r="L79" i="2" s="1"/>
  <c r="K51" i="2"/>
  <c r="L51" i="2" s="1"/>
  <c r="K55" i="2"/>
  <c r="L55" i="2" s="1"/>
  <c r="K85" i="2"/>
  <c r="L85" i="2" s="1"/>
  <c r="K144" i="2"/>
  <c r="L144" i="2" s="1"/>
  <c r="M144" i="2" s="1"/>
  <c r="K17" i="2"/>
  <c r="L17" i="2" s="1"/>
  <c r="M17" i="2" s="1"/>
  <c r="K48" i="2"/>
  <c r="L48" i="2" s="1"/>
  <c r="M48" i="2" s="1"/>
  <c r="K78" i="2"/>
  <c r="L78" i="2" s="1"/>
  <c r="K69" i="2"/>
  <c r="L69" i="2" s="1"/>
  <c r="K133" i="2"/>
  <c r="L133" i="2" s="1"/>
  <c r="M133" i="2" s="1"/>
  <c r="K147" i="2"/>
  <c r="L147" i="2" s="1"/>
  <c r="K22" i="2"/>
  <c r="L22" i="2" s="1"/>
  <c r="K14" i="2"/>
  <c r="L14" i="2" s="1"/>
  <c r="K107" i="2"/>
  <c r="L107" i="2" s="1"/>
  <c r="M107" i="2" s="1"/>
  <c r="K60" i="2"/>
  <c r="L60" i="2" s="1"/>
  <c r="K92" i="2"/>
  <c r="L92" i="2" s="1"/>
  <c r="M92" i="2" s="1"/>
  <c r="K66" i="2"/>
  <c r="L66" i="2" s="1"/>
  <c r="K98" i="2"/>
  <c r="L98" i="2" s="1"/>
  <c r="M98" i="2" s="1"/>
  <c r="K34" i="2"/>
  <c r="L34" i="2" s="1"/>
  <c r="K130" i="2"/>
  <c r="L130" i="2" s="1"/>
  <c r="M130" i="2" s="1"/>
  <c r="K58" i="2"/>
  <c r="L58" i="2" s="1"/>
  <c r="K16" i="2"/>
  <c r="L16" i="2" s="1"/>
  <c r="M16" i="2" s="1"/>
  <c r="K123" i="2"/>
  <c r="L123" i="2" s="1"/>
  <c r="M123" i="2" s="1"/>
  <c r="K76" i="2"/>
  <c r="L76" i="2" s="1"/>
  <c r="M76" i="2" s="1"/>
  <c r="K44" i="2"/>
  <c r="L44" i="2" s="1"/>
  <c r="M44" i="2" s="1"/>
  <c r="K26" i="2"/>
  <c r="L26" i="2" s="1"/>
  <c r="M26" i="2" s="1"/>
  <c r="K114" i="2"/>
  <c r="L114" i="2" s="1"/>
  <c r="K74" i="2"/>
  <c r="L74" i="2" s="1"/>
  <c r="K42" i="2"/>
  <c r="L42" i="2" s="1"/>
  <c r="K82" i="2"/>
  <c r="L82" i="2" s="1"/>
  <c r="M82" i="2" s="1"/>
  <c r="K50" i="2"/>
  <c r="L50" i="2" s="1"/>
  <c r="K32" i="2"/>
  <c r="L32" i="2" s="1"/>
  <c r="M32" i="2" s="1"/>
  <c r="K127" i="2"/>
  <c r="L127" i="2" s="1"/>
  <c r="K108" i="2"/>
  <c r="L108" i="2" s="1"/>
  <c r="M108" i="2" s="1"/>
  <c r="K19" i="2"/>
  <c r="L19" i="2" s="1"/>
  <c r="K105" i="2"/>
  <c r="L105" i="2" s="1"/>
  <c r="K40" i="2"/>
  <c r="L40" i="2" s="1"/>
  <c r="K110" i="2"/>
  <c r="L110" i="2" s="1"/>
  <c r="M110" i="2" s="1"/>
  <c r="K33" i="2"/>
  <c r="L33" i="2" s="1"/>
  <c r="K136" i="2"/>
  <c r="L136" i="2" s="1"/>
  <c r="M136" i="2" s="1"/>
  <c r="K63" i="2"/>
  <c r="L63" i="2" s="1"/>
  <c r="K149" i="2"/>
  <c r="L149" i="2" s="1"/>
  <c r="M149" i="2" s="1"/>
  <c r="K75" i="2"/>
  <c r="L75" i="2" s="1"/>
  <c r="K134" i="2"/>
  <c r="L134" i="2" s="1"/>
  <c r="K120" i="2"/>
  <c r="L120" i="2" s="1"/>
  <c r="M120" i="2" s="1"/>
  <c r="K36" i="2"/>
  <c r="L36" i="2" s="1"/>
  <c r="M36" i="2" s="1"/>
  <c r="K132" i="2"/>
  <c r="L132" i="2" s="1"/>
  <c r="K54" i="2"/>
  <c r="L54" i="2" s="1"/>
  <c r="K146" i="2"/>
  <c r="L146" i="2" s="1"/>
  <c r="M146" i="2" s="1"/>
  <c r="K72" i="2"/>
  <c r="L72" i="2" s="1"/>
  <c r="M72" i="2" s="1"/>
  <c r="K11" i="2"/>
  <c r="L11" i="2" s="1"/>
  <c r="K91" i="2"/>
  <c r="L91" i="2" s="1"/>
  <c r="K27" i="2"/>
  <c r="L27" i="2" s="1"/>
  <c r="M27" i="2" s="1"/>
  <c r="K104" i="2"/>
  <c r="L104" i="2" s="1"/>
  <c r="M104" i="2" s="1"/>
  <c r="K20" i="2"/>
  <c r="L20" i="2" s="1"/>
  <c r="K129" i="2"/>
  <c r="L129" i="2" s="1"/>
  <c r="K57" i="2"/>
  <c r="L57" i="2" s="1"/>
  <c r="M57" i="2" s="1"/>
  <c r="K143" i="2"/>
  <c r="L143" i="2" s="1"/>
  <c r="K62" i="2"/>
  <c r="L62" i="2" s="1"/>
  <c r="K121" i="2"/>
  <c r="L121" i="2" s="1"/>
  <c r="K100" i="2"/>
  <c r="L100" i="2" s="1"/>
  <c r="K30" i="2"/>
  <c r="L30" i="2" s="1"/>
  <c r="M30" i="2" s="1"/>
  <c r="K126" i="2"/>
  <c r="L126" i="2" s="1"/>
  <c r="K47" i="2"/>
  <c r="L47" i="2" s="1"/>
  <c r="M47" i="2" s="1"/>
  <c r="K139" i="2"/>
  <c r="L139" i="2" s="1"/>
  <c r="M139" i="2" s="1"/>
  <c r="K59" i="2"/>
  <c r="L59" i="2" s="1"/>
  <c r="K3" i="2"/>
  <c r="L3" i="2" s="1"/>
  <c r="K84" i="2"/>
  <c r="L84" i="2" s="1"/>
  <c r="K21" i="2"/>
  <c r="L21" i="2" s="1"/>
  <c r="M21" i="2" s="1"/>
  <c r="K97" i="2"/>
  <c r="L97" i="2" s="1"/>
  <c r="K9" i="2"/>
  <c r="L9" i="2" s="1"/>
  <c r="K116" i="2"/>
  <c r="L116" i="2" s="1"/>
  <c r="K39" i="2"/>
  <c r="L39" i="2" s="1"/>
  <c r="M39" i="2" s="1"/>
  <c r="K135" i="2"/>
  <c r="L135" i="2" s="1"/>
  <c r="M135" i="2" s="1"/>
  <c r="K43" i="2"/>
  <c r="L43" i="2" s="1"/>
  <c r="K88" i="2"/>
  <c r="L88" i="2" s="1"/>
  <c r="K93" i="2"/>
  <c r="L93" i="2" s="1"/>
  <c r="M93" i="2" s="1"/>
  <c r="K24" i="2"/>
  <c r="L24" i="2" s="1"/>
  <c r="M24" i="2" s="1"/>
  <c r="K119" i="2"/>
  <c r="L119" i="2" s="1"/>
  <c r="M119" i="2" s="1"/>
  <c r="K35" i="2"/>
  <c r="L35" i="2" s="1"/>
  <c r="M35" i="2" s="1"/>
  <c r="K131" i="2"/>
  <c r="L131" i="2" s="1"/>
  <c r="M131" i="2" s="1"/>
  <c r="K53" i="2"/>
  <c r="L53" i="2" s="1"/>
  <c r="M53" i="2" s="1"/>
  <c r="K145" i="2"/>
  <c r="L145" i="2" s="1"/>
  <c r="K77" i="2"/>
  <c r="L77" i="2" s="1"/>
  <c r="K10" i="2"/>
  <c r="L10" i="2" s="1"/>
  <c r="M10" i="2" s="1"/>
  <c r="K90" i="2"/>
  <c r="L90" i="2" s="1"/>
  <c r="K101" i="2"/>
  <c r="L101" i="2" s="1"/>
  <c r="K109" i="2"/>
  <c r="L109" i="2" s="1"/>
  <c r="M109" i="2" s="1"/>
  <c r="K8" i="2"/>
  <c r="L8" i="2" s="1"/>
  <c r="M8" i="2" s="1"/>
  <c r="K128" i="2"/>
  <c r="L128" i="2" s="1"/>
  <c r="K38" i="2"/>
  <c r="L38" i="2" s="1"/>
  <c r="K68" i="2"/>
  <c r="L68" i="2" s="1"/>
  <c r="K87" i="2"/>
  <c r="L87" i="2" s="1"/>
  <c r="M87" i="2" s="1"/>
  <c r="K18" i="2"/>
  <c r="L18" i="2" s="1"/>
  <c r="M18" i="2" s="1"/>
  <c r="K113" i="2"/>
  <c r="L113" i="2" s="1"/>
  <c r="M113" i="2" s="1"/>
  <c r="K29" i="2"/>
  <c r="L29" i="2" s="1"/>
  <c r="M29" i="2" s="1"/>
  <c r="K125" i="2"/>
  <c r="L125" i="2" s="1"/>
  <c r="M125" i="2" s="1"/>
  <c r="K46" i="2"/>
  <c r="L46" i="2" s="1"/>
  <c r="K138" i="2"/>
  <c r="L138" i="2" s="1"/>
  <c r="M138" i="2" s="1"/>
  <c r="K71" i="2"/>
  <c r="L71" i="2" s="1"/>
  <c r="K2" i="2"/>
  <c r="L2" i="2" s="1"/>
  <c r="K83" i="2"/>
  <c r="L83" i="2" s="1"/>
  <c r="K94" i="2"/>
  <c r="L94" i="2" s="1"/>
  <c r="K103" i="2"/>
  <c r="L103" i="2" s="1"/>
  <c r="M103" i="2" s="1"/>
  <c r="K81" i="2"/>
  <c r="L81" i="2" s="1"/>
  <c r="K122" i="2"/>
  <c r="L122" i="2" s="1"/>
  <c r="M122" i="2" s="1"/>
  <c r="K25" i="2"/>
  <c r="L25" i="2" s="1"/>
  <c r="K49" i="2"/>
  <c r="L49" i="2" s="1"/>
  <c r="K80" i="2"/>
  <c r="L80" i="2" s="1"/>
  <c r="M80" i="2" s="1"/>
  <c r="K13" i="2"/>
  <c r="L13" i="2" s="1"/>
  <c r="M13" i="2" s="1"/>
  <c r="K99" i="2"/>
  <c r="L99" i="2" s="1"/>
  <c r="K23" i="2"/>
  <c r="L23" i="2" s="1"/>
  <c r="M23" i="2" s="1"/>
  <c r="K112" i="2"/>
  <c r="L112" i="2" s="1"/>
  <c r="M112" i="2" s="1"/>
  <c r="K41" i="2"/>
  <c r="L41" i="2" s="1"/>
  <c r="K124" i="2"/>
  <c r="L124" i="2" s="1"/>
  <c r="K65" i="2"/>
  <c r="L65" i="2" s="1"/>
  <c r="K151" i="2"/>
  <c r="L151" i="2" s="1"/>
  <c r="K70" i="2"/>
  <c r="L70" i="2" s="1"/>
  <c r="K61" i="2"/>
  <c r="L61" i="2" s="1"/>
  <c r="M61" i="2" s="1"/>
  <c r="K96" i="2"/>
  <c r="L96" i="2" s="1"/>
  <c r="M96" i="2" s="1"/>
  <c r="K56" i="2"/>
  <c r="L56" i="2" s="1"/>
  <c r="M56" i="2" s="1"/>
  <c r="K115" i="2"/>
  <c r="L115" i="2" s="1"/>
  <c r="M115" i="2" s="1"/>
  <c r="K15" i="2"/>
  <c r="L15" i="2" s="1"/>
  <c r="M15" i="2" s="1"/>
  <c r="K31" i="2"/>
  <c r="L31" i="2" s="1"/>
  <c r="K148" i="2"/>
  <c r="L148" i="2" s="1"/>
  <c r="M148" i="2" s="1"/>
  <c r="K67" i="2"/>
  <c r="L67" i="2" s="1"/>
  <c r="M67" i="2" s="1"/>
  <c r="K5" i="2"/>
  <c r="L5" i="2" s="1"/>
  <c r="K86" i="2"/>
  <c r="L86" i="2" s="1"/>
  <c r="K12" i="2"/>
  <c r="L12" i="2" s="1"/>
  <c r="M12" i="2" s="1"/>
  <c r="K106" i="2"/>
  <c r="L106" i="2" s="1"/>
  <c r="K28" i="2"/>
  <c r="L28" i="2" s="1"/>
  <c r="K118" i="2"/>
  <c r="L118" i="2" s="1"/>
  <c r="K52" i="2"/>
  <c r="L52" i="2" s="1"/>
  <c r="K137" i="2"/>
  <c r="L137" i="2" s="1"/>
  <c r="M137" i="2" s="1"/>
  <c r="K64" i="2"/>
  <c r="L64" i="2" s="1"/>
  <c r="K150" i="2"/>
  <c r="L150" i="2" s="1"/>
  <c r="K89" i="2"/>
  <c r="L89" i="2" s="1"/>
  <c r="M89" i="2" s="1"/>
  <c r="K37" i="2"/>
  <c r="L37" i="2" s="1"/>
  <c r="M37" i="2" s="1"/>
  <c r="K102" i="2"/>
  <c r="L102" i="2" s="1"/>
  <c r="M102" i="2" s="1"/>
  <c r="K7" i="2"/>
  <c r="L7" i="2" s="1"/>
  <c r="K6" i="2"/>
  <c r="L6" i="2" s="1"/>
  <c r="M6" i="2" s="1"/>
  <c r="J152" i="3"/>
  <c r="K24" i="3" s="1"/>
  <c r="L24" i="3" s="1"/>
  <c r="M24" i="3" s="1"/>
  <c r="J152" i="4"/>
  <c r="K143" i="4" s="1"/>
  <c r="J152" i="5"/>
  <c r="K21" i="5" s="1"/>
  <c r="M73" i="1"/>
  <c r="M12" i="1"/>
  <c r="M116" i="1"/>
  <c r="M28" i="1"/>
  <c r="M126" i="1"/>
  <c r="M144" i="1"/>
  <c r="M132" i="4"/>
  <c r="M39" i="4"/>
  <c r="M19" i="4"/>
  <c r="M35" i="5"/>
  <c r="M44" i="5"/>
  <c r="M142" i="5"/>
  <c r="J2" i="7"/>
  <c r="E149" i="8"/>
  <c r="J2" i="8"/>
  <c r="J2" i="9"/>
  <c r="J150" i="9" s="1"/>
  <c r="K23" i="9" s="1"/>
  <c r="M23" i="9" s="1"/>
  <c r="J2" i="6"/>
  <c r="J150" i="6"/>
  <c r="M3" i="1"/>
  <c r="M5" i="1"/>
  <c r="M30" i="1"/>
  <c r="M104" i="1"/>
  <c r="M40" i="1"/>
  <c r="M118" i="1"/>
  <c r="M54" i="1"/>
  <c r="M81" i="1"/>
  <c r="M132" i="2"/>
  <c r="M106" i="2"/>
  <c r="M38" i="2"/>
  <c r="M65" i="1"/>
  <c r="M118" i="2"/>
  <c r="M92" i="1"/>
  <c r="M95" i="2"/>
  <c r="M97" i="1"/>
  <c r="M36" i="1"/>
  <c r="M5" i="2"/>
  <c r="M75" i="2"/>
  <c r="M74" i="4"/>
  <c r="M10" i="4"/>
  <c r="M84" i="4"/>
  <c r="M20" i="4"/>
  <c r="M110" i="4"/>
  <c r="M46" i="4"/>
  <c r="M138" i="4"/>
  <c r="M96" i="4"/>
  <c r="M99" i="4"/>
  <c r="M51" i="4"/>
  <c r="M7" i="4"/>
  <c r="M103" i="4"/>
  <c r="M3" i="4"/>
  <c r="M145" i="5"/>
  <c r="M34" i="5"/>
  <c r="M121" i="5"/>
  <c r="M94" i="5"/>
  <c r="M120" i="5"/>
  <c r="M98" i="5"/>
  <c r="M45" i="5"/>
  <c r="M19" i="5"/>
  <c r="M97" i="5"/>
  <c r="M58" i="1"/>
  <c r="M101" i="1"/>
  <c r="M37" i="1"/>
  <c r="M111" i="1"/>
  <c r="M147" i="1"/>
  <c r="M83" i="1"/>
  <c r="M19" i="1"/>
  <c r="M93" i="1"/>
  <c r="M29" i="1"/>
  <c r="M107" i="1"/>
  <c r="M43" i="1"/>
  <c r="M55" i="2"/>
  <c r="M108" i="1"/>
  <c r="M31" i="2"/>
  <c r="M64" i="2"/>
  <c r="M52" i="1"/>
  <c r="M105" i="2"/>
  <c r="M71" i="1"/>
  <c r="M84" i="1"/>
  <c r="M50" i="2"/>
  <c r="M9" i="1"/>
  <c r="M126" i="2"/>
  <c r="M20" i="2"/>
  <c r="M66" i="4"/>
  <c r="M76" i="4"/>
  <c r="M12" i="4"/>
  <c r="M102" i="4"/>
  <c r="M122" i="4"/>
  <c r="M88" i="4"/>
  <c r="M40" i="4"/>
  <c r="M91" i="4"/>
  <c r="M32" i="4"/>
  <c r="M138" i="5"/>
  <c r="M137" i="5"/>
  <c r="M30" i="5"/>
  <c r="M136" i="5"/>
  <c r="M115" i="5"/>
  <c r="M93" i="5"/>
  <c r="M46" i="5"/>
  <c r="M37" i="5"/>
  <c r="M11" i="5"/>
  <c r="M137" i="4"/>
  <c r="M121" i="4"/>
  <c r="M149" i="4"/>
  <c r="M133" i="4"/>
  <c r="M117" i="4"/>
  <c r="M105" i="4"/>
  <c r="M89" i="4"/>
  <c r="M81" i="4"/>
  <c r="M73" i="4"/>
  <c r="M65" i="4"/>
  <c r="M57" i="4"/>
  <c r="M49" i="4"/>
  <c r="M41" i="4"/>
  <c r="M25" i="4"/>
  <c r="M17" i="4"/>
  <c r="M9" i="4"/>
  <c r="M145" i="4"/>
  <c r="M129" i="4"/>
  <c r="M113" i="4"/>
  <c r="M147" i="4"/>
  <c r="M115" i="4"/>
  <c r="M109" i="4"/>
  <c r="M101" i="4"/>
  <c r="M93" i="4"/>
  <c r="M85" i="4"/>
  <c r="M77" i="4"/>
  <c r="M69" i="4"/>
  <c r="M53" i="4"/>
  <c r="M21" i="4"/>
  <c r="M45" i="4"/>
  <c r="M37" i="4"/>
  <c r="M13" i="4"/>
  <c r="M4" i="4"/>
  <c r="M29" i="4"/>
  <c r="M35" i="4"/>
  <c r="M123" i="5"/>
  <c r="M101" i="5"/>
  <c r="M92" i="5"/>
  <c r="M5" i="5"/>
  <c r="M148" i="5"/>
  <c r="M135" i="5"/>
  <c r="M132" i="5"/>
  <c r="M119" i="5"/>
  <c r="M116" i="5"/>
  <c r="M105" i="5"/>
  <c r="M89" i="5"/>
  <c r="M80" i="5"/>
  <c r="M78" i="5"/>
  <c r="M76" i="5"/>
  <c r="M74" i="5"/>
  <c r="M72" i="5"/>
  <c r="M70" i="5"/>
  <c r="M66" i="5"/>
  <c r="M64" i="5"/>
  <c r="M62" i="5"/>
  <c r="M60" i="5"/>
  <c r="M141" i="5"/>
  <c r="M125" i="5"/>
  <c r="M122" i="5"/>
  <c r="M117" i="5"/>
  <c r="M71" i="5"/>
  <c r="M55" i="5"/>
  <c r="M39" i="5"/>
  <c r="M20" i="5"/>
  <c r="M17" i="5"/>
  <c r="M3" i="5"/>
  <c r="M111" i="5"/>
  <c r="M106" i="5"/>
  <c r="M149" i="5"/>
  <c r="M75" i="5"/>
  <c r="M59" i="5"/>
  <c r="M43" i="5"/>
  <c r="M33" i="5"/>
  <c r="M16" i="5"/>
  <c r="M13" i="5"/>
  <c r="M90" i="5"/>
  <c r="M99" i="5"/>
  <c r="M133" i="5"/>
  <c r="M114" i="5"/>
  <c r="M73" i="5"/>
  <c r="M41" i="5"/>
  <c r="M18" i="5"/>
  <c r="M15" i="5"/>
  <c r="M146" i="5"/>
  <c r="M83" i="5"/>
  <c r="M21" i="5"/>
  <c r="M65" i="5"/>
  <c r="M85" i="1"/>
  <c r="M21" i="1"/>
  <c r="M95" i="1"/>
  <c r="M31" i="1"/>
  <c r="M131" i="1"/>
  <c r="M67" i="1"/>
  <c r="M77" i="1"/>
  <c r="M13" i="1"/>
  <c r="M91" i="1"/>
  <c r="M27" i="1"/>
  <c r="M34" i="1"/>
  <c r="M49" i="2"/>
  <c r="M77" i="2"/>
  <c r="M100" i="1"/>
  <c r="M43" i="2"/>
  <c r="M18" i="1"/>
  <c r="M50" i="1"/>
  <c r="M137" i="1"/>
  <c r="M147" i="2"/>
  <c r="M62" i="2"/>
  <c r="M124" i="4"/>
  <c r="M50" i="4"/>
  <c r="M60" i="4"/>
  <c r="M126" i="4"/>
  <c r="M86" i="4"/>
  <c r="M22" i="4"/>
  <c r="M72" i="4"/>
  <c r="M15" i="4"/>
  <c r="M75" i="4"/>
  <c r="M31" i="4"/>
  <c r="M143" i="4"/>
  <c r="M79" i="4"/>
  <c r="M113" i="5"/>
  <c r="M124" i="5"/>
  <c r="M144" i="5"/>
  <c r="M95" i="5"/>
  <c r="M42" i="5"/>
  <c r="M36" i="5"/>
  <c r="M26" i="5"/>
  <c r="M49" i="5"/>
  <c r="M63" i="5"/>
  <c r="M44" i="1"/>
  <c r="M130" i="1"/>
  <c r="M55" i="1"/>
  <c r="M145" i="2"/>
  <c r="M34" i="2"/>
  <c r="M25" i="2"/>
  <c r="M9" i="2"/>
  <c r="M3" i="2"/>
  <c r="M19" i="2"/>
  <c r="M11" i="2"/>
  <c r="M7" i="2"/>
  <c r="M106" i="4"/>
  <c r="M146" i="4"/>
  <c r="M120" i="4"/>
  <c r="M52" i="4"/>
  <c r="M78" i="4"/>
  <c r="M14" i="4"/>
  <c r="M144" i="4"/>
  <c r="M64" i="4"/>
  <c r="M5" i="4"/>
  <c r="M8" i="4"/>
  <c r="M135" i="4"/>
  <c r="M71" i="4"/>
  <c r="M112" i="5"/>
  <c r="M91" i="5"/>
  <c r="M54" i="5"/>
  <c r="M48" i="4"/>
  <c r="M32" i="5"/>
  <c r="M139" i="5"/>
  <c r="M77" i="5"/>
  <c r="M67" i="5"/>
  <c r="M10" i="5"/>
  <c r="M25" i="5"/>
  <c r="M47" i="5"/>
  <c r="M22" i="5"/>
  <c r="M133" i="1"/>
  <c r="M69" i="1"/>
  <c r="M143" i="1"/>
  <c r="M79" i="1"/>
  <c r="M15" i="1"/>
  <c r="M115" i="1"/>
  <c r="M51" i="1"/>
  <c r="M125" i="1"/>
  <c r="M61" i="1"/>
  <c r="M139" i="1"/>
  <c r="M75" i="1"/>
  <c r="M11" i="1"/>
  <c r="M7" i="1"/>
  <c r="M66" i="1"/>
  <c r="M146" i="1"/>
  <c r="M73" i="2"/>
  <c r="M132" i="1"/>
  <c r="M124" i="2"/>
  <c r="M60" i="2"/>
  <c r="M23" i="1"/>
  <c r="M124" i="1"/>
  <c r="M88" i="2"/>
  <c r="M134" i="4"/>
  <c r="M98" i="4"/>
  <c r="M34" i="4"/>
  <c r="M130" i="4"/>
  <c r="M108" i="4"/>
  <c r="M44" i="4"/>
  <c r="M148" i="4"/>
  <c r="M6" i="4"/>
  <c r="M128" i="4"/>
  <c r="M141" i="4"/>
  <c r="M139" i="4"/>
  <c r="M59" i="4"/>
  <c r="M127" i="4"/>
  <c r="M63" i="4"/>
  <c r="M102" i="5"/>
  <c r="M87" i="5"/>
  <c r="M86" i="5"/>
  <c r="M38" i="5"/>
  <c r="M134" i="5"/>
  <c r="M147" i="5"/>
  <c r="M126" i="5"/>
  <c r="M12" i="5"/>
  <c r="M51" i="5"/>
  <c r="M4" i="5"/>
  <c r="M9" i="5"/>
  <c r="M104" i="5"/>
  <c r="M31" i="5"/>
  <c r="M14" i="5"/>
  <c r="M23" i="5"/>
  <c r="M6" i="5"/>
  <c r="M117" i="1"/>
  <c r="M53" i="1"/>
  <c r="M127" i="1"/>
  <c r="M63" i="1"/>
  <c r="M99" i="1"/>
  <c r="M35" i="1"/>
  <c r="M109" i="1"/>
  <c r="M45" i="1"/>
  <c r="M123" i="1"/>
  <c r="M59" i="1"/>
  <c r="M135" i="1"/>
  <c r="M71" i="2"/>
  <c r="M121" i="1"/>
  <c r="M46" i="2"/>
  <c r="M39" i="1"/>
  <c r="M119" i="1"/>
  <c r="M121" i="2"/>
  <c r="M98" i="1"/>
  <c r="M66" i="2"/>
  <c r="M49" i="1"/>
  <c r="M28" i="2"/>
  <c r="M82" i="1"/>
  <c r="M82" i="4"/>
  <c r="M18" i="4"/>
  <c r="M28" i="4"/>
  <c r="M116" i="4"/>
  <c r="M54" i="4"/>
  <c r="M47" i="4"/>
  <c r="M107" i="4"/>
  <c r="M24" i="4"/>
  <c r="M111" i="4"/>
  <c r="M23" i="4"/>
  <c r="M40" i="5"/>
  <c r="M50" i="5"/>
  <c r="M129" i="5"/>
  <c r="M109" i="5"/>
  <c r="M127" i="5"/>
  <c r="M103" i="5"/>
  <c r="M53" i="5"/>
  <c r="M27" i="5"/>
  <c r="M24" i="5"/>
  <c r="M7" i="5"/>
  <c r="J2" i="10"/>
  <c r="J150" i="10" s="1"/>
  <c r="K22" i="10" s="1"/>
  <c r="K43" i="5" l="1"/>
  <c r="K128" i="4"/>
  <c r="K135" i="4"/>
  <c r="K141" i="4"/>
  <c r="K29" i="4"/>
  <c r="K48" i="4"/>
  <c r="K10" i="4"/>
  <c r="K17" i="4"/>
  <c r="K3" i="4"/>
  <c r="K93" i="4"/>
  <c r="K45" i="4"/>
  <c r="K123" i="4"/>
  <c r="K79" i="4"/>
  <c r="K101" i="4"/>
  <c r="K46" i="4"/>
  <c r="K90" i="4"/>
  <c r="K117" i="4"/>
  <c r="K104" i="4"/>
  <c r="K12" i="4"/>
  <c r="K138" i="4"/>
  <c r="K21" i="4"/>
  <c r="K8" i="4"/>
  <c r="K86" i="4"/>
  <c r="K5" i="4"/>
  <c r="K96" i="4"/>
  <c r="K76" i="4"/>
  <c r="K25" i="4"/>
  <c r="K44" i="4"/>
  <c r="K18" i="4"/>
  <c r="K60" i="4"/>
  <c r="K71" i="4"/>
  <c r="K140" i="4"/>
  <c r="K7" i="4"/>
  <c r="K66" i="4"/>
  <c r="K40" i="4"/>
  <c r="K133" i="4"/>
  <c r="K38" i="4"/>
  <c r="K23" i="4"/>
  <c r="K98" i="4"/>
  <c r="K20" i="4"/>
  <c r="K41" i="4"/>
  <c r="K120" i="4"/>
  <c r="K108" i="4"/>
  <c r="K59" i="4"/>
  <c r="K69" i="4"/>
  <c r="K57" i="4"/>
  <c r="K147" i="4"/>
  <c r="K149" i="4"/>
  <c r="K105" i="4"/>
  <c r="K6" i="4"/>
  <c r="K37" i="4"/>
  <c r="K36" i="4"/>
  <c r="K115" i="4"/>
  <c r="K114" i="4"/>
  <c r="K127" i="4"/>
  <c r="K53" i="4"/>
  <c r="K100" i="4"/>
  <c r="K142" i="4"/>
  <c r="K83" i="4"/>
  <c r="K121" i="4"/>
  <c r="K75" i="4"/>
  <c r="K50" i="4"/>
  <c r="K92" i="4"/>
  <c r="K106" i="4"/>
  <c r="K97" i="4"/>
  <c r="K56" i="4"/>
  <c r="K33" i="4"/>
  <c r="K119" i="4"/>
  <c r="K118" i="4"/>
  <c r="K146" i="4"/>
  <c r="K55" i="4"/>
  <c r="K64" i="4"/>
  <c r="K32" i="4"/>
  <c r="K107" i="4"/>
  <c r="K116" i="4"/>
  <c r="K129" i="4"/>
  <c r="K26" i="4"/>
  <c r="K134" i="4"/>
  <c r="K30" i="4"/>
  <c r="K95" i="4"/>
  <c r="K94" i="4"/>
  <c r="K27" i="4"/>
  <c r="K4" i="4"/>
  <c r="K39" i="4"/>
  <c r="K77" i="4"/>
  <c r="K81" i="4"/>
  <c r="K89" i="4"/>
  <c r="K43" i="4"/>
  <c r="K111" i="4"/>
  <c r="K84" i="4"/>
  <c r="K58" i="4"/>
  <c r="K67" i="4"/>
  <c r="K150" i="4"/>
  <c r="K131" i="4"/>
  <c r="K78" i="4"/>
  <c r="K74" i="4"/>
  <c r="K87" i="4"/>
  <c r="K144" i="4"/>
  <c r="K145" i="3"/>
  <c r="L145" i="3" s="1"/>
  <c r="M145" i="3" s="1"/>
  <c r="K142" i="3"/>
  <c r="L142" i="3" s="1"/>
  <c r="M142" i="3" s="1"/>
  <c r="K78" i="3"/>
  <c r="L78" i="3" s="1"/>
  <c r="M78" i="3" s="1"/>
  <c r="K3" i="3"/>
  <c r="L3" i="3" s="1"/>
  <c r="M3" i="3" s="1"/>
  <c r="K100" i="3"/>
  <c r="L100" i="3" s="1"/>
  <c r="M100" i="3" s="1"/>
  <c r="K52" i="3"/>
  <c r="L52" i="3" s="1"/>
  <c r="M52" i="3" s="1"/>
  <c r="K99" i="3"/>
  <c r="L99" i="3" s="1"/>
  <c r="M99" i="3" s="1"/>
  <c r="K125" i="3"/>
  <c r="L125" i="3" s="1"/>
  <c r="M125" i="3" s="1"/>
  <c r="K83" i="3"/>
  <c r="L83" i="3" s="1"/>
  <c r="M83" i="3" s="1"/>
  <c r="K143" i="3"/>
  <c r="L143" i="3" s="1"/>
  <c r="M143" i="3" s="1"/>
  <c r="K61" i="3"/>
  <c r="L61" i="3" s="1"/>
  <c r="M61" i="3" s="1"/>
  <c r="K120" i="3"/>
  <c r="L120" i="3" s="1"/>
  <c r="M120" i="3" s="1"/>
  <c r="K79" i="3"/>
  <c r="L79" i="3" s="1"/>
  <c r="M79" i="3" s="1"/>
  <c r="K27" i="3"/>
  <c r="L27" i="3" s="1"/>
  <c r="M27" i="3" s="1"/>
  <c r="K122" i="3"/>
  <c r="L122" i="3" s="1"/>
  <c r="M122" i="3" s="1"/>
  <c r="K31" i="3"/>
  <c r="L31" i="3" s="1"/>
  <c r="M31" i="3" s="1"/>
  <c r="K80" i="3"/>
  <c r="L80" i="3" s="1"/>
  <c r="M80" i="3" s="1"/>
  <c r="K58" i="3"/>
  <c r="L58" i="3" s="1"/>
  <c r="M58" i="3" s="1"/>
  <c r="K62" i="3"/>
  <c r="L62" i="3" s="1"/>
  <c r="M62" i="3" s="1"/>
  <c r="K96" i="3"/>
  <c r="L96" i="3" s="1"/>
  <c r="M96" i="3" s="1"/>
  <c r="K17" i="3"/>
  <c r="L17" i="3" s="1"/>
  <c r="M17" i="3" s="1"/>
  <c r="K15" i="3"/>
  <c r="L15" i="3" s="1"/>
  <c r="M15" i="3" s="1"/>
  <c r="K109" i="3"/>
  <c r="L109" i="3" s="1"/>
  <c r="M109" i="3" s="1"/>
  <c r="K36" i="3"/>
  <c r="L36" i="3" s="1"/>
  <c r="M36" i="3" s="1"/>
  <c r="K106" i="3"/>
  <c r="L106" i="3" s="1"/>
  <c r="M106" i="3" s="1"/>
  <c r="K126" i="3"/>
  <c r="L126" i="3" s="1"/>
  <c r="M126" i="3" s="1"/>
  <c r="K45" i="3"/>
  <c r="L45" i="3" s="1"/>
  <c r="M45" i="3" s="1"/>
  <c r="K147" i="3"/>
  <c r="L147" i="3" s="1"/>
  <c r="M147" i="3" s="1"/>
  <c r="K42" i="3"/>
  <c r="L42" i="3" s="1"/>
  <c r="M42" i="3" s="1"/>
  <c r="K95" i="3"/>
  <c r="L95" i="3" s="1"/>
  <c r="M95" i="3" s="1"/>
  <c r="K14" i="3"/>
  <c r="L14" i="3" s="1"/>
  <c r="M14" i="3" s="1"/>
  <c r="K116" i="3"/>
  <c r="L116" i="3" s="1"/>
  <c r="M116" i="3" s="1"/>
  <c r="K35" i="3"/>
  <c r="L35" i="3" s="1"/>
  <c r="M35" i="3" s="1"/>
  <c r="K81" i="3"/>
  <c r="L81" i="3" s="1"/>
  <c r="M81" i="3" s="1"/>
  <c r="K97" i="3"/>
  <c r="L97" i="3" s="1"/>
  <c r="M97" i="3" s="1"/>
  <c r="K33" i="3"/>
  <c r="L33" i="3" s="1"/>
  <c r="M33" i="3" s="1"/>
  <c r="K151" i="3"/>
  <c r="L151" i="3" s="1"/>
  <c r="K87" i="3"/>
  <c r="L87" i="3" s="1"/>
  <c r="M87" i="3" s="1"/>
  <c r="K23" i="3"/>
  <c r="L23" i="3" s="1"/>
  <c r="M23" i="3" s="1"/>
  <c r="K134" i="3"/>
  <c r="L134" i="3" s="1"/>
  <c r="M134" i="3" s="1"/>
  <c r="K70" i="3"/>
  <c r="L70" i="3" s="1"/>
  <c r="M70" i="3" s="1"/>
  <c r="K6" i="3"/>
  <c r="L6" i="3" s="1"/>
  <c r="M6" i="3" s="1"/>
  <c r="K117" i="3"/>
  <c r="L117" i="3" s="1"/>
  <c r="M117" i="3" s="1"/>
  <c r="K53" i="3"/>
  <c r="L53" i="3" s="1"/>
  <c r="M53" i="3" s="1"/>
  <c r="K144" i="3"/>
  <c r="L144" i="3" s="1"/>
  <c r="M144" i="3" s="1"/>
  <c r="K108" i="3"/>
  <c r="L108" i="3" s="1"/>
  <c r="M108" i="3" s="1"/>
  <c r="K44" i="3"/>
  <c r="L44" i="3" s="1"/>
  <c r="M44" i="3" s="1"/>
  <c r="K56" i="3"/>
  <c r="L56" i="3" s="1"/>
  <c r="M56" i="3" s="1"/>
  <c r="K91" i="3"/>
  <c r="L91" i="3" s="1"/>
  <c r="M91" i="3" s="1"/>
  <c r="K19" i="3"/>
  <c r="L19" i="3" s="1"/>
  <c r="M19" i="3" s="1"/>
  <c r="K114" i="3"/>
  <c r="L114" i="3" s="1"/>
  <c r="M114" i="3" s="1"/>
  <c r="K50" i="3"/>
  <c r="L50" i="3" s="1"/>
  <c r="M50" i="3" s="1"/>
  <c r="K16" i="3"/>
  <c r="L16" i="3" s="1"/>
  <c r="M16" i="3" s="1"/>
  <c r="K89" i="3"/>
  <c r="L89" i="3" s="1"/>
  <c r="M89" i="3" s="1"/>
  <c r="K25" i="3"/>
  <c r="L25" i="3" s="1"/>
  <c r="M25" i="3" s="1"/>
  <c r="K135" i="3"/>
  <c r="L135" i="3" s="1"/>
  <c r="M135" i="3" s="1"/>
  <c r="K71" i="3"/>
  <c r="L71" i="3" s="1"/>
  <c r="M71" i="3" s="1"/>
  <c r="K7" i="3"/>
  <c r="L7" i="3" s="1"/>
  <c r="M7" i="3" s="1"/>
  <c r="K118" i="3"/>
  <c r="L118" i="3" s="1"/>
  <c r="M118" i="3" s="1"/>
  <c r="K54" i="3"/>
  <c r="L54" i="3" s="1"/>
  <c r="M54" i="3" s="1"/>
  <c r="K104" i="3"/>
  <c r="L104" i="3" s="1"/>
  <c r="M104" i="3" s="1"/>
  <c r="K101" i="3"/>
  <c r="L101" i="3" s="1"/>
  <c r="M101" i="3" s="1"/>
  <c r="K37" i="3"/>
  <c r="L37" i="3" s="1"/>
  <c r="M37" i="3" s="1"/>
  <c r="K32" i="3"/>
  <c r="L32" i="3" s="1"/>
  <c r="M32" i="3" s="1"/>
  <c r="K92" i="3"/>
  <c r="L92" i="3" s="1"/>
  <c r="M92" i="3" s="1"/>
  <c r="K28" i="3"/>
  <c r="L28" i="3" s="1"/>
  <c r="M28" i="3" s="1"/>
  <c r="K139" i="3"/>
  <c r="L139" i="3" s="1"/>
  <c r="M139" i="3" s="1"/>
  <c r="K75" i="3"/>
  <c r="L75" i="3" s="1"/>
  <c r="M75" i="3" s="1"/>
  <c r="K48" i="3"/>
  <c r="L48" i="3" s="1"/>
  <c r="M48" i="3" s="1"/>
  <c r="K98" i="3"/>
  <c r="L98" i="3" s="1"/>
  <c r="M98" i="3" s="1"/>
  <c r="K34" i="3"/>
  <c r="L34" i="3" s="1"/>
  <c r="M34" i="3" s="1"/>
  <c r="K137" i="3"/>
  <c r="L137" i="3" s="1"/>
  <c r="M137" i="3" s="1"/>
  <c r="K73" i="3"/>
  <c r="L73" i="3" s="1"/>
  <c r="M73" i="3" s="1"/>
  <c r="K9" i="3"/>
  <c r="L9" i="3" s="1"/>
  <c r="M9" i="3" s="1"/>
  <c r="K127" i="3"/>
  <c r="L127" i="3" s="1"/>
  <c r="M127" i="3" s="1"/>
  <c r="K63" i="3"/>
  <c r="L63" i="3" s="1"/>
  <c r="M63" i="3" s="1"/>
  <c r="K128" i="3"/>
  <c r="L128" i="3" s="1"/>
  <c r="M128" i="3" s="1"/>
  <c r="K110" i="3"/>
  <c r="L110" i="3" s="1"/>
  <c r="M110" i="3" s="1"/>
  <c r="K46" i="3"/>
  <c r="L46" i="3" s="1"/>
  <c r="M46" i="3" s="1"/>
  <c r="K64" i="3"/>
  <c r="L64" i="3" s="1"/>
  <c r="M64" i="3" s="1"/>
  <c r="K93" i="3"/>
  <c r="L93" i="3" s="1"/>
  <c r="M93" i="3" s="1"/>
  <c r="K29" i="3"/>
  <c r="L29" i="3" s="1"/>
  <c r="M29" i="3" s="1"/>
  <c r="K148" i="3"/>
  <c r="L148" i="3" s="1"/>
  <c r="M148" i="3" s="1"/>
  <c r="K84" i="3"/>
  <c r="L84" i="3" s="1"/>
  <c r="M84" i="3" s="1"/>
  <c r="K20" i="3"/>
  <c r="L20" i="3" s="1"/>
  <c r="M20" i="3" s="1"/>
  <c r="K131" i="3"/>
  <c r="L131" i="3" s="1"/>
  <c r="M131" i="3" s="1"/>
  <c r="K67" i="3"/>
  <c r="L67" i="3" s="1"/>
  <c r="M67" i="3" s="1"/>
  <c r="K8" i="3"/>
  <c r="L8" i="3" s="1"/>
  <c r="M8" i="3" s="1"/>
  <c r="K90" i="3"/>
  <c r="L90" i="3" s="1"/>
  <c r="M90" i="3" s="1"/>
  <c r="K26" i="3"/>
  <c r="L26" i="3" s="1"/>
  <c r="M26" i="3" s="1"/>
  <c r="K129" i="3"/>
  <c r="L129" i="3" s="1"/>
  <c r="M129" i="3" s="1"/>
  <c r="K65" i="3"/>
  <c r="L65" i="3" s="1"/>
  <c r="M65" i="3" s="1"/>
  <c r="K136" i="3"/>
  <c r="L136" i="3" s="1"/>
  <c r="M136" i="3" s="1"/>
  <c r="K119" i="3"/>
  <c r="L119" i="3" s="1"/>
  <c r="M119" i="3" s="1"/>
  <c r="K55" i="3"/>
  <c r="L55" i="3" s="1"/>
  <c r="M55" i="3" s="1"/>
  <c r="K88" i="3"/>
  <c r="L88" i="3" s="1"/>
  <c r="M88" i="3" s="1"/>
  <c r="K102" i="3"/>
  <c r="L102" i="3" s="1"/>
  <c r="M102" i="3" s="1"/>
  <c r="K38" i="3"/>
  <c r="L38" i="3" s="1"/>
  <c r="M38" i="3" s="1"/>
  <c r="K149" i="3"/>
  <c r="L149" i="3" s="1"/>
  <c r="M149" i="3" s="1"/>
  <c r="K85" i="3"/>
  <c r="L85" i="3" s="1"/>
  <c r="M85" i="3" s="1"/>
  <c r="K21" i="3"/>
  <c r="L21" i="3" s="1"/>
  <c r="M21" i="3" s="1"/>
  <c r="K140" i="3"/>
  <c r="L140" i="3" s="1"/>
  <c r="M140" i="3" s="1"/>
  <c r="K76" i="3"/>
  <c r="L76" i="3" s="1"/>
  <c r="M76" i="3" s="1"/>
  <c r="K12" i="3"/>
  <c r="L12" i="3" s="1"/>
  <c r="M12" i="3" s="1"/>
  <c r="K123" i="3"/>
  <c r="L123" i="3" s="1"/>
  <c r="M123" i="3" s="1"/>
  <c r="K59" i="3"/>
  <c r="L59" i="3" s="1"/>
  <c r="M59" i="3" s="1"/>
  <c r="K146" i="3"/>
  <c r="L146" i="3" s="1"/>
  <c r="M146" i="3" s="1"/>
  <c r="K82" i="3"/>
  <c r="L82" i="3" s="1"/>
  <c r="M82" i="3" s="1"/>
  <c r="K18" i="3"/>
  <c r="L18" i="3" s="1"/>
  <c r="M18" i="3" s="1"/>
  <c r="K121" i="3"/>
  <c r="L121" i="3" s="1"/>
  <c r="M121" i="3" s="1"/>
  <c r="K57" i="3"/>
  <c r="L57" i="3" s="1"/>
  <c r="M57" i="3" s="1"/>
  <c r="K112" i="3"/>
  <c r="L112" i="3" s="1"/>
  <c r="M112" i="3" s="1"/>
  <c r="K111" i="3"/>
  <c r="L111" i="3" s="1"/>
  <c r="M111" i="3" s="1"/>
  <c r="K47" i="3"/>
  <c r="L47" i="3" s="1"/>
  <c r="M47" i="3" s="1"/>
  <c r="K40" i="3"/>
  <c r="L40" i="3" s="1"/>
  <c r="M40" i="3" s="1"/>
  <c r="K94" i="3"/>
  <c r="L94" i="3" s="1"/>
  <c r="M94" i="3" s="1"/>
  <c r="K30" i="3"/>
  <c r="L30" i="3" s="1"/>
  <c r="M30" i="3" s="1"/>
  <c r="K141" i="3"/>
  <c r="L141" i="3" s="1"/>
  <c r="M141" i="3" s="1"/>
  <c r="K77" i="3"/>
  <c r="L77" i="3" s="1"/>
  <c r="M77" i="3" s="1"/>
  <c r="K13" i="3"/>
  <c r="L13" i="3" s="1"/>
  <c r="M13" i="3" s="1"/>
  <c r="K132" i="3"/>
  <c r="L132" i="3" s="1"/>
  <c r="M132" i="3" s="1"/>
  <c r="K68" i="3"/>
  <c r="L68" i="3" s="1"/>
  <c r="M68" i="3" s="1"/>
  <c r="K4" i="3"/>
  <c r="L4" i="3" s="1"/>
  <c r="M4" i="3" s="1"/>
  <c r="K115" i="3"/>
  <c r="L115" i="3" s="1"/>
  <c r="M115" i="3" s="1"/>
  <c r="K51" i="3"/>
  <c r="L51" i="3" s="1"/>
  <c r="M51" i="3" s="1"/>
  <c r="K138" i="3"/>
  <c r="L138" i="3" s="1"/>
  <c r="M138" i="3" s="1"/>
  <c r="K74" i="3"/>
  <c r="L74" i="3" s="1"/>
  <c r="M74" i="3" s="1"/>
  <c r="K10" i="3"/>
  <c r="L10" i="3" s="1"/>
  <c r="M10" i="3" s="1"/>
  <c r="K113" i="3"/>
  <c r="L113" i="3" s="1"/>
  <c r="M113" i="3" s="1"/>
  <c r="K49" i="3"/>
  <c r="L49" i="3" s="1"/>
  <c r="M49" i="3" s="1"/>
  <c r="K72" i="3"/>
  <c r="L72" i="3" s="1"/>
  <c r="M72" i="3" s="1"/>
  <c r="K103" i="3"/>
  <c r="L103" i="3" s="1"/>
  <c r="M103" i="3" s="1"/>
  <c r="K39" i="3"/>
  <c r="L39" i="3" s="1"/>
  <c r="M39" i="3" s="1"/>
  <c r="K150" i="3"/>
  <c r="L150" i="3" s="1"/>
  <c r="K86" i="3"/>
  <c r="L86" i="3" s="1"/>
  <c r="M86" i="3" s="1"/>
  <c r="K22" i="3"/>
  <c r="L22" i="3" s="1"/>
  <c r="M22" i="3" s="1"/>
  <c r="K133" i="3"/>
  <c r="L133" i="3" s="1"/>
  <c r="M133" i="3" s="1"/>
  <c r="K69" i="3"/>
  <c r="L69" i="3" s="1"/>
  <c r="M69" i="3" s="1"/>
  <c r="K5" i="3"/>
  <c r="L5" i="3" s="1"/>
  <c r="M5" i="3" s="1"/>
  <c r="K124" i="3"/>
  <c r="L124" i="3" s="1"/>
  <c r="M124" i="3" s="1"/>
  <c r="K60" i="3"/>
  <c r="L60" i="3" s="1"/>
  <c r="M60" i="3" s="1"/>
  <c r="K11" i="3"/>
  <c r="L11" i="3" s="1"/>
  <c r="M11" i="3" s="1"/>
  <c r="K107" i="3"/>
  <c r="L107" i="3" s="1"/>
  <c r="M107" i="3" s="1"/>
  <c r="K43" i="3"/>
  <c r="L43" i="3" s="1"/>
  <c r="M43" i="3" s="1"/>
  <c r="K130" i="3"/>
  <c r="L130" i="3" s="1"/>
  <c r="M130" i="3" s="1"/>
  <c r="K66" i="3"/>
  <c r="L66" i="3" s="1"/>
  <c r="M66" i="3" s="1"/>
  <c r="K2" i="3"/>
  <c r="L2" i="3" s="1"/>
  <c r="K105" i="3"/>
  <c r="L105" i="3" s="1"/>
  <c r="M105" i="3" s="1"/>
  <c r="K41" i="3"/>
  <c r="L41" i="3" s="1"/>
  <c r="M41" i="3" s="1"/>
  <c r="K151" i="4"/>
  <c r="K68" i="4"/>
  <c r="K132" i="4"/>
  <c r="K24" i="4"/>
  <c r="K113" i="4"/>
  <c r="K9" i="4"/>
  <c r="K61" i="4"/>
  <c r="K125" i="4"/>
  <c r="K28" i="4"/>
  <c r="K99" i="4"/>
  <c r="K137" i="4"/>
  <c r="K73" i="4"/>
  <c r="K122" i="4"/>
  <c r="K19" i="4"/>
  <c r="K14" i="4"/>
  <c r="K80" i="4"/>
  <c r="K11" i="4"/>
  <c r="K2" i="4"/>
  <c r="K102" i="4"/>
  <c r="K63" i="4"/>
  <c r="K54" i="4"/>
  <c r="K103" i="4"/>
  <c r="K13" i="4"/>
  <c r="K88" i="4"/>
  <c r="K126" i="4"/>
  <c r="K47" i="4"/>
  <c r="K34" i="4"/>
  <c r="K145" i="4"/>
  <c r="K70" i="4"/>
  <c r="K130" i="4"/>
  <c r="K51" i="4"/>
  <c r="K82" i="4"/>
  <c r="K62" i="4"/>
  <c r="K112" i="4"/>
  <c r="K148" i="4"/>
  <c r="K22" i="4"/>
  <c r="K49" i="4"/>
  <c r="K109" i="4"/>
  <c r="K52" i="4"/>
  <c r="K72" i="4"/>
  <c r="K139" i="4"/>
  <c r="K31" i="4"/>
  <c r="K124" i="4"/>
  <c r="K16" i="4"/>
  <c r="K65" i="4"/>
  <c r="K136" i="4"/>
  <c r="K35" i="4"/>
  <c r="K110" i="4"/>
  <c r="K85" i="4"/>
  <c r="K42" i="4"/>
  <c r="K15" i="4"/>
  <c r="K91" i="4"/>
  <c r="K74" i="5"/>
  <c r="K95" i="5"/>
  <c r="K41" i="5"/>
  <c r="K140" i="5"/>
  <c r="K136" i="5"/>
  <c r="K12" i="5"/>
  <c r="K72" i="5"/>
  <c r="K107" i="5"/>
  <c r="K150" i="5"/>
  <c r="K138" i="5"/>
  <c r="K143" i="5"/>
  <c r="K76" i="5"/>
  <c r="K10" i="5"/>
  <c r="K86" i="5"/>
  <c r="K22" i="5"/>
  <c r="K93" i="5"/>
  <c r="K105" i="5"/>
  <c r="K109" i="5"/>
  <c r="K132" i="5"/>
  <c r="K4" i="5"/>
  <c r="K99" i="5"/>
  <c r="K71" i="5"/>
  <c r="K33" i="5"/>
  <c r="K142" i="5"/>
  <c r="K92" i="5"/>
  <c r="K28" i="5"/>
  <c r="K55" i="5"/>
  <c r="K123" i="5"/>
  <c r="K59" i="5"/>
  <c r="K135" i="5"/>
  <c r="K5" i="5"/>
  <c r="K90" i="5"/>
  <c r="K26" i="5"/>
  <c r="K121" i="5"/>
  <c r="K57" i="5"/>
  <c r="K37" i="5"/>
  <c r="K88" i="5"/>
  <c r="K24" i="5"/>
  <c r="K85" i="5"/>
  <c r="K102" i="5"/>
  <c r="K38" i="5"/>
  <c r="K125" i="5"/>
  <c r="K64" i="5"/>
  <c r="K148" i="5"/>
  <c r="K84" i="5"/>
  <c r="K20" i="5"/>
  <c r="K31" i="5"/>
  <c r="K115" i="5"/>
  <c r="K51" i="5"/>
  <c r="K119" i="5"/>
  <c r="K146" i="5"/>
  <c r="K82" i="5"/>
  <c r="K18" i="5"/>
  <c r="K113" i="5"/>
  <c r="K49" i="5"/>
  <c r="K144" i="5"/>
  <c r="K80" i="5"/>
  <c r="K16" i="5"/>
  <c r="K13" i="5"/>
  <c r="K94" i="5"/>
  <c r="K30" i="5"/>
  <c r="K117" i="5"/>
  <c r="K53" i="5"/>
  <c r="K66" i="5"/>
  <c r="K14" i="5"/>
  <c r="K124" i="5"/>
  <c r="K60" i="5"/>
  <c r="K151" i="5"/>
  <c r="K29" i="5"/>
  <c r="K91" i="5"/>
  <c r="K27" i="5"/>
  <c r="K47" i="5"/>
  <c r="K122" i="5"/>
  <c r="K58" i="5"/>
  <c r="K2" i="5"/>
  <c r="K89" i="5"/>
  <c r="K25" i="5"/>
  <c r="K120" i="5"/>
  <c r="K56" i="5"/>
  <c r="K87" i="5"/>
  <c r="K134" i="5"/>
  <c r="K70" i="5"/>
  <c r="K6" i="5"/>
  <c r="K77" i="5"/>
  <c r="K68" i="5"/>
  <c r="K35" i="5"/>
  <c r="K130" i="5"/>
  <c r="K97" i="5"/>
  <c r="K78" i="5"/>
  <c r="K116" i="5"/>
  <c r="K52" i="5"/>
  <c r="K127" i="5"/>
  <c r="K147" i="5"/>
  <c r="K83" i="5"/>
  <c r="K19" i="5"/>
  <c r="K23" i="5"/>
  <c r="K114" i="5"/>
  <c r="K50" i="5"/>
  <c r="K145" i="5"/>
  <c r="K81" i="5"/>
  <c r="K17" i="5"/>
  <c r="K112" i="5"/>
  <c r="K48" i="5"/>
  <c r="K63" i="5"/>
  <c r="K126" i="5"/>
  <c r="K62" i="5"/>
  <c r="K149" i="5"/>
  <c r="K61" i="5"/>
  <c r="K128" i="5"/>
  <c r="K111" i="5"/>
  <c r="K101" i="5"/>
  <c r="K108" i="5"/>
  <c r="K44" i="5"/>
  <c r="K103" i="5"/>
  <c r="K139" i="5"/>
  <c r="K75" i="5"/>
  <c r="K11" i="5"/>
  <c r="K7" i="5"/>
  <c r="K106" i="5"/>
  <c r="K42" i="5"/>
  <c r="K137" i="5"/>
  <c r="K73" i="5"/>
  <c r="K9" i="5"/>
  <c r="K104" i="5"/>
  <c r="K40" i="5"/>
  <c r="K39" i="5"/>
  <c r="K118" i="5"/>
  <c r="K54" i="5"/>
  <c r="K141" i="5"/>
  <c r="K45" i="5"/>
  <c r="K100" i="5"/>
  <c r="K36" i="5"/>
  <c r="K79" i="5"/>
  <c r="K131" i="5"/>
  <c r="K67" i="5"/>
  <c r="K3" i="5"/>
  <c r="K69" i="5"/>
  <c r="K98" i="5"/>
  <c r="K34" i="5"/>
  <c r="K129" i="5"/>
  <c r="K65" i="5"/>
  <c r="K8" i="5"/>
  <c r="K96" i="5"/>
  <c r="K32" i="5"/>
  <c r="K15" i="5"/>
  <c r="K110" i="5"/>
  <c r="K46" i="5"/>
  <c r="K133" i="5"/>
  <c r="K27" i="9"/>
  <c r="M27" i="9" s="1"/>
  <c r="K149" i="9"/>
  <c r="M149" i="9" s="1"/>
  <c r="M102" i="1"/>
  <c r="M4" i="1"/>
  <c r="M60" i="1"/>
  <c r="M26" i="1"/>
  <c r="M57" i="1"/>
  <c r="M103" i="1"/>
  <c r="M86" i="1"/>
  <c r="M138" i="1"/>
  <c r="M20" i="1"/>
  <c r="M120" i="1"/>
  <c r="M41" i="1"/>
  <c r="M87" i="1"/>
  <c r="M70" i="1"/>
  <c r="M106" i="1"/>
  <c r="M122" i="1"/>
  <c r="M48" i="1"/>
  <c r="M25" i="1"/>
  <c r="M76" i="1"/>
  <c r="M33" i="1"/>
  <c r="M141" i="1"/>
  <c r="M68" i="1"/>
  <c r="M47" i="1"/>
  <c r="M114" i="1"/>
  <c r="M94" i="1"/>
  <c r="M10" i="1"/>
  <c r="M62" i="1"/>
  <c r="M42" i="1"/>
  <c r="M136" i="1"/>
  <c r="M8" i="1"/>
  <c r="M17" i="1"/>
  <c r="M112" i="1"/>
  <c r="M46" i="1"/>
  <c r="M128" i="1"/>
  <c r="M96" i="1"/>
  <c r="M145" i="1"/>
  <c r="M105" i="1"/>
  <c r="M72" i="1"/>
  <c r="M38" i="1"/>
  <c r="M74" i="1"/>
  <c r="M110" i="1"/>
  <c r="M90" i="1"/>
  <c r="M113" i="1"/>
  <c r="M22" i="1"/>
  <c r="M56" i="1"/>
  <c r="M78" i="1"/>
  <c r="M64" i="1"/>
  <c r="M80" i="1"/>
  <c r="M142" i="1"/>
  <c r="M14" i="1"/>
  <c r="M32" i="1"/>
  <c r="M16" i="1"/>
  <c r="M129" i="1"/>
  <c r="M88" i="1"/>
  <c r="M134" i="1"/>
  <c r="M6" i="1"/>
  <c r="M148" i="1"/>
  <c r="M140" i="1"/>
  <c r="M89" i="1"/>
  <c r="M24" i="1"/>
  <c r="M99" i="2"/>
  <c r="M90" i="2"/>
  <c r="M127" i="2"/>
  <c r="M94" i="2"/>
  <c r="M91" i="2"/>
  <c r="M74" i="2"/>
  <c r="M63" i="2"/>
  <c r="M86" i="2"/>
  <c r="M140" i="2"/>
  <c r="M83" i="2"/>
  <c r="M58" i="2"/>
  <c r="M85" i="2"/>
  <c r="M78" i="2"/>
  <c r="M116" i="2"/>
  <c r="M51" i="2"/>
  <c r="M42" i="2"/>
  <c r="M40" i="2"/>
  <c r="M70" i="2"/>
  <c r="M100" i="2"/>
  <c r="M79" i="2"/>
  <c r="M97" i="2"/>
  <c r="M111" i="2"/>
  <c r="M14" i="2"/>
  <c r="M129" i="2"/>
  <c r="M114" i="2"/>
  <c r="M128" i="2"/>
  <c r="M54" i="2"/>
  <c r="M68" i="2"/>
  <c r="M84" i="2"/>
  <c r="M101" i="2"/>
  <c r="M81" i="2"/>
  <c r="M143" i="2"/>
  <c r="M65" i="2"/>
  <c r="M41" i="2"/>
  <c r="M22" i="2"/>
  <c r="M59" i="2"/>
  <c r="M52" i="2"/>
  <c r="M69" i="2"/>
  <c r="M33" i="2"/>
  <c r="M134" i="2"/>
  <c r="M45" i="2"/>
  <c r="M30" i="4"/>
  <c r="M100" i="4"/>
  <c r="M90" i="4"/>
  <c r="M68" i="4"/>
  <c r="M142" i="4"/>
  <c r="M123" i="4"/>
  <c r="M80" i="4"/>
  <c r="M26" i="4"/>
  <c r="M83" i="4"/>
  <c r="M11" i="4"/>
  <c r="M104" i="4"/>
  <c r="M92" i="4"/>
  <c r="M56" i="4"/>
  <c r="M70" i="4"/>
  <c r="M67" i="4"/>
  <c r="M42" i="4"/>
  <c r="M136" i="4"/>
  <c r="M87" i="4"/>
  <c r="M61" i="4"/>
  <c r="M131" i="4"/>
  <c r="M33" i="4"/>
  <c r="M97" i="4"/>
  <c r="M38" i="4"/>
  <c r="M16" i="4"/>
  <c r="M94" i="4"/>
  <c r="M125" i="4"/>
  <c r="M27" i="4"/>
  <c r="M119" i="4"/>
  <c r="M114" i="4"/>
  <c r="M95" i="4"/>
  <c r="M118" i="4"/>
  <c r="M112" i="4"/>
  <c r="M62" i="4"/>
  <c r="M36" i="4"/>
  <c r="M43" i="4"/>
  <c r="M55" i="4"/>
  <c r="M140" i="4"/>
  <c r="M58" i="4"/>
  <c r="M81" i="5"/>
  <c r="M100" i="5"/>
  <c r="M131" i="5"/>
  <c r="M88" i="5"/>
  <c r="M69" i="5"/>
  <c r="M28" i="5"/>
  <c r="M107" i="5"/>
  <c r="M79" i="5"/>
  <c r="M57" i="5"/>
  <c r="M29" i="5"/>
  <c r="M130" i="5"/>
  <c r="M110" i="5"/>
  <c r="M68" i="5"/>
  <c r="M96" i="5"/>
  <c r="M85" i="5"/>
  <c r="M84" i="5"/>
  <c r="M8" i="5"/>
  <c r="M143" i="5"/>
  <c r="M118" i="5"/>
  <c r="M82" i="5"/>
  <c r="M61" i="5"/>
  <c r="M58" i="5"/>
  <c r="M140" i="5"/>
  <c r="M128" i="5"/>
  <c r="M108" i="5"/>
  <c r="M56" i="5"/>
  <c r="M52" i="5"/>
  <c r="M48" i="5"/>
  <c r="K91" i="9"/>
  <c r="M91" i="9" s="1"/>
  <c r="K4" i="9"/>
  <c r="M4" i="9" s="1"/>
  <c r="K29" i="9"/>
  <c r="M29" i="9" s="1"/>
  <c r="K92" i="9"/>
  <c r="M92" i="9" s="1"/>
  <c r="K34" i="9"/>
  <c r="M34" i="9" s="1"/>
  <c r="K35" i="9"/>
  <c r="M35" i="9" s="1"/>
  <c r="K126" i="9"/>
  <c r="M126" i="9" s="1"/>
  <c r="K99" i="9"/>
  <c r="M99" i="9" s="1"/>
  <c r="K8" i="9"/>
  <c r="M8" i="9" s="1"/>
  <c r="K125" i="9"/>
  <c r="M125" i="9" s="1"/>
  <c r="L22" i="10"/>
  <c r="M22" i="10" s="1"/>
  <c r="J152" i="7"/>
  <c r="J149" i="8"/>
  <c r="K2" i="8" s="1"/>
  <c r="K55" i="9"/>
  <c r="M55" i="9" s="1"/>
  <c r="K54" i="9"/>
  <c r="M54" i="9" s="1"/>
  <c r="K97" i="9"/>
  <c r="M97" i="9" s="1"/>
  <c r="K16" i="9"/>
  <c r="M16" i="9" s="1"/>
  <c r="K88" i="9"/>
  <c r="M88" i="9" s="1"/>
  <c r="K38" i="9"/>
  <c r="M38" i="9" s="1"/>
  <c r="K10" i="9"/>
  <c r="M10" i="9" s="1"/>
  <c r="K119" i="9"/>
  <c r="M119" i="9" s="1"/>
  <c r="K57" i="9"/>
  <c r="M57" i="9" s="1"/>
  <c r="K65" i="9"/>
  <c r="M65" i="9" s="1"/>
  <c r="K142" i="9"/>
  <c r="M142" i="9" s="1"/>
  <c r="K147" i="9"/>
  <c r="M147" i="9" s="1"/>
  <c r="K43" i="9"/>
  <c r="M43" i="9" s="1"/>
  <c r="K80" i="9"/>
  <c r="M80" i="9" s="1"/>
  <c r="K11" i="9"/>
  <c r="M11" i="9" s="1"/>
  <c r="K49" i="9"/>
  <c r="M49" i="9" s="1"/>
  <c r="K63" i="9"/>
  <c r="M63" i="9" s="1"/>
  <c r="K124" i="9"/>
  <c r="M124" i="9" s="1"/>
  <c r="K42" i="9"/>
  <c r="M42" i="9" s="1"/>
  <c r="K18" i="9"/>
  <c r="M18" i="9" s="1"/>
  <c r="K96" i="9"/>
  <c r="M96" i="9" s="1"/>
  <c r="K62" i="9"/>
  <c r="M62" i="9" s="1"/>
  <c r="K144" i="9"/>
  <c r="M144" i="9" s="1"/>
  <c r="K107" i="9"/>
  <c r="M107" i="9" s="1"/>
  <c r="K19" i="9"/>
  <c r="M19" i="9" s="1"/>
  <c r="K93" i="9"/>
  <c r="M93" i="9" s="1"/>
  <c r="K31" i="9"/>
  <c r="M31" i="9" s="1"/>
  <c r="K83" i="9"/>
  <c r="M83" i="9" s="1"/>
  <c r="K53" i="9"/>
  <c r="M53" i="9" s="1"/>
  <c r="K108" i="9"/>
  <c r="M108" i="9" s="1"/>
  <c r="K26" i="9"/>
  <c r="M26" i="9" s="1"/>
  <c r="K32" i="9"/>
  <c r="M32" i="9" s="1"/>
  <c r="K86" i="9"/>
  <c r="M86" i="9" s="1"/>
  <c r="K146" i="9"/>
  <c r="M146" i="9" s="1"/>
  <c r="K44" i="9"/>
  <c r="M44" i="9" s="1"/>
  <c r="K77" i="9"/>
  <c r="M77" i="9" s="1"/>
  <c r="K3" i="9"/>
  <c r="M3" i="9" s="1"/>
  <c r="K75" i="9"/>
  <c r="M75" i="9" s="1"/>
  <c r="K7" i="9"/>
  <c r="M7" i="9" s="1"/>
  <c r="K116" i="9"/>
  <c r="M116" i="9" s="1"/>
  <c r="K82" i="9"/>
  <c r="M82" i="9" s="1"/>
  <c r="K50" i="9"/>
  <c r="M50" i="9" s="1"/>
  <c r="K40" i="9"/>
  <c r="M40" i="9" s="1"/>
  <c r="K130" i="9"/>
  <c r="M130" i="9" s="1"/>
  <c r="K94" i="9"/>
  <c r="M94" i="9" s="1"/>
  <c r="K133" i="9"/>
  <c r="M133" i="9" s="1"/>
  <c r="K148" i="9"/>
  <c r="M148" i="9" s="1"/>
  <c r="K61" i="9"/>
  <c r="M61" i="9" s="1"/>
  <c r="K33" i="9"/>
  <c r="M33" i="9" s="1"/>
  <c r="K105" i="9"/>
  <c r="M105" i="9" s="1"/>
  <c r="K12" i="9"/>
  <c r="M12" i="9" s="1"/>
  <c r="K100" i="9"/>
  <c r="M100" i="9" s="1"/>
  <c r="K24" i="9"/>
  <c r="M24" i="9" s="1"/>
  <c r="K127" i="9"/>
  <c r="M127" i="9" s="1"/>
  <c r="K36" i="9"/>
  <c r="M36" i="9" s="1"/>
  <c r="K66" i="9"/>
  <c r="M66" i="9" s="1"/>
  <c r="K104" i="9"/>
  <c r="M104" i="9" s="1"/>
  <c r="K131" i="9"/>
  <c r="M131" i="9" s="1"/>
  <c r="K132" i="9"/>
  <c r="M132" i="9" s="1"/>
  <c r="K9" i="9"/>
  <c r="M9" i="9" s="1"/>
  <c r="K20" i="9"/>
  <c r="M20" i="9" s="1"/>
  <c r="K84" i="9"/>
  <c r="M84" i="9" s="1"/>
  <c r="K111" i="9"/>
  <c r="M111" i="9" s="1"/>
  <c r="K122" i="9"/>
  <c r="M122" i="9" s="1"/>
  <c r="K90" i="9"/>
  <c r="M90" i="9" s="1"/>
  <c r="K58" i="9"/>
  <c r="M58" i="9" s="1"/>
  <c r="K56" i="9"/>
  <c r="M56" i="9" s="1"/>
  <c r="K14" i="9"/>
  <c r="M14" i="9" s="1"/>
  <c r="K102" i="9"/>
  <c r="M102" i="9" s="1"/>
  <c r="K135" i="9"/>
  <c r="M135" i="9" s="1"/>
  <c r="K15" i="9"/>
  <c r="M15" i="9" s="1"/>
  <c r="K45" i="9"/>
  <c r="M45" i="9" s="1"/>
  <c r="K73" i="9"/>
  <c r="M73" i="9" s="1"/>
  <c r="K138" i="9"/>
  <c r="M138" i="9" s="1"/>
  <c r="K98" i="9"/>
  <c r="M98" i="9" s="1"/>
  <c r="K117" i="9"/>
  <c r="M117" i="9" s="1"/>
  <c r="K64" i="9"/>
  <c r="M64" i="9" s="1"/>
  <c r="K22" i="9"/>
  <c r="M22" i="9" s="1"/>
  <c r="K118" i="9"/>
  <c r="M118" i="9" s="1"/>
  <c r="K137" i="9"/>
  <c r="M137" i="9" s="1"/>
  <c r="K71" i="9"/>
  <c r="M71" i="9" s="1"/>
  <c r="K59" i="9"/>
  <c r="M59" i="9" s="1"/>
  <c r="K109" i="9"/>
  <c r="M109" i="9" s="1"/>
  <c r="K95" i="9"/>
  <c r="M95" i="9" s="1"/>
  <c r="K6" i="9"/>
  <c r="M6" i="9" s="1"/>
  <c r="K114" i="9"/>
  <c r="M114" i="9" s="1"/>
  <c r="K136" i="9"/>
  <c r="M136" i="9" s="1"/>
  <c r="K72" i="9"/>
  <c r="M72" i="9" s="1"/>
  <c r="K30" i="9"/>
  <c r="M30" i="9" s="1"/>
  <c r="K134" i="9"/>
  <c r="M134" i="9" s="1"/>
  <c r="K143" i="9"/>
  <c r="M143" i="9" s="1"/>
  <c r="K25" i="9"/>
  <c r="M25" i="9" s="1"/>
  <c r="K89" i="9"/>
  <c r="M89" i="9" s="1"/>
  <c r="K103" i="9"/>
  <c r="M103" i="9" s="1"/>
  <c r="K13" i="9"/>
  <c r="M13" i="9" s="1"/>
  <c r="K67" i="9"/>
  <c r="M67" i="9" s="1"/>
  <c r="K115" i="9"/>
  <c r="M115" i="9" s="1"/>
  <c r="K70" i="9"/>
  <c r="M70" i="9" s="1"/>
  <c r="K121" i="9"/>
  <c r="M121" i="9" s="1"/>
  <c r="K139" i="9"/>
  <c r="M139" i="9" s="1"/>
  <c r="K79" i="9"/>
  <c r="M79" i="9" s="1"/>
  <c r="K39" i="9"/>
  <c r="M39" i="9" s="1"/>
  <c r="K47" i="9"/>
  <c r="M47" i="9" s="1"/>
  <c r="K85" i="9"/>
  <c r="M85" i="9" s="1"/>
  <c r="K113" i="9"/>
  <c r="M113" i="9" s="1"/>
  <c r="K76" i="9"/>
  <c r="M76" i="9" s="1"/>
  <c r="K140" i="9"/>
  <c r="M140" i="9" s="1"/>
  <c r="K78" i="9"/>
  <c r="M78" i="9" s="1"/>
  <c r="K123" i="9"/>
  <c r="M123" i="9" s="1"/>
  <c r="K141" i="9"/>
  <c r="M141" i="9" s="1"/>
  <c r="K128" i="9"/>
  <c r="M128" i="9" s="1"/>
  <c r="K52" i="9"/>
  <c r="M52" i="9" s="1"/>
  <c r="K87" i="9"/>
  <c r="M87" i="9" s="1"/>
  <c r="K37" i="9"/>
  <c r="M37" i="9" s="1"/>
  <c r="K17" i="9"/>
  <c r="M17" i="9" s="1"/>
  <c r="K28" i="9"/>
  <c r="M28" i="9" s="1"/>
  <c r="K5" i="9"/>
  <c r="M5" i="9" s="1"/>
  <c r="K2" i="9"/>
  <c r="M2" i="9" s="1"/>
  <c r="K106" i="9"/>
  <c r="M106" i="9" s="1"/>
  <c r="K74" i="9"/>
  <c r="M74" i="9" s="1"/>
  <c r="K48" i="9"/>
  <c r="M48" i="9" s="1"/>
  <c r="K112" i="9"/>
  <c r="M112" i="9" s="1"/>
  <c r="K46" i="9"/>
  <c r="M46" i="9" s="1"/>
  <c r="K110" i="9"/>
  <c r="M110" i="9" s="1"/>
  <c r="K129" i="9"/>
  <c r="M129" i="9" s="1"/>
  <c r="K145" i="9"/>
  <c r="M145" i="9" s="1"/>
  <c r="K81" i="9"/>
  <c r="M81" i="9" s="1"/>
  <c r="K69" i="9"/>
  <c r="M69" i="9" s="1"/>
  <c r="K51" i="9"/>
  <c r="M51" i="9" s="1"/>
  <c r="K60" i="9"/>
  <c r="M60" i="9" s="1"/>
  <c r="K68" i="9"/>
  <c r="M68" i="9" s="1"/>
  <c r="K101" i="9"/>
  <c r="M101" i="9" s="1"/>
  <c r="K21" i="9"/>
  <c r="M21" i="9" s="1"/>
  <c r="K41" i="9"/>
  <c r="M41" i="9" s="1"/>
  <c r="K120" i="9"/>
  <c r="M120" i="9" s="1"/>
  <c r="J152" i="6"/>
  <c r="M2" i="2"/>
  <c r="M2" i="1"/>
  <c r="K149" i="10"/>
  <c r="K82" i="10"/>
  <c r="K21" i="10"/>
  <c r="K18" i="10"/>
  <c r="K146" i="10"/>
  <c r="K85" i="10"/>
  <c r="K132" i="10"/>
  <c r="K4" i="10"/>
  <c r="K139" i="10"/>
  <c r="K75" i="10"/>
  <c r="K111" i="10"/>
  <c r="K68" i="10"/>
  <c r="K63" i="10"/>
  <c r="K137" i="10"/>
  <c r="K73" i="10"/>
  <c r="K9" i="10"/>
  <c r="K134" i="10"/>
  <c r="K112" i="10"/>
  <c r="K48" i="10"/>
  <c r="K79" i="10"/>
  <c r="K39" i="10"/>
  <c r="K129" i="10"/>
  <c r="K65" i="10"/>
  <c r="K127" i="10"/>
  <c r="K86" i="10"/>
  <c r="K104" i="10"/>
  <c r="K40" i="10"/>
  <c r="K47" i="10"/>
  <c r="K23" i="10"/>
  <c r="K121" i="10"/>
  <c r="K57" i="10"/>
  <c r="K119" i="10"/>
  <c r="K54" i="10"/>
  <c r="K96" i="10"/>
  <c r="K32" i="10"/>
  <c r="K15" i="10"/>
  <c r="K126" i="10"/>
  <c r="K113" i="10"/>
  <c r="K49" i="10"/>
  <c r="K95" i="10"/>
  <c r="K30" i="10"/>
  <c r="K88" i="10"/>
  <c r="K24" i="10"/>
  <c r="K118" i="10"/>
  <c r="K101" i="10"/>
  <c r="K37" i="10"/>
  <c r="K148" i="10"/>
  <c r="K84" i="10"/>
  <c r="K20" i="10"/>
  <c r="K38" i="10"/>
  <c r="K91" i="10"/>
  <c r="K27" i="10"/>
  <c r="K98" i="10"/>
  <c r="K34" i="10"/>
  <c r="K2" i="10"/>
  <c r="K78" i="10"/>
  <c r="K105" i="10"/>
  <c r="K41" i="10"/>
  <c r="K71" i="10"/>
  <c r="K144" i="10"/>
  <c r="K80" i="10"/>
  <c r="K16" i="10"/>
  <c r="K62" i="10"/>
  <c r="K14" i="10"/>
  <c r="K89" i="10"/>
  <c r="K25" i="10"/>
  <c r="K31" i="10"/>
  <c r="K128" i="10"/>
  <c r="K64" i="10"/>
  <c r="K135" i="10"/>
  <c r="K141" i="10"/>
  <c r="K77" i="10"/>
  <c r="K13" i="10"/>
  <c r="K124" i="10"/>
  <c r="K60" i="10"/>
  <c r="K19" i="10"/>
  <c r="K131" i="10"/>
  <c r="K67" i="10"/>
  <c r="K138" i="10"/>
  <c r="K74" i="10"/>
  <c r="K10" i="10"/>
  <c r="K87" i="10"/>
  <c r="K145" i="10"/>
  <c r="K81" i="10"/>
  <c r="K17" i="10"/>
  <c r="K7" i="10"/>
  <c r="K120" i="10"/>
  <c r="K56" i="10"/>
  <c r="K103" i="10"/>
  <c r="K133" i="10"/>
  <c r="K69" i="10"/>
  <c r="K5" i="10"/>
  <c r="K116" i="10"/>
  <c r="K52" i="10"/>
  <c r="K3" i="10"/>
  <c r="K123" i="10"/>
  <c r="K59" i="10"/>
  <c r="K130" i="10"/>
  <c r="K66" i="10"/>
  <c r="K125" i="10"/>
  <c r="K61" i="10"/>
  <c r="K11" i="10"/>
  <c r="K108" i="10"/>
  <c r="K44" i="10"/>
  <c r="K142" i="10"/>
  <c r="K115" i="10"/>
  <c r="K51" i="10"/>
  <c r="K122" i="10"/>
  <c r="K58" i="10"/>
  <c r="K117" i="10"/>
  <c r="K53" i="10"/>
  <c r="K102" i="10"/>
  <c r="K100" i="10"/>
  <c r="K36" i="10"/>
  <c r="K94" i="10"/>
  <c r="K107" i="10"/>
  <c r="K43" i="10"/>
  <c r="K114" i="10"/>
  <c r="K50" i="10"/>
  <c r="K109" i="10"/>
  <c r="K45" i="10"/>
  <c r="K6" i="10"/>
  <c r="K92" i="10"/>
  <c r="K28" i="10"/>
  <c r="K70" i="10"/>
  <c r="K99" i="10"/>
  <c r="K35" i="10"/>
  <c r="K106" i="10"/>
  <c r="K42" i="10"/>
  <c r="K93" i="10"/>
  <c r="K29" i="10"/>
  <c r="K140" i="10"/>
  <c r="K76" i="10"/>
  <c r="K12" i="10"/>
  <c r="K147" i="10"/>
  <c r="K83" i="10"/>
  <c r="K110" i="10"/>
  <c r="K90" i="10"/>
  <c r="K26" i="10"/>
  <c r="K143" i="10"/>
  <c r="K46" i="10"/>
  <c r="K97" i="10"/>
  <c r="K33" i="10"/>
  <c r="K55" i="10"/>
  <c r="K136" i="10"/>
  <c r="K72" i="10"/>
  <c r="K8" i="10"/>
  <c r="R2" i="1" l="1"/>
  <c r="R3" i="1"/>
  <c r="M2" i="3"/>
  <c r="Q5" i="3"/>
  <c r="Q2" i="3"/>
  <c r="Q4" i="3"/>
  <c r="Q3" i="3"/>
  <c r="R2" i="9"/>
  <c r="R3" i="9"/>
  <c r="M151" i="7"/>
  <c r="K20" i="7"/>
  <c r="K54" i="7"/>
  <c r="K36" i="7"/>
  <c r="K62" i="7"/>
  <c r="K31" i="7"/>
  <c r="K95" i="7"/>
  <c r="K12" i="7"/>
  <c r="K32" i="7"/>
  <c r="K96" i="7"/>
  <c r="K17" i="7"/>
  <c r="K81" i="7"/>
  <c r="K145" i="7"/>
  <c r="K66" i="7"/>
  <c r="L66" i="7" s="1"/>
  <c r="K130" i="7"/>
  <c r="L130" i="7" s="1"/>
  <c r="K3" i="7"/>
  <c r="K67" i="7"/>
  <c r="K131" i="7"/>
  <c r="K53" i="7"/>
  <c r="K117" i="7"/>
  <c r="K38" i="7"/>
  <c r="K122" i="7"/>
  <c r="L122" i="7" s="1"/>
  <c r="K45" i="7"/>
  <c r="K52" i="7"/>
  <c r="K70" i="7"/>
  <c r="K68" i="7"/>
  <c r="K78" i="7"/>
  <c r="K39" i="7"/>
  <c r="K103" i="7"/>
  <c r="K44" i="7"/>
  <c r="K40" i="7"/>
  <c r="K104" i="7"/>
  <c r="K25" i="7"/>
  <c r="K89" i="7"/>
  <c r="K10" i="7"/>
  <c r="L10" i="7" s="1"/>
  <c r="K74" i="7"/>
  <c r="L74" i="7" s="1"/>
  <c r="K138" i="7"/>
  <c r="L138" i="7" s="1"/>
  <c r="K11" i="7"/>
  <c r="K75" i="7"/>
  <c r="K139" i="7"/>
  <c r="K61" i="7"/>
  <c r="K125" i="7"/>
  <c r="K76" i="7"/>
  <c r="K86" i="7"/>
  <c r="K116" i="7"/>
  <c r="K94" i="7"/>
  <c r="K47" i="7"/>
  <c r="K111" i="7"/>
  <c r="K84" i="7"/>
  <c r="K48" i="7"/>
  <c r="K112" i="7"/>
  <c r="K33" i="7"/>
  <c r="K97" i="7"/>
  <c r="K18" i="7"/>
  <c r="L18" i="7" s="1"/>
  <c r="K82" i="7"/>
  <c r="L82" i="7" s="1"/>
  <c r="K146" i="7"/>
  <c r="L146" i="7" s="1"/>
  <c r="K19" i="7"/>
  <c r="K83" i="7"/>
  <c r="K147" i="7"/>
  <c r="K69" i="7"/>
  <c r="K133" i="7"/>
  <c r="K100" i="7"/>
  <c r="K102" i="7"/>
  <c r="K140" i="7"/>
  <c r="K110" i="7"/>
  <c r="K55" i="7"/>
  <c r="K119" i="7"/>
  <c r="K108" i="7"/>
  <c r="K56" i="7"/>
  <c r="K120" i="7"/>
  <c r="K41" i="7"/>
  <c r="K105" i="7"/>
  <c r="K26" i="7"/>
  <c r="L26" i="7" s="1"/>
  <c r="K90" i="7"/>
  <c r="L90" i="7" s="1"/>
  <c r="K4" i="7"/>
  <c r="K27" i="7"/>
  <c r="K91" i="7"/>
  <c r="K13" i="7"/>
  <c r="K77" i="7"/>
  <c r="K141" i="7"/>
  <c r="K46" i="7"/>
  <c r="K23" i="7"/>
  <c r="K87" i="7"/>
  <c r="K151" i="7"/>
  <c r="K24" i="7"/>
  <c r="K88" i="7"/>
  <c r="K9" i="7"/>
  <c r="K73" i="7"/>
  <c r="K137" i="7"/>
  <c r="K58" i="7"/>
  <c r="L58" i="7" s="1"/>
  <c r="K132" i="7"/>
  <c r="K123" i="7"/>
  <c r="K109" i="7"/>
  <c r="K124" i="7"/>
  <c r="K118" i="7"/>
  <c r="K5" i="7"/>
  <c r="K134" i="7"/>
  <c r="K63" i="7"/>
  <c r="K127" i="7"/>
  <c r="K148" i="7"/>
  <c r="K64" i="7"/>
  <c r="K128" i="7"/>
  <c r="K49" i="7"/>
  <c r="K113" i="7"/>
  <c r="K34" i="7"/>
  <c r="L34" i="7" s="1"/>
  <c r="K98" i="7"/>
  <c r="L98" i="7" s="1"/>
  <c r="K28" i="7"/>
  <c r="K35" i="7"/>
  <c r="K99" i="7"/>
  <c r="K21" i="7"/>
  <c r="K85" i="7"/>
  <c r="K149" i="7"/>
  <c r="K150" i="7"/>
  <c r="K59" i="7"/>
  <c r="K6" i="7"/>
  <c r="K126" i="7"/>
  <c r="K14" i="7"/>
  <c r="K7" i="7"/>
  <c r="K71" i="7"/>
  <c r="K135" i="7"/>
  <c r="K8" i="7"/>
  <c r="K72" i="7"/>
  <c r="K136" i="7"/>
  <c r="K57" i="7"/>
  <c r="K121" i="7"/>
  <c r="K42" i="7"/>
  <c r="L42" i="7" s="1"/>
  <c r="K106" i="7"/>
  <c r="L106" i="7" s="1"/>
  <c r="K60" i="7"/>
  <c r="K43" i="7"/>
  <c r="K107" i="7"/>
  <c r="K29" i="7"/>
  <c r="K93" i="7"/>
  <c r="K22" i="7"/>
  <c r="K142" i="7"/>
  <c r="K30" i="7"/>
  <c r="K15" i="7"/>
  <c r="K79" i="7"/>
  <c r="K143" i="7"/>
  <c r="K16" i="7"/>
  <c r="K80" i="7"/>
  <c r="K144" i="7"/>
  <c r="L144" i="7" s="1"/>
  <c r="K65" i="7"/>
  <c r="K129" i="7"/>
  <c r="K50" i="7"/>
  <c r="L50" i="7" s="1"/>
  <c r="K114" i="7"/>
  <c r="L114" i="7" s="1"/>
  <c r="K92" i="7"/>
  <c r="K51" i="7"/>
  <c r="K115" i="7"/>
  <c r="K37" i="7"/>
  <c r="K101" i="7"/>
  <c r="K2" i="7"/>
  <c r="M2" i="4"/>
  <c r="M2" i="5"/>
  <c r="L8" i="10"/>
  <c r="M8" i="10" s="1"/>
  <c r="L69" i="10"/>
  <c r="M69" i="10" s="1"/>
  <c r="L24" i="10"/>
  <c r="M24" i="10" s="1"/>
  <c r="L72" i="10"/>
  <c r="M72" i="10" s="1"/>
  <c r="L90" i="10"/>
  <c r="M90" i="10" s="1"/>
  <c r="L93" i="10"/>
  <c r="M93" i="10" s="1"/>
  <c r="L6" i="10"/>
  <c r="M6" i="10" s="1"/>
  <c r="L36" i="10"/>
  <c r="M36" i="10" s="1"/>
  <c r="L115" i="10"/>
  <c r="M115" i="10" s="1"/>
  <c r="L130" i="10"/>
  <c r="M130" i="10" s="1"/>
  <c r="L133" i="10"/>
  <c r="M133" i="10" s="1"/>
  <c r="L87" i="10"/>
  <c r="M87" i="10" s="1"/>
  <c r="L124" i="10"/>
  <c r="M124" i="10" s="1"/>
  <c r="L25" i="10"/>
  <c r="M25" i="10" s="1"/>
  <c r="L41" i="10"/>
  <c r="M41" i="10" s="1"/>
  <c r="L38" i="10"/>
  <c r="M38" i="10" s="1"/>
  <c r="L88" i="10"/>
  <c r="M88" i="10" s="1"/>
  <c r="L96" i="10"/>
  <c r="M96" i="10" s="1"/>
  <c r="L104" i="10"/>
  <c r="M104" i="10" s="1"/>
  <c r="L112" i="10"/>
  <c r="M112" i="10" s="1"/>
  <c r="L75" i="10"/>
  <c r="M75" i="10" s="1"/>
  <c r="L82" i="10"/>
  <c r="M82" i="10" s="1"/>
  <c r="L94" i="10"/>
  <c r="M94" i="10" s="1"/>
  <c r="L71" i="10"/>
  <c r="M71" i="10" s="1"/>
  <c r="L111" i="10"/>
  <c r="M111" i="10" s="1"/>
  <c r="L136" i="10"/>
  <c r="M136" i="10" s="1"/>
  <c r="L110" i="10"/>
  <c r="M110" i="10" s="1"/>
  <c r="L42" i="10"/>
  <c r="M42" i="10" s="1"/>
  <c r="L45" i="10"/>
  <c r="M45" i="10" s="1"/>
  <c r="L100" i="10"/>
  <c r="M100" i="10" s="1"/>
  <c r="L142" i="10"/>
  <c r="M142" i="10" s="1"/>
  <c r="L59" i="10"/>
  <c r="M59" i="10" s="1"/>
  <c r="L103" i="10"/>
  <c r="M103" i="10" s="1"/>
  <c r="L10" i="10"/>
  <c r="M10" i="10" s="1"/>
  <c r="L13" i="10"/>
  <c r="M13" i="10" s="1"/>
  <c r="L89" i="10"/>
  <c r="M89" i="10" s="1"/>
  <c r="L105" i="10"/>
  <c r="M105" i="10" s="1"/>
  <c r="L20" i="10"/>
  <c r="M20" i="10" s="1"/>
  <c r="L30" i="10"/>
  <c r="M30" i="10" s="1"/>
  <c r="L54" i="10"/>
  <c r="M54" i="10" s="1"/>
  <c r="L86" i="10"/>
  <c r="M86" i="10" s="1"/>
  <c r="L134" i="10"/>
  <c r="M134" i="10" s="1"/>
  <c r="L139" i="10"/>
  <c r="M139" i="10" s="1"/>
  <c r="L149" i="10"/>
  <c r="M149" i="10" s="1"/>
  <c r="L66" i="10"/>
  <c r="M66" i="10" s="1"/>
  <c r="L32" i="10"/>
  <c r="M32" i="10" s="1"/>
  <c r="L106" i="10"/>
  <c r="M106" i="10" s="1"/>
  <c r="L109" i="10"/>
  <c r="M109" i="10" s="1"/>
  <c r="L102" i="10"/>
  <c r="M102" i="10" s="1"/>
  <c r="L44" i="10"/>
  <c r="M44" i="10" s="1"/>
  <c r="L123" i="10"/>
  <c r="M123" i="10" s="1"/>
  <c r="L56" i="10"/>
  <c r="M56" i="10" s="1"/>
  <c r="L74" i="10"/>
  <c r="M74" i="10" s="1"/>
  <c r="L77" i="10"/>
  <c r="M77" i="10" s="1"/>
  <c r="L14" i="10"/>
  <c r="M14" i="10" s="1"/>
  <c r="L78" i="10"/>
  <c r="M78" i="10" s="1"/>
  <c r="L84" i="10"/>
  <c r="M84" i="10" s="1"/>
  <c r="L95" i="10"/>
  <c r="M95" i="10" s="1"/>
  <c r="L119" i="10"/>
  <c r="M119" i="10" s="1"/>
  <c r="L127" i="10"/>
  <c r="M127" i="10" s="1"/>
  <c r="L9" i="10"/>
  <c r="M9" i="10" s="1"/>
  <c r="L4" i="10"/>
  <c r="M4" i="10" s="1"/>
  <c r="L29" i="10"/>
  <c r="M29" i="10" s="1"/>
  <c r="L31" i="10"/>
  <c r="M31" i="10" s="1"/>
  <c r="L21" i="10"/>
  <c r="M21" i="10" s="1"/>
  <c r="L55" i="10"/>
  <c r="M55" i="10" s="1"/>
  <c r="L147" i="10"/>
  <c r="M147" i="10" s="1"/>
  <c r="L35" i="10"/>
  <c r="M35" i="10" s="1"/>
  <c r="L50" i="10"/>
  <c r="M50" i="10" s="1"/>
  <c r="L53" i="10"/>
  <c r="M53" i="10" s="1"/>
  <c r="L108" i="10"/>
  <c r="M108" i="10" s="1"/>
  <c r="L3" i="10"/>
  <c r="L120" i="10"/>
  <c r="M120" i="10" s="1"/>
  <c r="L138" i="10"/>
  <c r="M138" i="10" s="1"/>
  <c r="L141" i="10"/>
  <c r="M141" i="10" s="1"/>
  <c r="L62" i="10"/>
  <c r="M62" i="10" s="1"/>
  <c r="L2" i="10"/>
  <c r="L148" i="10"/>
  <c r="M148" i="10" s="1"/>
  <c r="L49" i="10"/>
  <c r="M49" i="10" s="1"/>
  <c r="L57" i="10"/>
  <c r="M57" i="10" s="1"/>
  <c r="L65" i="10"/>
  <c r="M65" i="10" s="1"/>
  <c r="L73" i="10"/>
  <c r="M73" i="10" s="1"/>
  <c r="L132" i="10"/>
  <c r="M132" i="10" s="1"/>
  <c r="L26" i="10"/>
  <c r="M26" i="10" s="1"/>
  <c r="L145" i="10"/>
  <c r="M145" i="10" s="1"/>
  <c r="L48" i="10"/>
  <c r="M48" i="10" s="1"/>
  <c r="L97" i="10"/>
  <c r="M97" i="10" s="1"/>
  <c r="L12" i="10"/>
  <c r="M12" i="10" s="1"/>
  <c r="L99" i="10"/>
  <c r="M99" i="10" s="1"/>
  <c r="L114" i="10"/>
  <c r="M114" i="10" s="1"/>
  <c r="L117" i="10"/>
  <c r="M117" i="10" s="1"/>
  <c r="L11" i="10"/>
  <c r="M11" i="10" s="1"/>
  <c r="L52" i="10"/>
  <c r="M52" i="10" s="1"/>
  <c r="L7" i="10"/>
  <c r="M7" i="10" s="1"/>
  <c r="L67" i="10"/>
  <c r="M67" i="10" s="1"/>
  <c r="L135" i="10"/>
  <c r="M135" i="10" s="1"/>
  <c r="L16" i="10"/>
  <c r="M16" i="10" s="1"/>
  <c r="L34" i="10"/>
  <c r="M34" i="10" s="1"/>
  <c r="L37" i="10"/>
  <c r="M37" i="10" s="1"/>
  <c r="L113" i="10"/>
  <c r="M113" i="10" s="1"/>
  <c r="L121" i="10"/>
  <c r="M121" i="10" s="1"/>
  <c r="L129" i="10"/>
  <c r="M129" i="10" s="1"/>
  <c r="L137" i="10"/>
  <c r="M137" i="10" s="1"/>
  <c r="L85" i="10"/>
  <c r="M85" i="10" s="1"/>
  <c r="L92" i="10"/>
  <c r="M92" i="10" s="1"/>
  <c r="L60" i="10"/>
  <c r="M60" i="10" s="1"/>
  <c r="L40" i="10"/>
  <c r="M40" i="10" s="1"/>
  <c r="L83" i="10"/>
  <c r="M83" i="10" s="1"/>
  <c r="L76" i="10"/>
  <c r="M76" i="10" s="1"/>
  <c r="L70" i="10"/>
  <c r="M70" i="10" s="1"/>
  <c r="L43" i="10"/>
  <c r="M43" i="10" s="1"/>
  <c r="L58" i="10"/>
  <c r="M58" i="10" s="1"/>
  <c r="L61" i="10"/>
  <c r="M61" i="10" s="1"/>
  <c r="L116" i="10"/>
  <c r="M116" i="10" s="1"/>
  <c r="L17" i="10"/>
  <c r="M17" i="10" s="1"/>
  <c r="L131" i="10"/>
  <c r="M131" i="10" s="1"/>
  <c r="L64" i="10"/>
  <c r="M64" i="10" s="1"/>
  <c r="L80" i="10"/>
  <c r="M80" i="10" s="1"/>
  <c r="L98" i="10"/>
  <c r="M98" i="10" s="1"/>
  <c r="L101" i="10"/>
  <c r="M101" i="10" s="1"/>
  <c r="L126" i="10"/>
  <c r="M126" i="10" s="1"/>
  <c r="L23" i="10"/>
  <c r="M23" i="10" s="1"/>
  <c r="L39" i="10"/>
  <c r="M39" i="10" s="1"/>
  <c r="L63" i="10"/>
  <c r="M63" i="10" s="1"/>
  <c r="L146" i="10"/>
  <c r="M146" i="10" s="1"/>
  <c r="L51" i="10"/>
  <c r="M51" i="10" s="1"/>
  <c r="L91" i="10"/>
  <c r="M91" i="10" s="1"/>
  <c r="L33" i="10"/>
  <c r="M33" i="10" s="1"/>
  <c r="L46" i="10"/>
  <c r="M46" i="10" s="1"/>
  <c r="L143" i="10"/>
  <c r="M143" i="10" s="1"/>
  <c r="L140" i="10"/>
  <c r="M140" i="10" s="1"/>
  <c r="L28" i="10"/>
  <c r="M28" i="10" s="1"/>
  <c r="L107" i="10"/>
  <c r="M107" i="10" s="1"/>
  <c r="L122" i="10"/>
  <c r="M122" i="10" s="1"/>
  <c r="L125" i="10"/>
  <c r="M125" i="10" s="1"/>
  <c r="L5" i="10"/>
  <c r="M5" i="10" s="1"/>
  <c r="L81" i="10"/>
  <c r="M81" i="10" s="1"/>
  <c r="L19" i="10"/>
  <c r="M19" i="10" s="1"/>
  <c r="L128" i="10"/>
  <c r="M128" i="10" s="1"/>
  <c r="L144" i="10"/>
  <c r="M144" i="10" s="1"/>
  <c r="L27" i="10"/>
  <c r="M27" i="10" s="1"/>
  <c r="L118" i="10"/>
  <c r="M118" i="10" s="1"/>
  <c r="L15" i="10"/>
  <c r="M15" i="10" s="1"/>
  <c r="L47" i="10"/>
  <c r="M47" i="10" s="1"/>
  <c r="L79" i="10"/>
  <c r="M79" i="10" s="1"/>
  <c r="L68" i="10"/>
  <c r="M68" i="10" s="1"/>
  <c r="L18" i="10"/>
  <c r="M18" i="10" s="1"/>
  <c r="M150" i="7"/>
  <c r="M149" i="7"/>
  <c r="K15" i="8"/>
  <c r="K20" i="8"/>
  <c r="K66" i="8"/>
  <c r="K45" i="8"/>
  <c r="K81" i="8"/>
  <c r="K31" i="8"/>
  <c r="K100" i="8"/>
  <c r="K35" i="8"/>
  <c r="K105" i="8"/>
  <c r="K76" i="8"/>
  <c r="K58" i="8"/>
  <c r="K144" i="8"/>
  <c r="K63" i="8"/>
  <c r="K24" i="8"/>
  <c r="K42" i="8"/>
  <c r="K85" i="8"/>
  <c r="K61" i="8"/>
  <c r="K11" i="8"/>
  <c r="K113" i="8"/>
  <c r="K32" i="8"/>
  <c r="K67" i="8"/>
  <c r="K78" i="8"/>
  <c r="K56" i="8"/>
  <c r="K70" i="8"/>
  <c r="K29" i="8"/>
  <c r="K90" i="8"/>
  <c r="K46" i="8"/>
  <c r="K141" i="8"/>
  <c r="K25" i="8"/>
  <c r="K39" i="8"/>
  <c r="K108" i="8"/>
  <c r="K43" i="8"/>
  <c r="M2" i="8"/>
  <c r="K79" i="8"/>
  <c r="K106" i="8"/>
  <c r="K54" i="8"/>
  <c r="K89" i="8"/>
  <c r="K84" i="8"/>
  <c r="K64" i="8"/>
  <c r="K75" i="8"/>
  <c r="K103" i="8"/>
  <c r="K130" i="8"/>
  <c r="K142" i="8"/>
  <c r="K10" i="8"/>
  <c r="K22" i="8"/>
  <c r="K57" i="8"/>
  <c r="K52" i="8"/>
  <c r="K96" i="8"/>
  <c r="K107" i="8"/>
  <c r="K143" i="8"/>
  <c r="K117" i="8"/>
  <c r="K118" i="8"/>
  <c r="K21" i="8"/>
  <c r="K148" i="8"/>
  <c r="K128" i="8"/>
  <c r="K139" i="8"/>
  <c r="K8" i="8"/>
  <c r="K19" i="8"/>
  <c r="K47" i="8"/>
  <c r="K74" i="8"/>
  <c r="K86" i="8"/>
  <c r="K121" i="8"/>
  <c r="K116" i="8"/>
  <c r="K101" i="8"/>
  <c r="K133" i="8"/>
  <c r="K48" i="8"/>
  <c r="K59" i="8"/>
  <c r="K23" i="8"/>
  <c r="K50" i="8"/>
  <c r="K93" i="8"/>
  <c r="K33" i="8"/>
  <c r="K28" i="8"/>
  <c r="K72" i="8"/>
  <c r="K83" i="8"/>
  <c r="K111" i="8"/>
  <c r="K138" i="8"/>
  <c r="K53" i="8"/>
  <c r="K18" i="8"/>
  <c r="K30" i="8"/>
  <c r="K65" i="8"/>
  <c r="K60" i="8"/>
  <c r="K112" i="8"/>
  <c r="K123" i="8"/>
  <c r="K87" i="8"/>
  <c r="K114" i="8"/>
  <c r="K62" i="8"/>
  <c r="K97" i="8"/>
  <c r="K92" i="8"/>
  <c r="K136" i="8"/>
  <c r="K147" i="8"/>
  <c r="K16" i="8"/>
  <c r="K27" i="8"/>
  <c r="K55" i="8"/>
  <c r="K82" i="8"/>
  <c r="K94" i="8"/>
  <c r="K129" i="8"/>
  <c r="K124" i="8"/>
  <c r="K17" i="8"/>
  <c r="K12" i="8"/>
  <c r="K37" i="8"/>
  <c r="K3" i="8"/>
  <c r="K126" i="8"/>
  <c r="K77" i="8"/>
  <c r="K6" i="8"/>
  <c r="K41" i="8"/>
  <c r="K36" i="8"/>
  <c r="K80" i="8"/>
  <c r="K91" i="8"/>
  <c r="K119" i="8"/>
  <c r="K146" i="8"/>
  <c r="K125" i="8"/>
  <c r="K26" i="8"/>
  <c r="K38" i="8"/>
  <c r="K102" i="8"/>
  <c r="K7" i="8"/>
  <c r="K71" i="8"/>
  <c r="K135" i="8"/>
  <c r="K40" i="8"/>
  <c r="K104" i="8"/>
  <c r="K9" i="8"/>
  <c r="K73" i="8"/>
  <c r="K137" i="8"/>
  <c r="K34" i="8"/>
  <c r="K98" i="8"/>
  <c r="K69" i="8"/>
  <c r="K51" i="8"/>
  <c r="K115" i="8"/>
  <c r="K4" i="8"/>
  <c r="K68" i="8"/>
  <c r="K132" i="8"/>
  <c r="K110" i="8"/>
  <c r="K145" i="8"/>
  <c r="K140" i="8"/>
  <c r="K120" i="8"/>
  <c r="K131" i="8"/>
  <c r="K95" i="8"/>
  <c r="K122" i="8"/>
  <c r="K134" i="8"/>
  <c r="K109" i="8"/>
  <c r="K14" i="8"/>
  <c r="K49" i="8"/>
  <c r="K44" i="8"/>
  <c r="K88" i="8"/>
  <c r="K99" i="8"/>
  <c r="K127" i="8"/>
  <c r="K5" i="8"/>
  <c r="K13" i="8"/>
  <c r="K3" i="6"/>
  <c r="K67" i="6"/>
  <c r="K131" i="6"/>
  <c r="K44" i="6"/>
  <c r="L44" i="6" s="1"/>
  <c r="M44" i="6" s="1"/>
  <c r="K108" i="6"/>
  <c r="K21" i="6"/>
  <c r="K85" i="6"/>
  <c r="L85" i="6" s="1"/>
  <c r="M85" i="6" s="1"/>
  <c r="K149" i="6"/>
  <c r="K62" i="6"/>
  <c r="K126" i="6"/>
  <c r="K47" i="6"/>
  <c r="L47" i="6" s="1"/>
  <c r="M47" i="6" s="1"/>
  <c r="K111" i="6"/>
  <c r="L111" i="6" s="1"/>
  <c r="M111" i="6" s="1"/>
  <c r="K24" i="6"/>
  <c r="K88" i="6"/>
  <c r="K9" i="6"/>
  <c r="L9" i="6" s="1"/>
  <c r="M9" i="6" s="1"/>
  <c r="K73" i="6"/>
  <c r="K137" i="6"/>
  <c r="K58" i="6"/>
  <c r="K122" i="6"/>
  <c r="L122" i="6" s="1"/>
  <c r="M122" i="6" s="1"/>
  <c r="K11" i="6"/>
  <c r="L11" i="6" s="1"/>
  <c r="M11" i="6" s="1"/>
  <c r="K75" i="6"/>
  <c r="K139" i="6"/>
  <c r="K52" i="6"/>
  <c r="L52" i="6" s="1"/>
  <c r="M52" i="6" s="1"/>
  <c r="K116" i="6"/>
  <c r="K29" i="6"/>
  <c r="K93" i="6"/>
  <c r="K6" i="6"/>
  <c r="L6" i="6" s="1"/>
  <c r="M6" i="6" s="1"/>
  <c r="K70" i="6"/>
  <c r="L70" i="6" s="1"/>
  <c r="M70" i="6" s="1"/>
  <c r="K134" i="6"/>
  <c r="K55" i="6"/>
  <c r="K119" i="6"/>
  <c r="L119" i="6" s="1"/>
  <c r="M119" i="6" s="1"/>
  <c r="K32" i="6"/>
  <c r="K96" i="6"/>
  <c r="K17" i="6"/>
  <c r="K81" i="6"/>
  <c r="K145" i="6"/>
  <c r="L145" i="6" s="1"/>
  <c r="M145" i="6" s="1"/>
  <c r="K66" i="6"/>
  <c r="K130" i="6"/>
  <c r="L130" i="6" s="1"/>
  <c r="M130" i="6" s="1"/>
  <c r="K19" i="6"/>
  <c r="L19" i="6" s="1"/>
  <c r="M19" i="6" s="1"/>
  <c r="K83" i="6"/>
  <c r="K147" i="6"/>
  <c r="K60" i="6"/>
  <c r="K124" i="6"/>
  <c r="K37" i="6"/>
  <c r="L37" i="6" s="1"/>
  <c r="M37" i="6" s="1"/>
  <c r="K101" i="6"/>
  <c r="L101" i="6" s="1"/>
  <c r="M101" i="6" s="1"/>
  <c r="K14" i="6"/>
  <c r="K78" i="6"/>
  <c r="L78" i="6" s="1"/>
  <c r="M78" i="6" s="1"/>
  <c r="K142" i="6"/>
  <c r="K63" i="6"/>
  <c r="K127" i="6"/>
  <c r="K40" i="6"/>
  <c r="K104" i="6"/>
  <c r="L104" i="6" s="1"/>
  <c r="M104" i="6" s="1"/>
  <c r="K25" i="6"/>
  <c r="K89" i="6"/>
  <c r="K10" i="6"/>
  <c r="L10" i="6" s="1"/>
  <c r="M10" i="6" s="1"/>
  <c r="K74" i="6"/>
  <c r="K138" i="6"/>
  <c r="K27" i="6"/>
  <c r="K91" i="6"/>
  <c r="K4" i="6"/>
  <c r="L4" i="6" s="1"/>
  <c r="M4" i="6" s="1"/>
  <c r="K68" i="6"/>
  <c r="K132" i="6"/>
  <c r="L132" i="6" s="1"/>
  <c r="M132" i="6" s="1"/>
  <c r="K45" i="6"/>
  <c r="L45" i="6" s="1"/>
  <c r="M45" i="6" s="1"/>
  <c r="K109" i="6"/>
  <c r="K22" i="6"/>
  <c r="K86" i="6"/>
  <c r="K7" i="6"/>
  <c r="K71" i="6"/>
  <c r="L71" i="6" s="1"/>
  <c r="M71" i="6" s="1"/>
  <c r="K135" i="6"/>
  <c r="K48" i="6"/>
  <c r="K112" i="6"/>
  <c r="L112" i="6" s="1"/>
  <c r="M112" i="6" s="1"/>
  <c r="K33" i="6"/>
  <c r="K97" i="6"/>
  <c r="K18" i="6"/>
  <c r="K82" i="6"/>
  <c r="K146" i="6"/>
  <c r="L146" i="6" s="1"/>
  <c r="M146" i="6" s="1"/>
  <c r="K35" i="6"/>
  <c r="K99" i="6"/>
  <c r="K12" i="6"/>
  <c r="L12" i="6" s="1"/>
  <c r="M12" i="6" s="1"/>
  <c r="K76" i="6"/>
  <c r="K140" i="6"/>
  <c r="K53" i="6"/>
  <c r="K117" i="6"/>
  <c r="K30" i="6"/>
  <c r="L30" i="6" s="1"/>
  <c r="M30" i="6" s="1"/>
  <c r="K94" i="6"/>
  <c r="K15" i="6"/>
  <c r="K79" i="6"/>
  <c r="L79" i="6" s="1"/>
  <c r="M79" i="6" s="1"/>
  <c r="K143" i="6"/>
  <c r="K56" i="6"/>
  <c r="K120" i="6"/>
  <c r="K41" i="6"/>
  <c r="K105" i="6"/>
  <c r="L105" i="6" s="1"/>
  <c r="M105" i="6" s="1"/>
  <c r="K26" i="6"/>
  <c r="K90" i="6"/>
  <c r="K43" i="6"/>
  <c r="L43" i="6" s="1"/>
  <c r="M43" i="6" s="1"/>
  <c r="K107" i="6"/>
  <c r="K20" i="6"/>
  <c r="K84" i="6"/>
  <c r="K148" i="6"/>
  <c r="K61" i="6"/>
  <c r="L61" i="6" s="1"/>
  <c r="M61" i="6" s="1"/>
  <c r="K125" i="6"/>
  <c r="K38" i="6"/>
  <c r="K102" i="6"/>
  <c r="K23" i="6"/>
  <c r="L23" i="6" s="1"/>
  <c r="K87" i="6"/>
  <c r="K151" i="6"/>
  <c r="K64" i="6"/>
  <c r="K128" i="6"/>
  <c r="L128" i="6" s="1"/>
  <c r="M128" i="6" s="1"/>
  <c r="K49" i="6"/>
  <c r="K113" i="6"/>
  <c r="L113" i="6" s="1"/>
  <c r="M113" i="6" s="1"/>
  <c r="K34" i="6"/>
  <c r="L34" i="6" s="1"/>
  <c r="M34" i="6" s="1"/>
  <c r="K98" i="6"/>
  <c r="K51" i="6"/>
  <c r="K115" i="6"/>
  <c r="K28" i="6"/>
  <c r="K92" i="6"/>
  <c r="L92" i="6" s="1"/>
  <c r="M92" i="6" s="1"/>
  <c r="K5" i="6"/>
  <c r="K69" i="6"/>
  <c r="K133" i="6"/>
  <c r="K46" i="6"/>
  <c r="K110" i="6"/>
  <c r="K31" i="6"/>
  <c r="K95" i="6"/>
  <c r="K8" i="6"/>
  <c r="L8" i="6" s="1"/>
  <c r="M8" i="6" s="1"/>
  <c r="K72" i="6"/>
  <c r="K136" i="6"/>
  <c r="L136" i="6" s="1"/>
  <c r="M136" i="6" s="1"/>
  <c r="K57" i="6"/>
  <c r="K121" i="6"/>
  <c r="K42" i="6"/>
  <c r="K106" i="6"/>
  <c r="K59" i="6"/>
  <c r="K123" i="6"/>
  <c r="K36" i="6"/>
  <c r="K100" i="6"/>
  <c r="K13" i="6"/>
  <c r="K77" i="6"/>
  <c r="K141" i="6"/>
  <c r="K54" i="6"/>
  <c r="K118" i="6"/>
  <c r="K39" i="6"/>
  <c r="L39" i="6" s="1"/>
  <c r="M39" i="6" s="1"/>
  <c r="K103" i="6"/>
  <c r="K16" i="6"/>
  <c r="L16" i="6" s="1"/>
  <c r="M16" i="6" s="1"/>
  <c r="K80" i="6"/>
  <c r="L80" i="6" s="1"/>
  <c r="M80" i="6" s="1"/>
  <c r="K144" i="6"/>
  <c r="K65" i="6"/>
  <c r="K129" i="6"/>
  <c r="K50" i="6"/>
  <c r="K114" i="6"/>
  <c r="K150" i="6"/>
  <c r="K2" i="6"/>
  <c r="R2" i="3" l="1"/>
  <c r="R3" i="3"/>
  <c r="R2" i="4"/>
  <c r="R3" i="4"/>
  <c r="R2" i="5"/>
  <c r="R3" i="5"/>
  <c r="Q2" i="7"/>
  <c r="Q5" i="7"/>
  <c r="Q4" i="7"/>
  <c r="Q3" i="7"/>
  <c r="M2" i="10"/>
  <c r="Q2" i="10"/>
  <c r="Q5" i="10"/>
  <c r="Q4" i="10"/>
  <c r="Q3" i="10"/>
  <c r="L51" i="6"/>
  <c r="M51" i="6" s="1"/>
  <c r="L97" i="6"/>
  <c r="M97" i="6" s="1"/>
  <c r="L138" i="6"/>
  <c r="M138" i="6" s="1"/>
  <c r="L147" i="6"/>
  <c r="M147" i="6" s="1"/>
  <c r="L29" i="6"/>
  <c r="M29" i="6" s="1"/>
  <c r="L62" i="6"/>
  <c r="M62" i="6" s="1"/>
  <c r="L121" i="6"/>
  <c r="M121" i="6" s="1"/>
  <c r="L143" i="6"/>
  <c r="M143" i="6" s="1"/>
  <c r="L33" i="6"/>
  <c r="M33" i="6" s="1"/>
  <c r="L74" i="6"/>
  <c r="M74" i="6" s="1"/>
  <c r="L83" i="6"/>
  <c r="M83" i="6" s="1"/>
  <c r="L116" i="6"/>
  <c r="M116" i="6" s="1"/>
  <c r="L149" i="6"/>
  <c r="M149" i="6" s="1"/>
  <c r="L57" i="6"/>
  <c r="M57" i="6" s="1"/>
  <c r="L110" i="6"/>
  <c r="M110" i="6" s="1"/>
  <c r="L140" i="6"/>
  <c r="M140" i="6" s="1"/>
  <c r="L13" i="6"/>
  <c r="M13" i="6" s="1"/>
  <c r="L133" i="6"/>
  <c r="M133" i="6" s="1"/>
  <c r="L102" i="6"/>
  <c r="M102" i="6" s="1"/>
  <c r="L2" i="6"/>
  <c r="L100" i="6"/>
  <c r="M100" i="6" s="1"/>
  <c r="L69" i="6"/>
  <c r="M69" i="6" s="1"/>
  <c r="L38" i="6"/>
  <c r="M38" i="6" s="1"/>
  <c r="L90" i="6"/>
  <c r="M90" i="6" s="1"/>
  <c r="L15" i="6"/>
  <c r="M15" i="6" s="1"/>
  <c r="L99" i="6"/>
  <c r="M99" i="6" s="1"/>
  <c r="L48" i="6"/>
  <c r="M48" i="6" s="1"/>
  <c r="L89" i="6"/>
  <c r="M89" i="6" s="1"/>
  <c r="L14" i="6"/>
  <c r="M14" i="6" s="1"/>
  <c r="L55" i="6"/>
  <c r="M55" i="6" s="1"/>
  <c r="L139" i="6"/>
  <c r="M139" i="6" s="1"/>
  <c r="L88" i="6"/>
  <c r="M88" i="6" s="1"/>
  <c r="L21" i="6"/>
  <c r="M21" i="6" s="1"/>
  <c r="L42" i="6"/>
  <c r="M42" i="6" s="1"/>
  <c r="L56" i="6"/>
  <c r="M56" i="6" s="1"/>
  <c r="L150" i="6"/>
  <c r="M150" i="6" s="1"/>
  <c r="L103" i="6"/>
  <c r="M103" i="6" s="1"/>
  <c r="L36" i="6"/>
  <c r="M36" i="6" s="1"/>
  <c r="L72" i="6"/>
  <c r="M72" i="6" s="1"/>
  <c r="L5" i="6"/>
  <c r="M5" i="6" s="1"/>
  <c r="L49" i="6"/>
  <c r="M49" i="6" s="1"/>
  <c r="L125" i="6"/>
  <c r="M125" i="6" s="1"/>
  <c r="L26" i="6"/>
  <c r="M26" i="6" s="1"/>
  <c r="L94" i="6"/>
  <c r="M94" i="6" s="1"/>
  <c r="L35" i="6"/>
  <c r="M35" i="6" s="1"/>
  <c r="L135" i="6"/>
  <c r="M135" i="6" s="1"/>
  <c r="L68" i="6"/>
  <c r="M68" i="6" s="1"/>
  <c r="L25" i="6"/>
  <c r="M25" i="6" s="1"/>
  <c r="L66" i="6"/>
  <c r="M66" i="6" s="1"/>
  <c r="L134" i="6"/>
  <c r="M134" i="6" s="1"/>
  <c r="L75" i="6"/>
  <c r="M75" i="6" s="1"/>
  <c r="L24" i="6"/>
  <c r="M24" i="6" s="1"/>
  <c r="L108" i="6"/>
  <c r="M108" i="6" s="1"/>
  <c r="L65" i="6"/>
  <c r="M65" i="6" s="1"/>
  <c r="L87" i="6"/>
  <c r="M87" i="6" s="1"/>
  <c r="L22" i="6"/>
  <c r="M22" i="6" s="1"/>
  <c r="L63" i="6"/>
  <c r="M63" i="6" s="1"/>
  <c r="L96" i="6"/>
  <c r="M96" i="6" s="1"/>
  <c r="L137" i="6"/>
  <c r="M137" i="6" s="1"/>
  <c r="L3" i="6"/>
  <c r="M3" i="6" s="1"/>
  <c r="L144" i="6"/>
  <c r="M144" i="6" s="1"/>
  <c r="L77" i="6"/>
  <c r="M77" i="6" s="1"/>
  <c r="L46" i="6"/>
  <c r="M46" i="6" s="1"/>
  <c r="L98" i="6"/>
  <c r="M98" i="6" s="1"/>
  <c r="L107" i="6"/>
  <c r="M107" i="6" s="1"/>
  <c r="L76" i="6"/>
  <c r="M76" i="6" s="1"/>
  <c r="L109" i="6"/>
  <c r="M109" i="6" s="1"/>
  <c r="L142" i="6"/>
  <c r="M142" i="6" s="1"/>
  <c r="L32" i="6"/>
  <c r="M32" i="6" s="1"/>
  <c r="L73" i="6"/>
  <c r="M73" i="6" s="1"/>
  <c r="L114" i="6"/>
  <c r="M114" i="6" s="1"/>
  <c r="L123" i="6"/>
  <c r="M123" i="6" s="1"/>
  <c r="L50" i="6"/>
  <c r="M50" i="6" s="1"/>
  <c r="L118" i="6"/>
  <c r="M118" i="6" s="1"/>
  <c r="L59" i="6"/>
  <c r="M59" i="6" s="1"/>
  <c r="L95" i="6"/>
  <c r="M95" i="6" s="1"/>
  <c r="L28" i="6"/>
  <c r="M28" i="6" s="1"/>
  <c r="L64" i="6"/>
  <c r="M64" i="6" s="1"/>
  <c r="L148" i="6"/>
  <c r="M148" i="6" s="1"/>
  <c r="L41" i="6"/>
  <c r="M41" i="6" s="1"/>
  <c r="L117" i="6"/>
  <c r="M117" i="6" s="1"/>
  <c r="L82" i="6"/>
  <c r="M82" i="6" s="1"/>
  <c r="L7" i="6"/>
  <c r="M7" i="6" s="1"/>
  <c r="L91" i="6"/>
  <c r="M91" i="6" s="1"/>
  <c r="L40" i="6"/>
  <c r="M40" i="6" s="1"/>
  <c r="L124" i="6"/>
  <c r="M124" i="6" s="1"/>
  <c r="L81" i="6"/>
  <c r="M81" i="6" s="1"/>
  <c r="L131" i="6"/>
  <c r="M131" i="6" s="1"/>
  <c r="L141" i="6"/>
  <c r="M141" i="6" s="1"/>
  <c r="L20" i="6"/>
  <c r="M20" i="6" s="1"/>
  <c r="L129" i="6"/>
  <c r="M129" i="6" s="1"/>
  <c r="L54" i="6"/>
  <c r="M54" i="6" s="1"/>
  <c r="L106" i="6"/>
  <c r="M106" i="6" s="1"/>
  <c r="L31" i="6"/>
  <c r="M31" i="6" s="1"/>
  <c r="L115" i="6"/>
  <c r="M115" i="6" s="1"/>
  <c r="L151" i="6"/>
  <c r="M151" i="6" s="1"/>
  <c r="L84" i="6"/>
  <c r="M84" i="6" s="1"/>
  <c r="L120" i="6"/>
  <c r="M120" i="6" s="1"/>
  <c r="L53" i="6"/>
  <c r="M53" i="6" s="1"/>
  <c r="L18" i="6"/>
  <c r="M18" i="6" s="1"/>
  <c r="L86" i="6"/>
  <c r="M86" i="6" s="1"/>
  <c r="L27" i="6"/>
  <c r="M27" i="6" s="1"/>
  <c r="L127" i="6"/>
  <c r="M127" i="6" s="1"/>
  <c r="L60" i="6"/>
  <c r="M60" i="6" s="1"/>
  <c r="L17" i="6"/>
  <c r="M17" i="6" s="1"/>
  <c r="L93" i="6"/>
  <c r="M93" i="6" s="1"/>
  <c r="L58" i="6"/>
  <c r="M58" i="6" s="1"/>
  <c r="L126" i="6"/>
  <c r="M126" i="6" s="1"/>
  <c r="L67" i="6"/>
  <c r="M67" i="6" s="1"/>
  <c r="M124" i="7"/>
  <c r="M120" i="7"/>
  <c r="M36" i="7"/>
  <c r="M101" i="7"/>
  <c r="M143" i="7"/>
  <c r="M121" i="7"/>
  <c r="M122" i="7"/>
  <c r="M49" i="7"/>
  <c r="M110" i="7"/>
  <c r="M63" i="7"/>
  <c r="M16" i="7"/>
  <c r="M141" i="7"/>
  <c r="M7" i="7"/>
  <c r="M53" i="7"/>
  <c r="M38" i="7"/>
  <c r="M97" i="7"/>
  <c r="M77" i="7"/>
  <c r="M12" i="7"/>
  <c r="M132" i="7"/>
  <c r="M58" i="7"/>
  <c r="M100" i="7"/>
  <c r="M144" i="7"/>
  <c r="M76" i="7"/>
  <c r="M146" i="7"/>
  <c r="M105" i="7"/>
  <c r="M45" i="7"/>
  <c r="M40" i="7"/>
  <c r="M65" i="7"/>
  <c r="M80" i="7"/>
  <c r="M86" i="7"/>
  <c r="M128" i="7"/>
  <c r="M15" i="7"/>
  <c r="M2" i="7"/>
  <c r="M95" i="7"/>
  <c r="M21" i="7"/>
  <c r="M37" i="7"/>
  <c r="M50" i="7"/>
  <c r="M20" i="7"/>
  <c r="M140" i="7"/>
  <c r="M47" i="7"/>
  <c r="M103" i="7"/>
  <c r="M5" i="7"/>
  <c r="M139" i="7"/>
  <c r="M8" i="7"/>
  <c r="M61" i="7"/>
  <c r="M19" i="7"/>
  <c r="M118" i="7"/>
  <c r="M62" i="7"/>
  <c r="M129" i="7"/>
  <c r="M109" i="7"/>
  <c r="M69" i="7"/>
  <c r="M88" i="7"/>
  <c r="M31" i="7"/>
  <c r="M115" i="7"/>
  <c r="M32" i="7"/>
  <c r="M119" i="7"/>
  <c r="M26" i="7"/>
  <c r="M130" i="7"/>
  <c r="M135" i="7"/>
  <c r="M87" i="7"/>
  <c r="M131" i="7"/>
  <c r="M68" i="7"/>
  <c r="M41" i="7"/>
  <c r="M78" i="7"/>
  <c r="M116" i="7"/>
  <c r="M10" i="7"/>
  <c r="M104" i="7"/>
  <c r="M71" i="7"/>
  <c r="M66" i="7"/>
  <c r="M60" i="7"/>
  <c r="M145" i="7"/>
  <c r="M84" i="7"/>
  <c r="M98" i="7"/>
  <c r="M72" i="7"/>
  <c r="M75" i="7"/>
  <c r="M67" i="7"/>
  <c r="M23" i="7"/>
  <c r="M25" i="7"/>
  <c r="M82" i="7"/>
  <c r="M59" i="7"/>
  <c r="M73" i="7"/>
  <c r="M39" i="7"/>
  <c r="M106" i="7"/>
  <c r="M43" i="7"/>
  <c r="M17" i="7"/>
  <c r="M96" i="7"/>
  <c r="M148" i="7"/>
  <c r="M125" i="7"/>
  <c r="M18" i="7"/>
  <c r="M35" i="7"/>
  <c r="M117" i="7"/>
  <c r="M70" i="7"/>
  <c r="M74" i="7"/>
  <c r="M147" i="7"/>
  <c r="M92" i="7"/>
  <c r="M114" i="7"/>
  <c r="M14" i="7"/>
  <c r="M79" i="7"/>
  <c r="M94" i="7"/>
  <c r="M133" i="7"/>
  <c r="M91" i="7"/>
  <c r="M64" i="7"/>
  <c r="M108" i="7"/>
  <c r="M30" i="7"/>
  <c r="M126" i="7"/>
  <c r="M42" i="7"/>
  <c r="M134" i="7"/>
  <c r="M142" i="7"/>
  <c r="M48" i="7"/>
  <c r="M136" i="7"/>
  <c r="M85" i="7"/>
  <c r="M113" i="7"/>
  <c r="M99" i="7"/>
  <c r="M138" i="7"/>
  <c r="M127" i="7"/>
  <c r="M107" i="7"/>
  <c r="M54" i="7"/>
  <c r="M46" i="7"/>
  <c r="M11" i="7"/>
  <c r="M24" i="7"/>
  <c r="M102" i="7"/>
  <c r="M90" i="7"/>
  <c r="M34" i="7"/>
  <c r="M44" i="7"/>
  <c r="M9" i="7"/>
  <c r="M52" i="7"/>
  <c r="M27" i="7"/>
  <c r="M83" i="7"/>
  <c r="M33" i="7"/>
  <c r="M81" i="7"/>
  <c r="M28" i="7"/>
  <c r="M57" i="7"/>
  <c r="M56" i="7"/>
  <c r="M22" i="7"/>
  <c r="M89" i="7"/>
  <c r="M3" i="7"/>
  <c r="M112" i="7"/>
  <c r="M55" i="7"/>
  <c r="M6" i="7"/>
  <c r="M111" i="7"/>
  <c r="M123" i="7"/>
  <c r="M137" i="7"/>
  <c r="M29" i="7"/>
  <c r="M93" i="7"/>
  <c r="M51" i="7"/>
  <c r="M39" i="8"/>
  <c r="M3" i="10"/>
  <c r="M120" i="8"/>
  <c r="M33" i="8"/>
  <c r="M100" i="8"/>
  <c r="M49" i="8"/>
  <c r="M140" i="8"/>
  <c r="M69" i="8"/>
  <c r="M135" i="8"/>
  <c r="M146" i="8"/>
  <c r="M126" i="8"/>
  <c r="M82" i="8"/>
  <c r="M62" i="8"/>
  <c r="M18" i="8"/>
  <c r="M93" i="8"/>
  <c r="M121" i="8"/>
  <c r="M148" i="8"/>
  <c r="M57" i="8"/>
  <c r="M84" i="8"/>
  <c r="M78" i="8"/>
  <c r="M24" i="8"/>
  <c r="M31" i="8"/>
  <c r="M77" i="8"/>
  <c r="M42" i="8"/>
  <c r="M14" i="8"/>
  <c r="M145" i="8"/>
  <c r="M98" i="8"/>
  <c r="M71" i="8"/>
  <c r="M119" i="8"/>
  <c r="M55" i="8"/>
  <c r="M114" i="8"/>
  <c r="M53" i="8"/>
  <c r="M50" i="8"/>
  <c r="M86" i="8"/>
  <c r="M21" i="8"/>
  <c r="M22" i="8"/>
  <c r="M89" i="8"/>
  <c r="M25" i="8"/>
  <c r="M67" i="8"/>
  <c r="M63" i="8"/>
  <c r="M81" i="8"/>
  <c r="M125" i="8"/>
  <c r="M128" i="8"/>
  <c r="M13" i="8"/>
  <c r="M109" i="8"/>
  <c r="M110" i="8"/>
  <c r="M34" i="8"/>
  <c r="M7" i="8"/>
  <c r="M91" i="8"/>
  <c r="M37" i="8"/>
  <c r="M27" i="8"/>
  <c r="M87" i="8"/>
  <c r="M138" i="8"/>
  <c r="M23" i="8"/>
  <c r="M74" i="8"/>
  <c r="M118" i="8"/>
  <c r="M10" i="8"/>
  <c r="M54" i="8"/>
  <c r="M141" i="8"/>
  <c r="M32" i="8"/>
  <c r="M144" i="8"/>
  <c r="M45" i="8"/>
  <c r="M40" i="8"/>
  <c r="M116" i="8"/>
  <c r="M52" i="8"/>
  <c r="M5" i="8"/>
  <c r="M134" i="8"/>
  <c r="M132" i="8"/>
  <c r="M137" i="8"/>
  <c r="M102" i="8"/>
  <c r="M80" i="8"/>
  <c r="M12" i="8"/>
  <c r="M16" i="8"/>
  <c r="M123" i="8"/>
  <c r="M111" i="8"/>
  <c r="M59" i="8"/>
  <c r="M47" i="8"/>
  <c r="M117" i="8"/>
  <c r="M142" i="8"/>
  <c r="M106" i="8"/>
  <c r="M46" i="8"/>
  <c r="M113" i="8"/>
  <c r="M58" i="8"/>
  <c r="M66" i="8"/>
  <c r="M51" i="8"/>
  <c r="M30" i="8"/>
  <c r="M64" i="8"/>
  <c r="M127" i="8"/>
  <c r="M122" i="8"/>
  <c r="M68" i="8"/>
  <c r="M73" i="8"/>
  <c r="M38" i="8"/>
  <c r="M36" i="8"/>
  <c r="M17" i="8"/>
  <c r="M147" i="8"/>
  <c r="M112" i="8"/>
  <c r="M83" i="8"/>
  <c r="M48" i="8"/>
  <c r="M19" i="8"/>
  <c r="M143" i="8"/>
  <c r="M130" i="8"/>
  <c r="M79" i="8"/>
  <c r="M90" i="8"/>
  <c r="M11" i="8"/>
  <c r="M76" i="8"/>
  <c r="M20" i="8"/>
  <c r="M94" i="8"/>
  <c r="M56" i="8"/>
  <c r="M99" i="8"/>
  <c r="M95" i="8"/>
  <c r="M4" i="8"/>
  <c r="M9" i="8"/>
  <c r="M41" i="8"/>
  <c r="M124" i="8"/>
  <c r="M136" i="8"/>
  <c r="M60" i="8"/>
  <c r="M72" i="8"/>
  <c r="M133" i="8"/>
  <c r="M8" i="8"/>
  <c r="M107" i="8"/>
  <c r="M103" i="8"/>
  <c r="M29" i="8"/>
  <c r="M61" i="8"/>
  <c r="M105" i="8"/>
  <c r="M15" i="8"/>
  <c r="M44" i="8"/>
  <c r="M97" i="8"/>
  <c r="M108" i="8"/>
  <c r="M88" i="8"/>
  <c r="M131" i="8"/>
  <c r="M115" i="8"/>
  <c r="M104" i="8"/>
  <c r="M26" i="8"/>
  <c r="M6" i="8"/>
  <c r="M129" i="8"/>
  <c r="M92" i="8"/>
  <c r="M65" i="8"/>
  <c r="M28" i="8"/>
  <c r="M101" i="8"/>
  <c r="M139" i="8"/>
  <c r="M96" i="8"/>
  <c r="M75" i="8"/>
  <c r="M43" i="8"/>
  <c r="M70" i="8"/>
  <c r="M85" i="8"/>
  <c r="M35" i="8"/>
  <c r="M23" i="6"/>
  <c r="Q2" i="6" l="1"/>
  <c r="Q5" i="6"/>
  <c r="Q3" i="6"/>
  <c r="Q4" i="6"/>
  <c r="R2" i="10"/>
  <c r="R3" i="10"/>
  <c r="M2" i="6"/>
  <c r="M13" i="7"/>
  <c r="M4" i="7"/>
  <c r="R2" i="7" s="1"/>
  <c r="M3" i="8"/>
  <c r="R2" i="6" l="1"/>
  <c r="R3" i="6"/>
  <c r="R3" i="7"/>
  <c r="R2" i="8"/>
  <c r="R3" i="8"/>
</calcChain>
</file>

<file path=xl/sharedStrings.xml><?xml version="1.0" encoding="utf-8"?>
<sst xmlns="http://schemas.openxmlformats.org/spreadsheetml/2006/main" count="2958" uniqueCount="216">
  <si>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</si>
  <si>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</si>
  <si>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</si>
  <si>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</si>
  <si>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</si>
  <si>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</si>
  <si>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</si>
  <si>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</si>
  <si>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</si>
  <si>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</si>
  <si>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</si>
  <si>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</si>
  <si>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</si>
  <si>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</si>
  <si>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</si>
  <si>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</si>
  <si>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</si>
  <si>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</si>
  <si>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</si>
  <si>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</si>
  <si>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</si>
  <si>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</si>
  <si>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</si>
  <si>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</si>
  <si>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</si>
  <si>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</si>
  <si>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</si>
  <si>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</si>
  <si>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</si>
  <si>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</si>
  <si>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</si>
  <si>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</si>
  <si>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</si>
  <si>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</si>
  <si>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</si>
  <si>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</si>
  <si>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</si>
  <si>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</si>
  <si>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</si>
  <si>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</si>
  <si>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</si>
  <si>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</si>
  <si>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</si>
  <si>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</si>
  <si>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</si>
  <si>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</si>
  <si>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</si>
  <si>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</si>
  <si>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</si>
  <si>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</si>
  <si>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</si>
  <si>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</si>
  <si>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</si>
  <si>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</si>
  <si>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</si>
  <si>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</si>
  <si>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</si>
  <si>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</si>
  <si>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</si>
  <si>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</si>
  <si>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</si>
  <si>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</si>
  <si>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</si>
  <si>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</si>
  <si>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</si>
  <si>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</si>
  <si>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</si>
  <si>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</si>
  <si>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</si>
  <si>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</si>
  <si>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</si>
  <si>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</si>
  <si>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</si>
  <si>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</si>
  <si>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</si>
  <si>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</si>
  <si>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</si>
  <si>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</si>
  <si>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</si>
  <si>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</si>
  <si>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</si>
  <si>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</si>
  <si>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</si>
  <si>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</si>
  <si>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</si>
  <si>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</si>
  <si>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</si>
  <si>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</si>
  <si>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</si>
  <si>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</si>
  <si>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</si>
  <si>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</si>
  <si>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</si>
  <si>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</si>
  <si>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</si>
  <si>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</si>
  <si>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</si>
  <si>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</si>
  <si>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</si>
  <si>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</si>
  <si>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</si>
  <si>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</si>
  <si>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</si>
  <si>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</si>
  <si>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</si>
  <si>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</si>
  <si>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</si>
  <si>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</si>
  <si>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</si>
  <si>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</si>
  <si>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</si>
  <si>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</si>
  <si>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</si>
  <si>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</si>
  <si>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</si>
  <si>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</si>
  <si>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</si>
  <si>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</si>
  <si>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</si>
  <si>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</si>
  <si>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</si>
  <si>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</si>
  <si>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</si>
  <si>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</si>
  <si>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</si>
  <si>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</si>
  <si>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</si>
  <si>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</si>
  <si>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</si>
  <si>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</si>
  <si>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</si>
  <si>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</si>
  <si>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</si>
  <si>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</si>
  <si>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</si>
  <si>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</si>
  <si>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</si>
  <si>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</si>
  <si>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</si>
  <si>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</si>
  <si>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</si>
  <si>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</si>
  <si>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</si>
  <si>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</si>
  <si>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</si>
  <si>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</si>
  <si>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</si>
  <si>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</si>
  <si>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</si>
  <si>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</si>
  <si>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</si>
  <si>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Division</t>
  </si>
  <si>
    <t>Swing</t>
  </si>
  <si>
    <t>Result2pp</t>
  </si>
  <si>
    <t>PreElection2pp</t>
  </si>
  <si>
    <t>NonClassicIncumbent</t>
  </si>
  <si>
    <t>SophomoreIncumbent</t>
  </si>
  <si>
    <t>Batman</t>
  </si>
  <si>
    <t>Denison</t>
  </si>
  <si>
    <t>McMillan</t>
  </si>
  <si>
    <t>Melbourne Ports</t>
  </si>
  <si>
    <t>Murray</t>
  </si>
  <si>
    <t>Port Adelaide</t>
  </si>
  <si>
    <t>Wakefield</t>
  </si>
  <si>
    <t>Charlton</t>
  </si>
  <si>
    <t>Throsby</t>
  </si>
  <si>
    <t>Kalgoorlie</t>
  </si>
  <si>
    <t>Lowe</t>
  </si>
  <si>
    <t>Prospect</t>
  </si>
  <si>
    <t>Gwydir</t>
  </si>
  <si>
    <t>Bonython</t>
  </si>
  <si>
    <t>Burke</t>
  </si>
  <si>
    <t>Northern Territory</t>
  </si>
  <si>
    <t>Kingsford-Smith</t>
  </si>
  <si>
    <t>Namadgi</t>
  </si>
  <si>
    <t>Corinella</t>
  </si>
  <si>
    <t>ALP</t>
  </si>
  <si>
    <t>LIB</t>
  </si>
  <si>
    <t>IND</t>
  </si>
  <si>
    <t>AdjPreElection2pp</t>
  </si>
  <si>
    <t>CandEffsPreElection2pp</t>
  </si>
  <si>
    <t>TotalVotes</t>
  </si>
  <si>
    <t>NAT</t>
  </si>
  <si>
    <t>L/NC</t>
  </si>
  <si>
    <t>OTH (ALP)</t>
  </si>
  <si>
    <t>OTH (L/NC)</t>
  </si>
  <si>
    <t>Held</t>
  </si>
  <si>
    <t>IncumbentLoss</t>
  </si>
  <si>
    <t>Won</t>
  </si>
  <si>
    <t>UnifSwing2pp</t>
  </si>
  <si>
    <t>2pp</t>
  </si>
  <si>
    <t>Prob. wins</t>
  </si>
  <si>
    <t>Probabilistic</t>
  </si>
  <si>
    <t>Election</t>
  </si>
  <si>
    <t>PlurALP</t>
  </si>
  <si>
    <t>MajALP</t>
  </si>
  <si>
    <t>MajLNC</t>
  </si>
  <si>
    <t>PlurLNC</t>
  </si>
  <si>
    <t/>
  </si>
  <si>
    <t>LIB/NAT</t>
  </si>
  <si>
    <t>AFP</t>
  </si>
  <si>
    <t>Pre-election</t>
  </si>
  <si>
    <t>Pre-election estimates</t>
  </si>
  <si>
    <t>Post-election pendulum</t>
  </si>
  <si>
    <t>Pendulum</t>
  </si>
  <si>
    <t>Election results</t>
  </si>
  <si>
    <t>NewNonClassicMP</t>
  </si>
  <si>
    <t>KAP</t>
  </si>
  <si>
    <t>GRN</t>
  </si>
  <si>
    <t>Pre-election plurality tipping-point</t>
  </si>
  <si>
    <t>Post-election plurality tipping-point</t>
  </si>
  <si>
    <t>Tipping-point shift</t>
  </si>
  <si>
    <t>PUP</t>
  </si>
  <si>
    <t>NXT</t>
  </si>
  <si>
    <t>CA</t>
  </si>
  <si>
    <t>-ve values represent Labor while +ve values represent the Coalition. Maj = majority i.e. 50% + 1 seats, Plur = plurality, i.e. more seats than any other party.
Values listed here are the margin needed for each condition. For example, if MajALP is -1.5, that means Labor needs to win 51.5% of the two-party-preferred (2pp) to have a greater than 50% chance of winning an outright majority of seats; if PlurLNC is 0.1, that means the Coalition needs to win 50.1% of the two-party-preferred to have a greater than 50% chance of winning more seats than Labor.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</si>
</sst>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Lato"/>
      <family val="2"/>
    </font>
    <font>
      <sz val="11"/>
      <color theme="1"/>
      <name val="Segoe UI"/>
      <family val="2"/>
      <scheme val="minor"/>
    </font>
    <font>
      <sz val="9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4"/>
      <name val="Segoe UI"/>
      <family val="2"/>
      <scheme val="minor"/>
    </font>
    <font>
      <sz val="11"/>
      <color theme="5"/>
      <name val="Segoe UI"/>
      <family val="2"/>
      <scheme val="minor"/>
    </font>
    <font>
      <sz val="11"/>
      <color theme="4" tint="0.39997558519241921"/>
      <name val="Segoe UI"/>
      <family val="2"/>
      <scheme val="minor"/>
    </font>
    <font>
      <sz val="11"/>
      <color theme="5" tint="0.39997558519241921"/>
      <name val="Segoe UI"/>
      <family val="2"/>
      <scheme val="minor"/>
    </font>
    <font>
      <b/>
      <sz val="11"/>
      <color theme="1"/>
      <name val="Segoe U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B5AC-119B-4729-9769-71EF2EAD249B}">
  <dimension ref="A1:M21"/>
  <sheetViews>
    <sheetView tabSelected="1" workbookViewId="0">
      <selection sqref="A1:A2"/>
    </sheetView>
  </sheetViews>
  <sheetFormatPr defaultColWidth="10.578125" defaultRowHeight="16.350000000000001" x14ac:dyDescent="0.6"/>
  <cols>
    <col min="1" max="9" width="10.578125" style="1"/>
    <col min="10" max="11" width="12.1015625" style="1" customWidth="1"/>
    <col min="12" max="16384" width="10.578125" style="1"/>
  </cols>
  <sheetData>
    <row r="1" spans="1:13" ht="25" customHeight="1" x14ac:dyDescent="0.6">
      <c r="A1" s="3" t="s">
        <v>193</v>
      </c>
      <c r="B1" s="3" t="s">
        <v>202</v>
      </c>
      <c r="C1" s="3"/>
      <c r="D1" s="3"/>
      <c r="E1" s="3"/>
      <c r="F1" s="3" t="s">
        <v>203</v>
      </c>
      <c r="G1" s="3"/>
      <c r="H1" s="3"/>
      <c r="I1" s="3"/>
      <c r="J1" s="4" t="s">
        <v>209</v>
      </c>
      <c r="K1" s="4" t="s">
        <v>210</v>
      </c>
      <c r="L1" s="4" t="s">
        <v>211</v>
      </c>
      <c r="M1" s="5" t="s">
        <v>201</v>
      </c>
    </row>
    <row r="2" spans="1:13" ht="25" customHeight="1" x14ac:dyDescent="0.6">
      <c r="A2" s="3"/>
      <c r="B2" s="6" t="s">
        <v>195</v>
      </c>
      <c r="C2" s="7" t="s">
        <v>196</v>
      </c>
      <c r="D2" s="8" t="s">
        <v>194</v>
      </c>
      <c r="E2" s="9" t="s">
        <v>197</v>
      </c>
      <c r="F2" s="6" t="s">
        <v>195</v>
      </c>
      <c r="G2" s="7" t="s">
        <v>196</v>
      </c>
      <c r="H2" s="8" t="s">
        <v>194</v>
      </c>
      <c r="I2" s="9" t="s">
        <v>197</v>
      </c>
      <c r="J2" s="4"/>
      <c r="K2" s="4"/>
      <c r="L2" s="4"/>
      <c r="M2" s="5" t="s">
        <v>205</v>
      </c>
    </row>
    <row r="3" spans="1:13" x14ac:dyDescent="0.6">
      <c r="A3" s="1">
        <v>1993</v>
      </c>
      <c r="B3" s="1">
        <v>0.3</v>
      </c>
      <c r="C3" s="10">
        <v>0.6</v>
      </c>
      <c r="D3" s="1">
        <v>0.3</v>
      </c>
      <c r="E3" s="1">
        <v>0.6</v>
      </c>
      <c r="F3" s="1">
        <v>-0.8</v>
      </c>
      <c r="G3" s="10">
        <v>0</v>
      </c>
      <c r="H3" s="1">
        <v>-0.6</v>
      </c>
      <c r="I3" s="1">
        <v>-0.2</v>
      </c>
      <c r="J3" s="1">
        <f>ROUND(AVERAGE($D3:$E3),1)</f>
        <v>0.5</v>
      </c>
      <c r="K3" s="1">
        <f>ROUND(AVERAGE($H3:$I3),1)</f>
        <v>-0.4</v>
      </c>
      <c r="L3" s="1">
        <f>J3-K3</f>
        <v>0.9</v>
      </c>
    </row>
    <row r="4" spans="1:13" x14ac:dyDescent="0.6">
      <c r="A4" s="1">
        <v>1996</v>
      </c>
      <c r="B4" s="1">
        <v>-0.6</v>
      </c>
      <c r="C4" s="10">
        <v>0</v>
      </c>
      <c r="D4" s="1">
        <v>-0.4</v>
      </c>
      <c r="E4" s="1">
        <v>-0.2</v>
      </c>
      <c r="F4" s="1">
        <v>-1.1000000000000001</v>
      </c>
      <c r="G4" s="10">
        <v>0.4</v>
      </c>
      <c r="H4" s="1">
        <v>-0.5</v>
      </c>
      <c r="I4" s="1">
        <v>-0.2</v>
      </c>
      <c r="J4" s="1">
        <f t="shared" ref="J4:J12" si="0">ROUND(AVERAGE($D4:$E4),1)</f>
        <v>-0.3</v>
      </c>
      <c r="K4" s="1">
        <f t="shared" ref="K4:K12" si="1">ROUND(AVERAGE($H4:$I4),1)</f>
        <v>-0.4</v>
      </c>
      <c r="L4" s="1">
        <f t="shared" ref="L4:L12" si="2">J4-K4</f>
        <v>0.10000000000000003</v>
      </c>
    </row>
    <row r="5" spans="1:13" x14ac:dyDescent="0.6">
      <c r="A5" s="1">
        <v>1998</v>
      </c>
      <c r="B5" s="10">
        <v>-1.7</v>
      </c>
      <c r="C5" s="1">
        <v>-0.5</v>
      </c>
      <c r="D5" s="1">
        <v>-1.3</v>
      </c>
      <c r="E5" s="1">
        <v>-0.9</v>
      </c>
      <c r="F5" s="10">
        <v>-1.8</v>
      </c>
      <c r="G5" s="1">
        <v>-1</v>
      </c>
      <c r="H5" s="1">
        <v>-1.6</v>
      </c>
      <c r="I5" s="1">
        <v>-1.4</v>
      </c>
      <c r="J5" s="1">
        <f t="shared" si="0"/>
        <v>-1.1000000000000001</v>
      </c>
      <c r="K5" s="1">
        <f t="shared" si="1"/>
        <v>-1.5</v>
      </c>
      <c r="L5" s="1">
        <f t="shared" si="2"/>
        <v>0.39999999999999991</v>
      </c>
    </row>
    <row r="6" spans="1:13" x14ac:dyDescent="0.6">
      <c r="A6" s="1">
        <v>2001</v>
      </c>
      <c r="B6" s="10">
        <v>-1.5</v>
      </c>
      <c r="C6" s="1">
        <v>-0.3</v>
      </c>
      <c r="D6" s="1">
        <v>-1.1000000000000001</v>
      </c>
      <c r="E6" s="1">
        <v>-0.8</v>
      </c>
      <c r="F6" s="10">
        <v>-1.1000000000000001</v>
      </c>
      <c r="G6" s="1">
        <v>-0.4</v>
      </c>
      <c r="H6" s="1">
        <v>-0.9</v>
      </c>
      <c r="I6" s="1">
        <v>-0.6</v>
      </c>
      <c r="J6" s="1">
        <f t="shared" si="0"/>
        <v>-1</v>
      </c>
      <c r="K6" s="1">
        <f t="shared" si="1"/>
        <v>-0.8</v>
      </c>
      <c r="L6" s="1">
        <f t="shared" si="2"/>
        <v>-0.19999999999999996</v>
      </c>
    </row>
    <row r="7" spans="1:13" x14ac:dyDescent="0.6">
      <c r="A7" s="1">
        <v>2004</v>
      </c>
      <c r="B7" s="10">
        <v>-1.2</v>
      </c>
      <c r="C7" s="1">
        <v>-0.1</v>
      </c>
      <c r="D7" s="1">
        <v>-0.8</v>
      </c>
      <c r="E7" s="1">
        <v>-0.5</v>
      </c>
      <c r="F7" s="10">
        <v>-1.5</v>
      </c>
      <c r="G7" s="1">
        <v>-0.3</v>
      </c>
      <c r="H7" s="1">
        <v>-1.1000000000000001</v>
      </c>
      <c r="I7" s="1">
        <v>-0.7</v>
      </c>
      <c r="J7" s="1">
        <f t="shared" si="0"/>
        <v>-0.7</v>
      </c>
      <c r="K7" s="1">
        <f t="shared" si="1"/>
        <v>-0.9</v>
      </c>
      <c r="L7" s="1">
        <f t="shared" si="2"/>
        <v>0.20000000000000007</v>
      </c>
    </row>
    <row r="8" spans="1:13" x14ac:dyDescent="0.6">
      <c r="A8" s="1">
        <v>2007</v>
      </c>
      <c r="B8" s="10">
        <v>-1.5</v>
      </c>
      <c r="C8" s="1">
        <v>-0.5</v>
      </c>
      <c r="D8" s="1">
        <v>-1.3</v>
      </c>
      <c r="E8" s="1">
        <v>-0.8</v>
      </c>
      <c r="F8" s="10">
        <v>-0.9</v>
      </c>
      <c r="G8" s="1">
        <v>0.1</v>
      </c>
      <c r="H8" s="1">
        <v>-0.6</v>
      </c>
      <c r="I8" s="1">
        <v>-0.1</v>
      </c>
      <c r="J8" s="1">
        <f t="shared" si="0"/>
        <v>-1.1000000000000001</v>
      </c>
      <c r="K8" s="1">
        <f t="shared" si="1"/>
        <v>-0.4</v>
      </c>
      <c r="L8" s="1">
        <f t="shared" si="2"/>
        <v>-0.70000000000000007</v>
      </c>
    </row>
    <row r="9" spans="1:13" x14ac:dyDescent="0.6">
      <c r="A9" s="1">
        <v>2010</v>
      </c>
      <c r="B9" s="1">
        <v>-0.2</v>
      </c>
      <c r="C9" s="10">
        <v>1</v>
      </c>
      <c r="D9" s="1">
        <v>0.3</v>
      </c>
      <c r="E9" s="1">
        <v>0.6</v>
      </c>
      <c r="F9" s="1">
        <v>-0.9</v>
      </c>
      <c r="G9" s="10">
        <v>0.8</v>
      </c>
      <c r="H9" s="1">
        <v>-0.2</v>
      </c>
      <c r="I9" s="1">
        <v>0.1</v>
      </c>
      <c r="J9" s="1">
        <f t="shared" si="0"/>
        <v>0.5</v>
      </c>
      <c r="K9" s="1">
        <f t="shared" si="1"/>
        <v>-0.1</v>
      </c>
      <c r="L9" s="1">
        <f t="shared" si="2"/>
        <v>0.6</v>
      </c>
    </row>
    <row r="10" spans="1:13" x14ac:dyDescent="0.6">
      <c r="A10" s="1">
        <v>2013</v>
      </c>
      <c r="B10" s="1">
        <v>-1.5</v>
      </c>
      <c r="C10" s="10">
        <v>-0.2</v>
      </c>
      <c r="D10" s="1">
        <v>-1</v>
      </c>
      <c r="E10" s="1">
        <v>-0.7</v>
      </c>
      <c r="F10" s="1">
        <v>-1.4</v>
      </c>
      <c r="G10" s="10">
        <v>0.3</v>
      </c>
      <c r="H10" s="1">
        <v>-0.9</v>
      </c>
      <c r="I10" s="1">
        <v>-0.3</v>
      </c>
      <c r="J10" s="1">
        <f t="shared" si="0"/>
        <v>-0.9</v>
      </c>
      <c r="K10" s="1">
        <f t="shared" si="1"/>
        <v>-0.6</v>
      </c>
      <c r="L10" s="1">
        <f t="shared" si="2"/>
        <v>-0.30000000000000004</v>
      </c>
    </row>
    <row r="11" spans="1:13" x14ac:dyDescent="0.6">
      <c r="A11" s="1">
        <v>2016</v>
      </c>
      <c r="B11" s="10">
        <v>-1.8</v>
      </c>
      <c r="C11" s="1">
        <v>-0.7</v>
      </c>
      <c r="D11" s="1">
        <v>-1.4</v>
      </c>
      <c r="E11" s="1">
        <v>-0.9</v>
      </c>
      <c r="F11" s="10">
        <v>-1.4</v>
      </c>
      <c r="G11" s="1">
        <v>0.4</v>
      </c>
      <c r="H11" s="1">
        <v>-0.7</v>
      </c>
      <c r="I11" s="1">
        <v>-0.3</v>
      </c>
      <c r="J11" s="1">
        <f t="shared" si="0"/>
        <v>-1.2</v>
      </c>
      <c r="K11" s="1">
        <f t="shared" si="1"/>
        <v>-0.5</v>
      </c>
      <c r="L11" s="1">
        <f t="shared" si="2"/>
        <v>-0.7</v>
      </c>
    </row>
    <row r="12" spans="1:13" x14ac:dyDescent="0.6">
      <c r="A12" s="1">
        <v>2019</v>
      </c>
      <c r="B12" s="10">
        <v>-0.9</v>
      </c>
      <c r="C12" s="1">
        <v>1.1000000000000001</v>
      </c>
      <c r="D12" s="1">
        <v>0</v>
      </c>
      <c r="E12" s="1">
        <v>0.3</v>
      </c>
      <c r="F12" s="10">
        <v>-3</v>
      </c>
      <c r="G12" s="1">
        <v>-0.9</v>
      </c>
      <c r="H12" s="1">
        <v>-2.2000000000000002</v>
      </c>
      <c r="I12" s="1">
        <v>-1.8</v>
      </c>
      <c r="J12" s="1">
        <f t="shared" si="0"/>
        <v>0.2</v>
      </c>
      <c r="K12" s="1">
        <f t="shared" si="1"/>
        <v>-2</v>
      </c>
      <c r="L12" s="1">
        <f t="shared" si="2"/>
        <v>2.2000000000000002</v>
      </c>
    </row>
    <row r="14" spans="1:13" x14ac:dyDescent="0.6">
      <c r="A14" s="11" t="s">
        <v>215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x14ac:dyDescent="0.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3" x14ac:dyDescent="0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7">
    <mergeCell ref="A14:L21"/>
    <mergeCell ref="L1:L2"/>
    <mergeCell ref="A1:A2"/>
    <mergeCell ref="B1:E1"/>
    <mergeCell ref="F1:I1"/>
    <mergeCell ref="J1:J2"/>
    <mergeCell ref="K1:K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D84B-8CB6-46A3-AD79-FE128C65252F}">
  <sheetPr codeName="Sheet5"/>
  <dimension ref="A1:AA152"/>
  <sheetViews>
    <sheetView workbookViewId="0">
      <selection sqref="A1:XFD1048576"/>
    </sheetView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95544</v>
      </c>
      <c r="C2" s="1">
        <v>-4.6540000000000035</v>
      </c>
      <c r="D2" s="1">
        <v>-0.7</v>
      </c>
      <c r="E2" s="1">
        <f>ROUND(C2-D2,3)</f>
        <v>-3.9540000000000002</v>
      </c>
      <c r="J2" s="1">
        <f>ROUND($E2+IF($I2="ALP",-1,IF(OR($I2="LIB",$I2="NAT",$I2="LIB/NAT"),1,0))-IF($H2="ALP",-1,IF(OR($H2="LIB",$H2="NAT",$H2="LIB/NAT"),1,0)),2)</f>
        <v>-3.95</v>
      </c>
      <c r="K2" s="1">
        <f t="shared" ref="K2:K65" si="0">ROUND($J2+($E$152-$J$152),2)</f>
        <v>-4.0999999999999996</v>
      </c>
      <c r="L2" s="1">
        <f>IF($P$7="Pre-election",ROUND($K2+($P$8-$E$152),2),ROUND($C2+($P$8-$C$152),2))</f>
        <v>-8.99</v>
      </c>
      <c r="M2" s="1">
        <f>_xlfn.NORM.DIST(0,$L2,3.3,TRUE)</f>
        <v>0.99677754098725346</v>
      </c>
      <c r="O2" s="1" t="s">
        <v>176</v>
      </c>
      <c r="P2" s="1">
        <f ca="1">COUNTIFS(OFFSET($E$2,0,0,COUNTA($A:$A)-1,1),"&lt;0",OFFSET(IF($P$7="Pre-election",$F$2,$G$2),0,0,COUNTA($A:$A)-1,1),"")</f>
        <v>57</v>
      </c>
      <c r="Q2" s="1">
        <f ca="1">COUNTIFS(OFFSET($L$2,0,0,COUNTA($A:$A)-1,1),"&lt;0",OFFSET(IF($P$7="Pre-election",$F$2,$G$2),0,0,COUNTA($A:$A)-1,1),"")</f>
        <v>74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74.099999999999994</v>
      </c>
    </row>
    <row r="3" spans="1:18" x14ac:dyDescent="0.6">
      <c r="A3" s="1" t="s">
        <v>1</v>
      </c>
      <c r="B3" s="1">
        <v>85586</v>
      </c>
      <c r="C3" s="1">
        <v>8.5870000000000033</v>
      </c>
      <c r="D3" s="1">
        <v>0.39</v>
      </c>
      <c r="E3" s="1">
        <f t="shared" ref="E3:E66" si="1">ROUND(C3-D3,3)</f>
        <v>8.1969999999999992</v>
      </c>
      <c r="J3" s="1">
        <f t="shared" ref="J3:J66" si="2">ROUND($E3+IF($I3="ALP",-1,IF(OR($I3="LIB",$I3="NAT",$I3="LIB/NAT"),1,0))-IF($H3="ALP",-1,IF(OR($H3="LIB",$H3="NAT",$H3="LIB/NAT"),1,0)),2)</f>
        <v>8.1999999999999993</v>
      </c>
      <c r="K3" s="1">
        <f t="shared" si="0"/>
        <v>8.0500000000000007</v>
      </c>
      <c r="L3" s="1">
        <f t="shared" ref="L3:L66" si="3">IF($P$7="Pre-election",ROUND($K3+($P$8-$E$152),2),ROUND($C3+($P$8-$C$152),2))</f>
        <v>3.16</v>
      </c>
      <c r="M3" s="1">
        <f t="shared" ref="M3:M66" si="4">_xlfn.NORM.DIST(0,$L3,3.3,TRUE)</f>
        <v>0.1691383641795205</v>
      </c>
      <c r="O3" s="1" t="s">
        <v>183</v>
      </c>
      <c r="P3" s="1">
        <f ca="1">COUNTIFS(OFFSET($E$2,0,0,COUNTA($A:$A)-1,1),"&gt;0",OFFSET(IF($P$7="Pre-election",$F$2,$G$2),0,0,COUNTA($A:$A)-1,1),"")</f>
        <v>89</v>
      </c>
      <c r="Q3" s="1">
        <f ca="1">COUNTIFS(OFFSET($L$2,0,0,COUNTA($A:$A)-1,1),"&gt;0",OFFSET(IF($P$7="Pre-election",$F$2,$G$2),0,0,COUNTA($A:$A)-1,1),"")</f>
        <v>72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71.900000000000006</v>
      </c>
    </row>
    <row r="4" spans="1:18" x14ac:dyDescent="0.6">
      <c r="A4" s="1" t="s">
        <v>2</v>
      </c>
      <c r="B4" s="1">
        <v>97707</v>
      </c>
      <c r="C4" s="1">
        <v>-7.3160000000000025</v>
      </c>
      <c r="D4" s="1">
        <v>-2.4300000000000002</v>
      </c>
      <c r="E4" s="1">
        <f t="shared" si="1"/>
        <v>-4.8860000000000001</v>
      </c>
      <c r="J4" s="1">
        <f t="shared" si="2"/>
        <v>-4.8899999999999997</v>
      </c>
      <c r="K4" s="1">
        <f t="shared" si="0"/>
        <v>-5.04</v>
      </c>
      <c r="L4" s="1">
        <f t="shared" si="3"/>
        <v>-9.93</v>
      </c>
      <c r="M4" s="1">
        <f t="shared" si="4"/>
        <v>0.99868984651367576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89832</v>
      </c>
      <c r="C5" s="1">
        <v>1.4399999999999977</v>
      </c>
      <c r="D5" s="1">
        <v>-1.36</v>
      </c>
      <c r="E5" s="1">
        <f t="shared" si="1"/>
        <v>2.8</v>
      </c>
      <c r="H5" s="1" t="s">
        <v>176</v>
      </c>
      <c r="I5" s="1" t="s">
        <v>199</v>
      </c>
      <c r="J5" s="1">
        <f t="shared" si="2"/>
        <v>4.8</v>
      </c>
      <c r="K5" s="1">
        <f t="shared" si="0"/>
        <v>4.6500000000000004</v>
      </c>
      <c r="L5" s="1">
        <f t="shared" si="3"/>
        <v>-0.24</v>
      </c>
      <c r="M5" s="1">
        <f t="shared" si="4"/>
        <v>0.5289884272431612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COUNTIFS(OFFSET($L$2,0,0,COUNTA($A:$A)-1,1),"&lt;0",OFFSET(IF($P$7="Pre-election",$F$2,$G$2),0,0,COUNTA($A:$A)-1,1),"&lt;&gt;"&amp;"")</f>
        <v>2</v>
      </c>
    </row>
    <row r="6" spans="1:18" x14ac:dyDescent="0.6">
      <c r="A6" s="1" t="s">
        <v>4</v>
      </c>
      <c r="B6" s="1">
        <v>94445</v>
      </c>
      <c r="C6" s="1">
        <v>15.186999999999998</v>
      </c>
      <c r="D6" s="1">
        <v>-1.36</v>
      </c>
      <c r="E6" s="1">
        <f t="shared" si="1"/>
        <v>16.547000000000001</v>
      </c>
      <c r="J6" s="1">
        <f t="shared" si="2"/>
        <v>16.55</v>
      </c>
      <c r="K6" s="1">
        <f t="shared" si="0"/>
        <v>16.399999999999999</v>
      </c>
      <c r="L6" s="1">
        <f t="shared" si="3"/>
        <v>11.51</v>
      </c>
      <c r="M6" s="1">
        <f t="shared" si="4"/>
        <v>2.4343437192809978E-4</v>
      </c>
    </row>
    <row r="7" spans="1:18" x14ac:dyDescent="0.6">
      <c r="A7" s="1" t="s">
        <v>5</v>
      </c>
      <c r="B7" s="1">
        <v>87702</v>
      </c>
      <c r="C7" s="1">
        <v>-8.3010000000000019</v>
      </c>
      <c r="D7" s="1">
        <v>-3.91</v>
      </c>
      <c r="E7" s="1">
        <f t="shared" si="1"/>
        <v>-4.391</v>
      </c>
      <c r="I7" s="1" t="s">
        <v>199</v>
      </c>
      <c r="J7" s="1">
        <f t="shared" si="2"/>
        <v>-3.39</v>
      </c>
      <c r="K7" s="1">
        <f t="shared" si="0"/>
        <v>-3.54</v>
      </c>
      <c r="L7" s="1">
        <f t="shared" si="3"/>
        <v>-8.43</v>
      </c>
      <c r="M7" s="1">
        <f t="shared" si="4"/>
        <v>0.9946836726974787</v>
      </c>
      <c r="O7" s="1" t="s">
        <v>204</v>
      </c>
      <c r="P7" s="2" t="s">
        <v>201</v>
      </c>
    </row>
    <row r="8" spans="1:18" x14ac:dyDescent="0.6">
      <c r="A8" s="1" t="s">
        <v>6</v>
      </c>
      <c r="B8" s="1">
        <v>66175</v>
      </c>
      <c r="C8" s="1">
        <v>-6.0919999999999987</v>
      </c>
      <c r="D8" s="1">
        <v>-10.130000000000001</v>
      </c>
      <c r="E8" s="1">
        <f t="shared" si="1"/>
        <v>4.0380000000000003</v>
      </c>
      <c r="H8" s="1" t="s">
        <v>176</v>
      </c>
      <c r="I8" s="1" t="s">
        <v>199</v>
      </c>
      <c r="J8" s="1">
        <f t="shared" si="2"/>
        <v>6.04</v>
      </c>
      <c r="K8" s="1">
        <f t="shared" si="0"/>
        <v>5.89</v>
      </c>
      <c r="L8" s="1">
        <f t="shared" si="3"/>
        <v>1</v>
      </c>
      <c r="M8" s="1">
        <f t="shared" si="4"/>
        <v>0.38093338409412386</v>
      </c>
      <c r="O8" s="1" t="s">
        <v>190</v>
      </c>
      <c r="P8" s="1">
        <v>-1.4</v>
      </c>
    </row>
    <row r="9" spans="1:18" x14ac:dyDescent="0.6">
      <c r="A9" s="1" t="s">
        <v>157</v>
      </c>
      <c r="B9" s="1">
        <v>90101</v>
      </c>
      <c r="C9" s="1">
        <v>-21.747</v>
      </c>
      <c r="D9" s="1">
        <v>-0.77</v>
      </c>
      <c r="E9" s="1">
        <f t="shared" si="1"/>
        <v>-20.977</v>
      </c>
      <c r="J9" s="1">
        <f t="shared" si="2"/>
        <v>-20.98</v>
      </c>
      <c r="K9" s="1">
        <f t="shared" si="0"/>
        <v>-21.13</v>
      </c>
      <c r="L9" s="1">
        <f t="shared" si="3"/>
        <v>-26.02</v>
      </c>
      <c r="M9" s="1">
        <f t="shared" si="4"/>
        <v>0.99999999999999845</v>
      </c>
    </row>
    <row r="10" spans="1:18" x14ac:dyDescent="0.6">
      <c r="A10" s="1" t="s">
        <v>8</v>
      </c>
      <c r="B10" s="1">
        <v>97503</v>
      </c>
      <c r="C10" s="1">
        <v>-3.740000000000002</v>
      </c>
      <c r="D10" s="1">
        <v>-2.48</v>
      </c>
      <c r="E10" s="1">
        <f t="shared" si="1"/>
        <v>-1.26</v>
      </c>
      <c r="J10" s="1">
        <f t="shared" si="2"/>
        <v>-1.26</v>
      </c>
      <c r="K10" s="1">
        <f t="shared" si="0"/>
        <v>-1.41</v>
      </c>
      <c r="L10" s="1">
        <f t="shared" si="3"/>
        <v>-6.3</v>
      </c>
      <c r="M10" s="1">
        <f t="shared" si="4"/>
        <v>0.9718748173590166</v>
      </c>
    </row>
    <row r="11" spans="1:18" x14ac:dyDescent="0.6">
      <c r="A11" s="1" t="s">
        <v>9</v>
      </c>
      <c r="B11" s="1">
        <v>92231</v>
      </c>
      <c r="C11" s="1">
        <v>9.7160000000000011</v>
      </c>
      <c r="D11" s="1">
        <v>1.95</v>
      </c>
      <c r="E11" s="1">
        <f t="shared" si="1"/>
        <v>7.766</v>
      </c>
      <c r="I11" s="1" t="s">
        <v>199</v>
      </c>
      <c r="J11" s="1">
        <f t="shared" si="2"/>
        <v>8.77</v>
      </c>
      <c r="K11" s="1">
        <f t="shared" si="0"/>
        <v>8.6199999999999992</v>
      </c>
      <c r="L11" s="1">
        <f t="shared" si="3"/>
        <v>3.73</v>
      </c>
      <c r="M11" s="1">
        <f t="shared" si="4"/>
        <v>0.12917427906404533</v>
      </c>
    </row>
    <row r="12" spans="1:18" x14ac:dyDescent="0.6">
      <c r="A12" s="1" t="s">
        <v>10</v>
      </c>
      <c r="B12" s="1">
        <v>94017</v>
      </c>
      <c r="C12" s="1">
        <v>16.444999999999993</v>
      </c>
      <c r="D12" s="1">
        <v>-2.6</v>
      </c>
      <c r="E12" s="1">
        <f t="shared" si="1"/>
        <v>19.045000000000002</v>
      </c>
      <c r="H12" s="1" t="s">
        <v>199</v>
      </c>
      <c r="J12" s="1">
        <f t="shared" si="2"/>
        <v>18.05</v>
      </c>
      <c r="K12" s="1">
        <f t="shared" si="0"/>
        <v>17.899999999999999</v>
      </c>
      <c r="L12" s="1">
        <f t="shared" si="3"/>
        <v>13.01</v>
      </c>
      <c r="M12" s="1">
        <f t="shared" si="4"/>
        <v>4.0331066462876785E-5</v>
      </c>
    </row>
    <row r="13" spans="1:18" x14ac:dyDescent="0.6">
      <c r="A13" s="1" t="s">
        <v>11</v>
      </c>
      <c r="B13" s="1">
        <v>85187</v>
      </c>
      <c r="C13" s="1">
        <v>-8.8800000000000026</v>
      </c>
      <c r="D13" s="1">
        <v>-3.62</v>
      </c>
      <c r="E13" s="1">
        <f t="shared" si="1"/>
        <v>-5.26</v>
      </c>
      <c r="J13" s="1">
        <f t="shared" si="2"/>
        <v>-5.26</v>
      </c>
      <c r="K13" s="1">
        <f t="shared" si="0"/>
        <v>-5.41</v>
      </c>
      <c r="L13" s="1">
        <f t="shared" si="3"/>
        <v>-10.3</v>
      </c>
      <c r="M13" s="1">
        <f t="shared" si="4"/>
        <v>0.99909945875790396</v>
      </c>
    </row>
    <row r="14" spans="1:18" x14ac:dyDescent="0.6">
      <c r="A14" s="1" t="s">
        <v>12</v>
      </c>
      <c r="B14" s="1">
        <v>79885</v>
      </c>
      <c r="C14" s="1">
        <v>-19.484000000000002</v>
      </c>
      <c r="D14" s="1">
        <v>-8.24</v>
      </c>
      <c r="E14" s="1">
        <f t="shared" si="1"/>
        <v>-11.244</v>
      </c>
      <c r="J14" s="1">
        <f t="shared" si="2"/>
        <v>-11.24</v>
      </c>
      <c r="K14" s="1">
        <f t="shared" si="0"/>
        <v>-11.39</v>
      </c>
      <c r="L14" s="1">
        <f t="shared" si="3"/>
        <v>-16.28</v>
      </c>
      <c r="M14" s="1">
        <f t="shared" si="4"/>
        <v>0.99999959580988484</v>
      </c>
    </row>
    <row r="15" spans="1:18" x14ac:dyDescent="0.6">
      <c r="A15" s="1" t="s">
        <v>13</v>
      </c>
      <c r="B15" s="1">
        <v>89909</v>
      </c>
      <c r="C15" s="1">
        <v>3.3900000000000006</v>
      </c>
      <c r="D15" s="1">
        <v>-0.3</v>
      </c>
      <c r="E15" s="1">
        <f t="shared" si="1"/>
        <v>3.69</v>
      </c>
      <c r="I15" s="1" t="s">
        <v>199</v>
      </c>
      <c r="J15" s="1">
        <f t="shared" si="2"/>
        <v>4.6900000000000004</v>
      </c>
      <c r="K15" s="1">
        <f t="shared" si="0"/>
        <v>4.54</v>
      </c>
      <c r="L15" s="1">
        <f t="shared" si="3"/>
        <v>-0.35</v>
      </c>
      <c r="M15" s="1">
        <f t="shared" si="4"/>
        <v>0.5422328666962245</v>
      </c>
    </row>
    <row r="16" spans="1:18" x14ac:dyDescent="0.6">
      <c r="A16" s="1" t="s">
        <v>14</v>
      </c>
      <c r="B16" s="1">
        <v>95288</v>
      </c>
      <c r="C16" s="1">
        <v>3.5009999999999977</v>
      </c>
      <c r="D16" s="1">
        <v>-3.62</v>
      </c>
      <c r="E16" s="1">
        <f t="shared" si="1"/>
        <v>7.1210000000000004</v>
      </c>
      <c r="H16" s="1" t="s">
        <v>199</v>
      </c>
      <c r="J16" s="1">
        <f t="shared" si="2"/>
        <v>6.12</v>
      </c>
      <c r="K16" s="1">
        <f t="shared" si="0"/>
        <v>5.97</v>
      </c>
      <c r="L16" s="1">
        <f t="shared" si="3"/>
        <v>1.08</v>
      </c>
      <c r="M16" s="1">
        <f t="shared" si="4"/>
        <v>0.37173080906621786</v>
      </c>
    </row>
    <row r="17" spans="1:27" x14ac:dyDescent="0.6">
      <c r="A17" s="1" t="s">
        <v>15</v>
      </c>
      <c r="B17" s="1">
        <v>92325</v>
      </c>
      <c r="C17" s="1">
        <v>7.07</v>
      </c>
      <c r="D17" s="1">
        <v>-1.79</v>
      </c>
      <c r="E17" s="1">
        <f t="shared" si="1"/>
        <v>8.86</v>
      </c>
      <c r="J17" s="1">
        <f t="shared" si="2"/>
        <v>8.86</v>
      </c>
      <c r="K17" s="1">
        <f t="shared" si="0"/>
        <v>8.7100000000000009</v>
      </c>
      <c r="L17" s="1">
        <f t="shared" si="3"/>
        <v>3.82</v>
      </c>
      <c r="M17" s="1">
        <f t="shared" si="4"/>
        <v>0.12351860351359718</v>
      </c>
    </row>
    <row r="18" spans="1:27" x14ac:dyDescent="0.6">
      <c r="A18" s="1" t="s">
        <v>16</v>
      </c>
      <c r="B18" s="1">
        <v>64672</v>
      </c>
      <c r="C18" s="1">
        <v>-2.2000000000000028</v>
      </c>
      <c r="D18" s="1">
        <v>-4.76</v>
      </c>
      <c r="E18" s="1">
        <f t="shared" si="1"/>
        <v>2.56</v>
      </c>
      <c r="H18" s="1" t="s">
        <v>176</v>
      </c>
      <c r="I18" s="1" t="s">
        <v>199</v>
      </c>
      <c r="J18" s="1">
        <f t="shared" si="2"/>
        <v>4.5599999999999996</v>
      </c>
      <c r="K18" s="1">
        <f t="shared" si="0"/>
        <v>4.41</v>
      </c>
      <c r="L18" s="1">
        <f t="shared" si="3"/>
        <v>-0.48</v>
      </c>
      <c r="M18" s="1">
        <f t="shared" si="4"/>
        <v>0.5578239992612577</v>
      </c>
    </row>
    <row r="19" spans="1:27" x14ac:dyDescent="0.6">
      <c r="A19" s="1" t="s">
        <v>17</v>
      </c>
      <c r="B19" s="1">
        <v>93634</v>
      </c>
      <c r="C19" s="1">
        <v>21.034999999999997</v>
      </c>
      <c r="D19" s="1">
        <v>0.1</v>
      </c>
      <c r="E19" s="1">
        <f t="shared" si="1"/>
        <v>20.934999999999999</v>
      </c>
      <c r="J19" s="1">
        <f t="shared" si="2"/>
        <v>20.94</v>
      </c>
      <c r="K19" s="1">
        <f t="shared" si="0"/>
        <v>20.79</v>
      </c>
      <c r="L19" s="1">
        <f t="shared" si="3"/>
        <v>15.9</v>
      </c>
      <c r="M19" s="1">
        <f t="shared" si="4"/>
        <v>7.243616303279136E-7</v>
      </c>
    </row>
    <row r="20" spans="1:27" x14ac:dyDescent="0.6">
      <c r="A20" s="1" t="s">
        <v>18</v>
      </c>
      <c r="B20" s="1">
        <v>81718</v>
      </c>
      <c r="C20" s="1">
        <v>-11.433</v>
      </c>
      <c r="D20" s="1">
        <v>-7.72</v>
      </c>
      <c r="E20" s="1">
        <f t="shared" si="1"/>
        <v>-3.7130000000000001</v>
      </c>
      <c r="H20" s="1" t="s">
        <v>176</v>
      </c>
      <c r="J20" s="1">
        <f t="shared" si="2"/>
        <v>-2.71</v>
      </c>
      <c r="K20" s="1">
        <f t="shared" si="0"/>
        <v>-2.86</v>
      </c>
      <c r="L20" s="1">
        <f t="shared" si="3"/>
        <v>-7.75</v>
      </c>
      <c r="M20" s="1">
        <f t="shared" si="4"/>
        <v>0.99057501695054462</v>
      </c>
    </row>
    <row r="21" spans="1:27" x14ac:dyDescent="0.6">
      <c r="A21" s="1" t="s">
        <v>19</v>
      </c>
      <c r="B21" s="1">
        <v>94225</v>
      </c>
      <c r="C21" s="1">
        <v>5.9230000000000018</v>
      </c>
      <c r="D21" s="1">
        <v>1.64</v>
      </c>
      <c r="E21" s="1">
        <f t="shared" si="1"/>
        <v>4.2830000000000004</v>
      </c>
      <c r="J21" s="1">
        <f t="shared" si="2"/>
        <v>4.28</v>
      </c>
      <c r="K21" s="1">
        <f t="shared" si="0"/>
        <v>4.13</v>
      </c>
      <c r="L21" s="1">
        <f t="shared" si="3"/>
        <v>-0.76</v>
      </c>
      <c r="M21" s="1">
        <f t="shared" si="4"/>
        <v>0.59107184697232462</v>
      </c>
    </row>
    <row r="22" spans="1:27" x14ac:dyDescent="0.6">
      <c r="A22" s="1" t="s">
        <v>20</v>
      </c>
      <c r="B22" s="1">
        <v>83012</v>
      </c>
      <c r="C22" s="1">
        <v>-4.0810000000000031</v>
      </c>
      <c r="D22" s="1">
        <v>-2.2799999999999998</v>
      </c>
      <c r="E22" s="1">
        <f t="shared" si="1"/>
        <v>-1.8009999999999999</v>
      </c>
      <c r="H22" s="1" t="s">
        <v>176</v>
      </c>
      <c r="J22" s="1">
        <f t="shared" si="2"/>
        <v>-0.8</v>
      </c>
      <c r="K22" s="1">
        <f t="shared" si="0"/>
        <v>-0.95</v>
      </c>
      <c r="L22" s="1">
        <f t="shared" si="3"/>
        <v>-5.84</v>
      </c>
      <c r="M22" s="1">
        <f t="shared" si="4"/>
        <v>0.96161118250788857</v>
      </c>
    </row>
    <row r="23" spans="1:27" x14ac:dyDescent="0.6">
      <c r="A23" s="1" t="s">
        <v>21</v>
      </c>
      <c r="B23" s="1">
        <v>84358</v>
      </c>
      <c r="C23" s="1">
        <v>-7.1099999999999994</v>
      </c>
      <c r="D23" s="1">
        <v>-13.2</v>
      </c>
      <c r="E23" s="1">
        <f t="shared" si="1"/>
        <v>6.09</v>
      </c>
      <c r="J23" s="1">
        <f t="shared" si="2"/>
        <v>6.09</v>
      </c>
      <c r="K23" s="1">
        <f t="shared" si="0"/>
        <v>5.94</v>
      </c>
      <c r="L23" s="1">
        <f t="shared" si="3"/>
        <v>1.05</v>
      </c>
      <c r="M23" s="1">
        <f t="shared" si="4"/>
        <v>0.37517351182584857</v>
      </c>
    </row>
    <row r="24" spans="1:27" x14ac:dyDescent="0.6">
      <c r="A24" s="1" t="s">
        <v>22</v>
      </c>
      <c r="B24" s="1">
        <v>100278</v>
      </c>
      <c r="C24" s="1">
        <v>11.805999999999997</v>
      </c>
      <c r="D24" s="1">
        <v>-3.16</v>
      </c>
      <c r="E24" s="1">
        <f t="shared" si="1"/>
        <v>14.965999999999999</v>
      </c>
      <c r="J24" s="1">
        <f t="shared" si="2"/>
        <v>14.97</v>
      </c>
      <c r="K24" s="1">
        <f t="shared" si="0"/>
        <v>14.82</v>
      </c>
      <c r="L24" s="1">
        <f t="shared" si="3"/>
        <v>9.93</v>
      </c>
      <c r="M24" s="1">
        <f t="shared" si="4"/>
        <v>1.3101534863242832E-3</v>
      </c>
      <c r="AA24" s="12"/>
    </row>
    <row r="25" spans="1:27" x14ac:dyDescent="0.6">
      <c r="A25" s="1" t="s">
        <v>23</v>
      </c>
      <c r="B25" s="1">
        <v>89848</v>
      </c>
      <c r="C25" s="1">
        <v>-17.868000000000002</v>
      </c>
      <c r="D25" s="1">
        <v>-4.01</v>
      </c>
      <c r="E25" s="1">
        <f t="shared" si="1"/>
        <v>-13.858000000000001</v>
      </c>
      <c r="J25" s="1">
        <f t="shared" si="2"/>
        <v>-13.86</v>
      </c>
      <c r="K25" s="1">
        <f t="shared" si="0"/>
        <v>-14.01</v>
      </c>
      <c r="L25" s="1">
        <f t="shared" si="3"/>
        <v>-18.899999999999999</v>
      </c>
      <c r="M25" s="1">
        <f t="shared" si="4"/>
        <v>0.99999999489709868</v>
      </c>
    </row>
    <row r="26" spans="1:27" x14ac:dyDescent="0.6">
      <c r="A26" s="1" t="s">
        <v>24</v>
      </c>
      <c r="B26" s="1">
        <v>128720</v>
      </c>
      <c r="C26" s="1">
        <v>-8.4579999999999984</v>
      </c>
      <c r="D26" s="1">
        <v>-0.95</v>
      </c>
      <c r="E26" s="1">
        <f t="shared" si="1"/>
        <v>-7.508</v>
      </c>
      <c r="J26" s="1">
        <f t="shared" si="2"/>
        <v>-7.51</v>
      </c>
      <c r="K26" s="1">
        <f t="shared" si="0"/>
        <v>-7.66</v>
      </c>
      <c r="L26" s="1">
        <f t="shared" si="3"/>
        <v>-12.55</v>
      </c>
      <c r="M26" s="1">
        <f t="shared" si="4"/>
        <v>0.99992853156822548</v>
      </c>
    </row>
    <row r="27" spans="1:27" x14ac:dyDescent="0.6">
      <c r="A27" s="1" t="s">
        <v>25</v>
      </c>
      <c r="B27" s="1">
        <v>84494</v>
      </c>
      <c r="C27" s="1">
        <v>6.7929999999999993</v>
      </c>
      <c r="D27" s="1">
        <v>-4.5599999999999996</v>
      </c>
      <c r="E27" s="1">
        <f t="shared" si="1"/>
        <v>11.353</v>
      </c>
      <c r="J27" s="1">
        <f t="shared" si="2"/>
        <v>11.35</v>
      </c>
      <c r="K27" s="1">
        <f t="shared" si="0"/>
        <v>11.2</v>
      </c>
      <c r="L27" s="1">
        <f t="shared" si="3"/>
        <v>6.31</v>
      </c>
      <c r="M27" s="1">
        <f t="shared" si="4"/>
        <v>2.79303243415241E-2</v>
      </c>
    </row>
    <row r="28" spans="1:27" x14ac:dyDescent="0.6">
      <c r="A28" s="1" t="s">
        <v>26</v>
      </c>
      <c r="B28" s="1">
        <v>88155</v>
      </c>
      <c r="C28" s="1">
        <v>0.63000000000000256</v>
      </c>
      <c r="D28" s="1">
        <v>-0.14000000000000001</v>
      </c>
      <c r="E28" s="1">
        <f t="shared" si="1"/>
        <v>0.77</v>
      </c>
      <c r="I28" s="1" t="s">
        <v>199</v>
      </c>
      <c r="J28" s="1">
        <f t="shared" si="2"/>
        <v>1.77</v>
      </c>
      <c r="K28" s="1">
        <f t="shared" si="0"/>
        <v>1.62</v>
      </c>
      <c r="L28" s="1">
        <f t="shared" si="3"/>
        <v>-3.27</v>
      </c>
      <c r="M28" s="1">
        <f t="shared" si="4"/>
        <v>0.83913501355698239</v>
      </c>
    </row>
    <row r="29" spans="1:27" x14ac:dyDescent="0.6">
      <c r="A29" s="1" t="s">
        <v>27</v>
      </c>
      <c r="B29" s="1">
        <v>92231</v>
      </c>
      <c r="C29" s="1">
        <v>6.0579999999999998</v>
      </c>
      <c r="D29" s="1">
        <v>-1.1100000000000001</v>
      </c>
      <c r="E29" s="1">
        <f t="shared" si="1"/>
        <v>7.1680000000000001</v>
      </c>
      <c r="J29" s="1">
        <f t="shared" si="2"/>
        <v>7.17</v>
      </c>
      <c r="K29" s="1">
        <f t="shared" si="0"/>
        <v>7.02</v>
      </c>
      <c r="L29" s="1">
        <f t="shared" si="3"/>
        <v>2.13</v>
      </c>
      <c r="M29" s="1">
        <f t="shared" si="4"/>
        <v>0.2593163327764797</v>
      </c>
    </row>
    <row r="30" spans="1:27" x14ac:dyDescent="0.6">
      <c r="A30" s="1" t="s">
        <v>28</v>
      </c>
      <c r="B30" s="1">
        <v>85569</v>
      </c>
      <c r="C30" s="1">
        <v>-19.186</v>
      </c>
      <c r="D30" s="1">
        <v>-8.26</v>
      </c>
      <c r="E30" s="1">
        <f t="shared" si="1"/>
        <v>-10.926</v>
      </c>
      <c r="J30" s="1">
        <f t="shared" si="2"/>
        <v>-10.93</v>
      </c>
      <c r="K30" s="1">
        <f t="shared" si="0"/>
        <v>-11.08</v>
      </c>
      <c r="L30" s="1">
        <f t="shared" si="3"/>
        <v>-15.97</v>
      </c>
      <c r="M30" s="1">
        <f t="shared" si="4"/>
        <v>0.99999934882164887</v>
      </c>
    </row>
    <row r="31" spans="1:27" x14ac:dyDescent="0.6">
      <c r="A31" s="1" t="s">
        <v>29</v>
      </c>
      <c r="B31" s="1">
        <v>86720</v>
      </c>
      <c r="C31" s="1">
        <v>1.2419999999999973</v>
      </c>
      <c r="D31" s="1">
        <v>2.84</v>
      </c>
      <c r="E31" s="1">
        <f t="shared" si="1"/>
        <v>-1.5980000000000001</v>
      </c>
      <c r="H31" s="1" t="s">
        <v>176</v>
      </c>
      <c r="J31" s="1">
        <f t="shared" si="2"/>
        <v>-0.6</v>
      </c>
      <c r="K31" s="1">
        <f t="shared" si="0"/>
        <v>-0.75</v>
      </c>
      <c r="L31" s="1">
        <f t="shared" si="3"/>
        <v>-5.64</v>
      </c>
      <c r="M31" s="1">
        <f t="shared" si="4"/>
        <v>0.95628294436336514</v>
      </c>
    </row>
    <row r="32" spans="1:27" x14ac:dyDescent="0.6">
      <c r="A32" s="1" t="s">
        <v>31</v>
      </c>
      <c r="B32" s="1">
        <v>91385</v>
      </c>
      <c r="C32" s="1">
        <v>15.394000000000005</v>
      </c>
      <c r="D32" s="1">
        <v>-0.32</v>
      </c>
      <c r="E32" s="1">
        <f t="shared" si="1"/>
        <v>15.714</v>
      </c>
      <c r="J32" s="1">
        <f t="shared" si="2"/>
        <v>15.71</v>
      </c>
      <c r="K32" s="1">
        <f t="shared" si="0"/>
        <v>15.56</v>
      </c>
      <c r="L32" s="1">
        <f t="shared" si="3"/>
        <v>10.67</v>
      </c>
      <c r="M32" s="1">
        <f t="shared" si="4"/>
        <v>6.1177353248620424E-4</v>
      </c>
    </row>
    <row r="33" spans="1:13" x14ac:dyDescent="0.6">
      <c r="A33" s="1" t="s">
        <v>33</v>
      </c>
      <c r="B33" s="1">
        <v>98417</v>
      </c>
      <c r="C33" s="1">
        <v>3.1319999999999979</v>
      </c>
      <c r="D33" s="1">
        <v>-0.81</v>
      </c>
      <c r="E33" s="1">
        <f t="shared" si="1"/>
        <v>3.9420000000000002</v>
      </c>
      <c r="H33" s="1" t="s">
        <v>176</v>
      </c>
      <c r="I33" s="1" t="s">
        <v>199</v>
      </c>
      <c r="J33" s="1">
        <f t="shared" si="2"/>
        <v>5.94</v>
      </c>
      <c r="K33" s="1">
        <f t="shared" si="0"/>
        <v>5.79</v>
      </c>
      <c r="L33" s="1">
        <f t="shared" si="3"/>
        <v>0.9</v>
      </c>
      <c r="M33" s="1">
        <f t="shared" si="4"/>
        <v>0.39253143427377968</v>
      </c>
    </row>
    <row r="34" spans="1:13" x14ac:dyDescent="0.6">
      <c r="A34" s="1" t="s">
        <v>34</v>
      </c>
      <c r="B34" s="1">
        <v>94435</v>
      </c>
      <c r="C34" s="1">
        <v>-9.9949999999999974</v>
      </c>
      <c r="D34" s="1">
        <v>-2.2400000000000002</v>
      </c>
      <c r="E34" s="1">
        <f t="shared" si="1"/>
        <v>-7.7549999999999999</v>
      </c>
      <c r="J34" s="1">
        <f t="shared" si="2"/>
        <v>-7.76</v>
      </c>
      <c r="K34" s="1">
        <f t="shared" si="0"/>
        <v>-7.91</v>
      </c>
      <c r="L34" s="1">
        <f t="shared" si="3"/>
        <v>-12.8</v>
      </c>
      <c r="M34" s="1">
        <f t="shared" si="4"/>
        <v>0.99994751087831657</v>
      </c>
    </row>
    <row r="35" spans="1:13" x14ac:dyDescent="0.6">
      <c r="A35" s="1" t="s">
        <v>35</v>
      </c>
      <c r="B35" s="1">
        <v>81496</v>
      </c>
      <c r="C35" s="1">
        <v>-0.67900000000000205</v>
      </c>
      <c r="D35" s="1">
        <v>-5.2</v>
      </c>
      <c r="E35" s="1">
        <f t="shared" si="1"/>
        <v>4.5209999999999999</v>
      </c>
      <c r="J35" s="1">
        <f t="shared" si="2"/>
        <v>4.5199999999999996</v>
      </c>
      <c r="K35" s="1">
        <f t="shared" si="0"/>
        <v>4.37</v>
      </c>
      <c r="L35" s="1">
        <f t="shared" si="3"/>
        <v>-0.52</v>
      </c>
      <c r="M35" s="1">
        <f t="shared" si="4"/>
        <v>0.56260444623171335</v>
      </c>
    </row>
    <row r="36" spans="1:13" x14ac:dyDescent="0.6">
      <c r="A36" s="1" t="s">
        <v>36</v>
      </c>
      <c r="B36" s="1">
        <v>103460</v>
      </c>
      <c r="C36" s="1">
        <v>12.578000000000003</v>
      </c>
      <c r="D36" s="1">
        <v>-0.65</v>
      </c>
      <c r="E36" s="1">
        <f t="shared" si="1"/>
        <v>13.228</v>
      </c>
      <c r="J36" s="1">
        <f t="shared" si="2"/>
        <v>13.23</v>
      </c>
      <c r="K36" s="1">
        <f t="shared" si="0"/>
        <v>13.08</v>
      </c>
      <c r="L36" s="1">
        <f t="shared" si="3"/>
        <v>8.19</v>
      </c>
      <c r="M36" s="1">
        <f t="shared" si="4"/>
        <v>6.5356976324574606E-3</v>
      </c>
    </row>
    <row r="37" spans="1:13" x14ac:dyDescent="0.6">
      <c r="A37" s="1" t="s">
        <v>37</v>
      </c>
      <c r="B37" s="1">
        <v>96924</v>
      </c>
      <c r="C37" s="1">
        <v>-13.325000000000003</v>
      </c>
      <c r="D37" s="1">
        <v>-2.0299999999999998</v>
      </c>
      <c r="E37" s="1">
        <f t="shared" si="1"/>
        <v>-11.295</v>
      </c>
      <c r="J37" s="1">
        <f t="shared" si="2"/>
        <v>-11.3</v>
      </c>
      <c r="K37" s="1">
        <f t="shared" si="0"/>
        <v>-11.45</v>
      </c>
      <c r="L37" s="1">
        <f t="shared" si="3"/>
        <v>-16.34</v>
      </c>
      <c r="M37" s="1">
        <f t="shared" si="4"/>
        <v>0.99999963181057427</v>
      </c>
    </row>
    <row r="38" spans="1:13" x14ac:dyDescent="0.6">
      <c r="A38" s="1" t="s">
        <v>38</v>
      </c>
      <c r="B38" s="1">
        <v>85764</v>
      </c>
      <c r="C38" s="1">
        <v>20.694999999999993</v>
      </c>
      <c r="D38" s="1">
        <v>2.48</v>
      </c>
      <c r="E38" s="1">
        <f t="shared" si="1"/>
        <v>18.215</v>
      </c>
      <c r="J38" s="1">
        <f t="shared" si="2"/>
        <v>18.22</v>
      </c>
      <c r="K38" s="1">
        <f t="shared" si="0"/>
        <v>18.07</v>
      </c>
      <c r="L38" s="1">
        <f t="shared" si="3"/>
        <v>13.18</v>
      </c>
      <c r="M38" s="1">
        <f t="shared" si="4"/>
        <v>3.249224040519384E-5</v>
      </c>
    </row>
    <row r="39" spans="1:13" x14ac:dyDescent="0.6">
      <c r="A39" s="1" t="s">
        <v>39</v>
      </c>
      <c r="B39" s="1">
        <v>90300</v>
      </c>
      <c r="C39" s="1">
        <v>3.3410000000000011</v>
      </c>
      <c r="D39" s="1">
        <v>-4.24</v>
      </c>
      <c r="E39" s="1">
        <f t="shared" si="1"/>
        <v>7.5810000000000004</v>
      </c>
      <c r="J39" s="1">
        <f t="shared" si="2"/>
        <v>7.58</v>
      </c>
      <c r="K39" s="1">
        <f t="shared" si="0"/>
        <v>7.43</v>
      </c>
      <c r="L39" s="1">
        <f t="shared" si="3"/>
        <v>2.54</v>
      </c>
      <c r="M39" s="1">
        <f t="shared" si="4"/>
        <v>0.2207398340262455</v>
      </c>
    </row>
    <row r="40" spans="1:13" x14ac:dyDescent="0.6">
      <c r="A40" s="1" t="s">
        <v>40</v>
      </c>
      <c r="B40" s="1">
        <v>90268</v>
      </c>
      <c r="C40" s="1">
        <v>5.6829999999999998</v>
      </c>
      <c r="D40" s="1">
        <v>2.5</v>
      </c>
      <c r="E40" s="1">
        <f t="shared" si="1"/>
        <v>3.1829999999999998</v>
      </c>
      <c r="H40" s="1" t="s">
        <v>176</v>
      </c>
      <c r="I40" s="1" t="s">
        <v>199</v>
      </c>
      <c r="J40" s="1">
        <f t="shared" si="2"/>
        <v>5.18</v>
      </c>
      <c r="K40" s="1">
        <f t="shared" si="0"/>
        <v>5.03</v>
      </c>
      <c r="L40" s="1">
        <f t="shared" si="3"/>
        <v>0.14000000000000001</v>
      </c>
      <c r="M40" s="1">
        <f t="shared" si="4"/>
        <v>0.48308025154178325</v>
      </c>
    </row>
    <row r="41" spans="1:13" x14ac:dyDescent="0.6">
      <c r="A41" s="1" t="s">
        <v>158</v>
      </c>
      <c r="B41" s="1">
        <v>66654</v>
      </c>
      <c r="C41" s="1">
        <v>-15.337000000000003</v>
      </c>
      <c r="D41" s="1">
        <v>-6.43</v>
      </c>
      <c r="E41" s="1">
        <f t="shared" si="1"/>
        <v>-8.907</v>
      </c>
      <c r="F41" s="1" t="s">
        <v>178</v>
      </c>
      <c r="G41" s="1" t="s">
        <v>178</v>
      </c>
      <c r="J41" s="1">
        <f t="shared" si="2"/>
        <v>-8.91</v>
      </c>
      <c r="K41" s="1">
        <f t="shared" si="0"/>
        <v>-9.06</v>
      </c>
      <c r="L41" s="1">
        <f t="shared" si="3"/>
        <v>-13.95</v>
      </c>
      <c r="M41" s="1">
        <f t="shared" si="4"/>
        <v>0.99998817295512077</v>
      </c>
    </row>
    <row r="42" spans="1:13" x14ac:dyDescent="0.6">
      <c r="A42" s="1" t="s">
        <v>41</v>
      </c>
      <c r="B42" s="1">
        <v>90933</v>
      </c>
      <c r="C42" s="1">
        <v>1.6009999999999991</v>
      </c>
      <c r="D42" s="1">
        <v>-5.12</v>
      </c>
      <c r="E42" s="1">
        <f t="shared" si="1"/>
        <v>6.7210000000000001</v>
      </c>
      <c r="J42" s="1">
        <f t="shared" si="2"/>
        <v>6.72</v>
      </c>
      <c r="K42" s="1">
        <f t="shared" si="0"/>
        <v>6.57</v>
      </c>
      <c r="L42" s="1">
        <f t="shared" si="3"/>
        <v>1.68</v>
      </c>
      <c r="M42" s="1">
        <f t="shared" si="4"/>
        <v>0.30534425184924752</v>
      </c>
    </row>
    <row r="43" spans="1:13" x14ac:dyDescent="0.6">
      <c r="A43" s="1" t="s">
        <v>42</v>
      </c>
      <c r="B43" s="1">
        <v>96674</v>
      </c>
      <c r="C43" s="1">
        <v>-4.8140000000000001</v>
      </c>
      <c r="D43" s="1">
        <v>-4.63</v>
      </c>
      <c r="E43" s="1">
        <f t="shared" si="1"/>
        <v>-0.184</v>
      </c>
      <c r="H43" s="1" t="s">
        <v>176</v>
      </c>
      <c r="I43" s="1" t="s">
        <v>199</v>
      </c>
      <c r="J43" s="1">
        <f t="shared" si="2"/>
        <v>1.82</v>
      </c>
      <c r="K43" s="1">
        <f t="shared" si="0"/>
        <v>1.67</v>
      </c>
      <c r="L43" s="1">
        <f t="shared" si="3"/>
        <v>-3.22</v>
      </c>
      <c r="M43" s="1">
        <f t="shared" si="4"/>
        <v>0.83540769359970779</v>
      </c>
    </row>
    <row r="44" spans="1:13" x14ac:dyDescent="0.6">
      <c r="A44" s="1" t="s">
        <v>43</v>
      </c>
      <c r="B44" s="1">
        <v>89293</v>
      </c>
      <c r="C44" s="1">
        <v>1.4320000000000022</v>
      </c>
      <c r="D44" s="1">
        <v>-4.1399999999999997</v>
      </c>
      <c r="E44" s="1">
        <f t="shared" si="1"/>
        <v>5.5720000000000001</v>
      </c>
      <c r="H44" s="1" t="s">
        <v>199</v>
      </c>
      <c r="J44" s="1">
        <f t="shared" si="2"/>
        <v>4.57</v>
      </c>
      <c r="K44" s="1">
        <f t="shared" si="0"/>
        <v>4.42</v>
      </c>
      <c r="L44" s="1">
        <f t="shared" si="3"/>
        <v>-0.47</v>
      </c>
      <c r="M44" s="1">
        <f t="shared" si="4"/>
        <v>0.55662754255738212</v>
      </c>
    </row>
    <row r="45" spans="1:13" x14ac:dyDescent="0.6">
      <c r="A45" s="1" t="s">
        <v>44</v>
      </c>
      <c r="B45" s="1">
        <v>76689</v>
      </c>
      <c r="C45" s="1">
        <v>11.055999999999997</v>
      </c>
      <c r="D45" s="1">
        <v>-3.98</v>
      </c>
      <c r="E45" s="1">
        <f t="shared" si="1"/>
        <v>15.036</v>
      </c>
      <c r="J45" s="1">
        <f t="shared" si="2"/>
        <v>15.04</v>
      </c>
      <c r="K45" s="1">
        <f t="shared" si="0"/>
        <v>14.89</v>
      </c>
      <c r="L45" s="1">
        <f t="shared" si="3"/>
        <v>10</v>
      </c>
      <c r="M45" s="1">
        <f t="shared" si="4"/>
        <v>1.2215424135802525E-3</v>
      </c>
    </row>
    <row r="46" spans="1:13" x14ac:dyDescent="0.6">
      <c r="A46" s="1" t="s">
        <v>45</v>
      </c>
      <c r="B46" s="1">
        <v>94469</v>
      </c>
      <c r="C46" s="1">
        <v>-2.9309999999999974</v>
      </c>
      <c r="D46" s="1">
        <v>-5.84</v>
      </c>
      <c r="E46" s="1">
        <f t="shared" si="1"/>
        <v>2.9089999999999998</v>
      </c>
      <c r="H46" s="1" t="s">
        <v>176</v>
      </c>
      <c r="I46" s="1" t="s">
        <v>199</v>
      </c>
      <c r="J46" s="1">
        <f t="shared" si="2"/>
        <v>4.91</v>
      </c>
      <c r="K46" s="1">
        <f t="shared" si="0"/>
        <v>4.76</v>
      </c>
      <c r="L46" s="1">
        <f t="shared" si="3"/>
        <v>-0.13</v>
      </c>
      <c r="M46" s="1">
        <f t="shared" si="4"/>
        <v>0.51571184408820214</v>
      </c>
    </row>
    <row r="47" spans="1:13" x14ac:dyDescent="0.6">
      <c r="A47" s="1" t="s">
        <v>46</v>
      </c>
      <c r="B47" s="1">
        <v>89404</v>
      </c>
      <c r="C47" s="1">
        <v>11.045999999999999</v>
      </c>
      <c r="D47" s="1">
        <v>-3.31</v>
      </c>
      <c r="E47" s="1">
        <f t="shared" si="1"/>
        <v>14.356</v>
      </c>
      <c r="J47" s="1">
        <f t="shared" si="2"/>
        <v>14.36</v>
      </c>
      <c r="K47" s="1">
        <f t="shared" si="0"/>
        <v>14.21</v>
      </c>
      <c r="L47" s="1">
        <f t="shared" si="3"/>
        <v>9.32</v>
      </c>
      <c r="M47" s="1">
        <f t="shared" si="4"/>
        <v>2.3696261896643039E-3</v>
      </c>
    </row>
    <row r="48" spans="1:13" x14ac:dyDescent="0.6">
      <c r="A48" s="1" t="s">
        <v>47</v>
      </c>
      <c r="B48" s="1">
        <v>92463</v>
      </c>
      <c r="C48" s="1">
        <v>10.887999999999998</v>
      </c>
      <c r="D48" s="1">
        <v>-0.79</v>
      </c>
      <c r="E48" s="1">
        <f t="shared" si="1"/>
        <v>11.678000000000001</v>
      </c>
      <c r="J48" s="1">
        <f t="shared" si="2"/>
        <v>11.68</v>
      </c>
      <c r="K48" s="1">
        <f t="shared" si="0"/>
        <v>11.53</v>
      </c>
      <c r="L48" s="1">
        <f t="shared" si="3"/>
        <v>6.64</v>
      </c>
      <c r="M48" s="1">
        <f t="shared" si="4"/>
        <v>2.2103580569111426E-2</v>
      </c>
    </row>
    <row r="49" spans="1:13" x14ac:dyDescent="0.6">
      <c r="A49" s="1" t="s">
        <v>48</v>
      </c>
      <c r="B49" s="1">
        <v>96579</v>
      </c>
      <c r="C49" s="1">
        <v>20.527000000000001</v>
      </c>
      <c r="D49" s="1">
        <v>-1.18</v>
      </c>
      <c r="E49" s="1">
        <f t="shared" si="1"/>
        <v>21.707000000000001</v>
      </c>
      <c r="J49" s="1">
        <f t="shared" si="2"/>
        <v>21.71</v>
      </c>
      <c r="K49" s="1">
        <f t="shared" si="0"/>
        <v>21.56</v>
      </c>
      <c r="L49" s="1">
        <f t="shared" si="3"/>
        <v>16.670000000000002</v>
      </c>
      <c r="M49" s="1">
        <f t="shared" si="4"/>
        <v>2.1915957988420728E-7</v>
      </c>
    </row>
    <row r="50" spans="1:13" x14ac:dyDescent="0.6">
      <c r="A50" s="1" t="s">
        <v>49</v>
      </c>
      <c r="B50" s="1">
        <v>124022</v>
      </c>
      <c r="C50" s="1">
        <v>-13.893999999999998</v>
      </c>
      <c r="D50" s="1">
        <v>-1.4</v>
      </c>
      <c r="E50" s="1">
        <f t="shared" si="1"/>
        <v>-12.494</v>
      </c>
      <c r="J50" s="1">
        <f t="shared" si="2"/>
        <v>-12.49</v>
      </c>
      <c r="K50" s="1">
        <f t="shared" si="0"/>
        <v>-12.64</v>
      </c>
      <c r="L50" s="1">
        <f t="shared" si="3"/>
        <v>-17.53</v>
      </c>
      <c r="M50" s="1">
        <f t="shared" si="4"/>
        <v>0.99999994582175589</v>
      </c>
    </row>
    <row r="51" spans="1:13" x14ac:dyDescent="0.6">
      <c r="A51" s="1" t="s">
        <v>50</v>
      </c>
      <c r="B51" s="1">
        <v>83765</v>
      </c>
      <c r="C51" s="1">
        <v>9.0619999999999976</v>
      </c>
      <c r="D51" s="1">
        <v>-0.69</v>
      </c>
      <c r="E51" s="1">
        <f t="shared" si="1"/>
        <v>9.7520000000000007</v>
      </c>
      <c r="H51" s="1" t="s">
        <v>199</v>
      </c>
      <c r="I51" s="1" t="s">
        <v>199</v>
      </c>
      <c r="J51" s="1">
        <f t="shared" si="2"/>
        <v>9.75</v>
      </c>
      <c r="K51" s="1">
        <f t="shared" si="0"/>
        <v>9.6</v>
      </c>
      <c r="L51" s="1">
        <f t="shared" si="3"/>
        <v>4.71</v>
      </c>
      <c r="M51" s="1">
        <f t="shared" si="4"/>
        <v>7.6750649273466698E-2</v>
      </c>
    </row>
    <row r="52" spans="1:13" x14ac:dyDescent="0.6">
      <c r="A52" s="1" t="s">
        <v>51</v>
      </c>
      <c r="B52" s="1">
        <v>101574</v>
      </c>
      <c r="C52" s="1">
        <v>7.7740000000000009</v>
      </c>
      <c r="D52" s="1">
        <v>-4.04</v>
      </c>
      <c r="E52" s="1">
        <f t="shared" si="1"/>
        <v>11.814</v>
      </c>
      <c r="J52" s="1">
        <f t="shared" si="2"/>
        <v>11.81</v>
      </c>
      <c r="K52" s="1">
        <f t="shared" si="0"/>
        <v>11.66</v>
      </c>
      <c r="L52" s="1">
        <f t="shared" si="3"/>
        <v>6.77</v>
      </c>
      <c r="M52" s="1">
        <f t="shared" si="4"/>
        <v>2.010840282560707E-2</v>
      </c>
    </row>
    <row r="53" spans="1:13" x14ac:dyDescent="0.6">
      <c r="A53" s="1" t="s">
        <v>52</v>
      </c>
      <c r="B53" s="1">
        <v>87146</v>
      </c>
      <c r="C53" s="1">
        <v>1.0409999999999968</v>
      </c>
      <c r="D53" s="1">
        <v>-5.49</v>
      </c>
      <c r="E53" s="1">
        <f t="shared" si="1"/>
        <v>6.5309999999999997</v>
      </c>
      <c r="J53" s="1">
        <f t="shared" si="2"/>
        <v>6.53</v>
      </c>
      <c r="K53" s="1">
        <f t="shared" si="0"/>
        <v>6.38</v>
      </c>
      <c r="L53" s="1">
        <f t="shared" si="3"/>
        <v>1.49</v>
      </c>
      <c r="M53" s="1">
        <f t="shared" si="4"/>
        <v>0.32580915370367886</v>
      </c>
    </row>
    <row r="54" spans="1:13" x14ac:dyDescent="0.6">
      <c r="A54" s="1" t="s">
        <v>53</v>
      </c>
      <c r="B54" s="1">
        <v>83910</v>
      </c>
      <c r="C54" s="1">
        <v>0.63300000000000267</v>
      </c>
      <c r="D54" s="1">
        <v>-3.75</v>
      </c>
      <c r="E54" s="1">
        <f t="shared" si="1"/>
        <v>4.383</v>
      </c>
      <c r="J54" s="1">
        <f t="shared" si="2"/>
        <v>4.38</v>
      </c>
      <c r="K54" s="1">
        <f t="shared" si="0"/>
        <v>4.2300000000000004</v>
      </c>
      <c r="L54" s="1">
        <f t="shared" si="3"/>
        <v>-0.66</v>
      </c>
      <c r="M54" s="1">
        <f t="shared" si="4"/>
        <v>0.57925970943910299</v>
      </c>
    </row>
    <row r="55" spans="1:13" x14ac:dyDescent="0.6">
      <c r="A55" s="1" t="s">
        <v>54</v>
      </c>
      <c r="B55" s="1">
        <v>84691</v>
      </c>
      <c r="C55" s="1">
        <v>12.558</v>
      </c>
      <c r="D55" s="1">
        <v>-1.25</v>
      </c>
      <c r="E55" s="1">
        <f t="shared" si="1"/>
        <v>13.808</v>
      </c>
      <c r="J55" s="1">
        <f t="shared" si="2"/>
        <v>13.81</v>
      </c>
      <c r="K55" s="1">
        <f t="shared" si="0"/>
        <v>13.66</v>
      </c>
      <c r="L55" s="1">
        <f t="shared" si="3"/>
        <v>8.77</v>
      </c>
      <c r="M55" s="1">
        <f t="shared" si="4"/>
        <v>3.9352449527159652E-3</v>
      </c>
    </row>
    <row r="56" spans="1:13" x14ac:dyDescent="0.6">
      <c r="A56" s="1" t="s">
        <v>55</v>
      </c>
      <c r="B56" s="1">
        <v>84770</v>
      </c>
      <c r="C56" s="1">
        <v>-17.487000000000002</v>
      </c>
      <c r="D56" s="1">
        <v>-4.5999999999999996</v>
      </c>
      <c r="E56" s="1">
        <f t="shared" si="1"/>
        <v>-12.887</v>
      </c>
      <c r="J56" s="1">
        <f t="shared" si="2"/>
        <v>-12.89</v>
      </c>
      <c r="K56" s="1">
        <f t="shared" si="0"/>
        <v>-13.04</v>
      </c>
      <c r="L56" s="1">
        <f t="shared" si="3"/>
        <v>-17.93</v>
      </c>
      <c r="M56" s="1">
        <f t="shared" si="4"/>
        <v>0.99999997234452753</v>
      </c>
    </row>
    <row r="57" spans="1:13" x14ac:dyDescent="0.6">
      <c r="A57" s="1" t="s">
        <v>56</v>
      </c>
      <c r="B57" s="1">
        <v>69607</v>
      </c>
      <c r="C57" s="1">
        <v>-10.718000000000004</v>
      </c>
      <c r="D57" s="1">
        <v>-5.63</v>
      </c>
      <c r="E57" s="1">
        <f t="shared" si="1"/>
        <v>-5.0880000000000001</v>
      </c>
      <c r="J57" s="1">
        <f t="shared" si="2"/>
        <v>-5.09</v>
      </c>
      <c r="K57" s="1">
        <f t="shared" si="0"/>
        <v>-5.24</v>
      </c>
      <c r="L57" s="1">
        <f t="shared" si="3"/>
        <v>-10.130000000000001</v>
      </c>
      <c r="M57" s="1">
        <f t="shared" si="4"/>
        <v>0.99892861970189495</v>
      </c>
    </row>
    <row r="58" spans="1:13" x14ac:dyDescent="0.6">
      <c r="A58" s="1" t="s">
        <v>58</v>
      </c>
      <c r="B58" s="1">
        <v>84876</v>
      </c>
      <c r="C58" s="1">
        <v>-7.5200000000000031</v>
      </c>
      <c r="D58" s="1">
        <v>-2.12</v>
      </c>
      <c r="E58" s="1">
        <f t="shared" si="1"/>
        <v>-5.4</v>
      </c>
      <c r="H58" s="1" t="s">
        <v>176</v>
      </c>
      <c r="J58" s="1">
        <f t="shared" si="2"/>
        <v>-4.4000000000000004</v>
      </c>
      <c r="K58" s="1">
        <f t="shared" si="0"/>
        <v>-4.55</v>
      </c>
      <c r="L58" s="1">
        <f t="shared" si="3"/>
        <v>-9.44</v>
      </c>
      <c r="M58" s="1">
        <f t="shared" si="4"/>
        <v>0.99788583952803589</v>
      </c>
    </row>
    <row r="59" spans="1:13" x14ac:dyDescent="0.6">
      <c r="A59" s="1" t="s">
        <v>59</v>
      </c>
      <c r="B59" s="1">
        <v>92417</v>
      </c>
      <c r="C59" s="1">
        <v>-18.234000000000002</v>
      </c>
      <c r="D59" s="1">
        <v>-1.7</v>
      </c>
      <c r="E59" s="1">
        <f t="shared" si="1"/>
        <v>-16.533999999999999</v>
      </c>
      <c r="J59" s="1">
        <f t="shared" si="2"/>
        <v>-16.53</v>
      </c>
      <c r="K59" s="1">
        <f t="shared" si="0"/>
        <v>-16.68</v>
      </c>
      <c r="L59" s="1">
        <f t="shared" si="3"/>
        <v>-21.57</v>
      </c>
      <c r="M59" s="1">
        <f t="shared" si="4"/>
        <v>0.99999999996848377</v>
      </c>
    </row>
    <row r="60" spans="1:13" x14ac:dyDescent="0.6">
      <c r="A60" s="1" t="s">
        <v>60</v>
      </c>
      <c r="B60" s="1">
        <v>103169</v>
      </c>
      <c r="C60" s="1">
        <v>0.72800000000000153</v>
      </c>
      <c r="D60" s="1">
        <v>-3.05</v>
      </c>
      <c r="E60" s="1">
        <f t="shared" si="1"/>
        <v>3.778</v>
      </c>
      <c r="J60" s="1">
        <f t="shared" si="2"/>
        <v>3.78</v>
      </c>
      <c r="K60" s="1">
        <f t="shared" si="0"/>
        <v>3.63</v>
      </c>
      <c r="L60" s="1">
        <f t="shared" si="3"/>
        <v>-1.26</v>
      </c>
      <c r="M60" s="1">
        <f t="shared" si="4"/>
        <v>0.64870188421998454</v>
      </c>
    </row>
    <row r="61" spans="1:13" x14ac:dyDescent="0.6">
      <c r="A61" s="1" t="s">
        <v>61</v>
      </c>
      <c r="B61" s="1">
        <v>89292</v>
      </c>
      <c r="C61" s="1">
        <v>18.433999999999997</v>
      </c>
      <c r="D61" s="1">
        <v>2.59</v>
      </c>
      <c r="E61" s="1">
        <f t="shared" si="1"/>
        <v>15.843999999999999</v>
      </c>
      <c r="J61" s="1">
        <f t="shared" si="2"/>
        <v>15.84</v>
      </c>
      <c r="K61" s="1">
        <f t="shared" si="0"/>
        <v>15.69</v>
      </c>
      <c r="L61" s="1">
        <f t="shared" si="3"/>
        <v>10.8</v>
      </c>
      <c r="M61" s="1">
        <f t="shared" si="4"/>
        <v>5.3257600128616387E-4</v>
      </c>
    </row>
    <row r="62" spans="1:13" x14ac:dyDescent="0.6">
      <c r="A62" s="1" t="s">
        <v>62</v>
      </c>
      <c r="B62" s="1">
        <v>93540</v>
      </c>
      <c r="C62" s="1">
        <v>12.677</v>
      </c>
      <c r="D62" s="1">
        <v>1.65</v>
      </c>
      <c r="E62" s="1">
        <f t="shared" si="1"/>
        <v>11.026999999999999</v>
      </c>
      <c r="H62" s="1" t="s">
        <v>199</v>
      </c>
      <c r="J62" s="1">
        <f t="shared" si="2"/>
        <v>10.029999999999999</v>
      </c>
      <c r="K62" s="1">
        <f t="shared" si="0"/>
        <v>9.8800000000000008</v>
      </c>
      <c r="L62" s="1">
        <f t="shared" si="3"/>
        <v>4.99</v>
      </c>
      <c r="M62" s="1">
        <f t="shared" si="4"/>
        <v>6.5251514746635195E-2</v>
      </c>
    </row>
    <row r="63" spans="1:13" x14ac:dyDescent="0.6">
      <c r="A63" s="1" t="s">
        <v>63</v>
      </c>
      <c r="B63" s="1">
        <v>98105</v>
      </c>
      <c r="C63" s="1">
        <v>-19.451000000000001</v>
      </c>
      <c r="D63" s="1">
        <v>-3.33</v>
      </c>
      <c r="E63" s="1">
        <f t="shared" si="1"/>
        <v>-16.120999999999999</v>
      </c>
      <c r="J63" s="1">
        <f t="shared" si="2"/>
        <v>-16.12</v>
      </c>
      <c r="K63" s="1">
        <f t="shared" si="0"/>
        <v>-16.27</v>
      </c>
      <c r="L63" s="1">
        <f t="shared" si="3"/>
        <v>-21.16</v>
      </c>
      <c r="M63" s="1">
        <f t="shared" si="4"/>
        <v>0.99999999992824562</v>
      </c>
    </row>
    <row r="64" spans="1:13" x14ac:dyDescent="0.6">
      <c r="A64" s="1" t="s">
        <v>64</v>
      </c>
      <c r="B64" s="1">
        <v>87922</v>
      </c>
      <c r="C64" s="1">
        <v>-22.355</v>
      </c>
      <c r="D64" s="1">
        <v>-3.6</v>
      </c>
      <c r="E64" s="1">
        <f t="shared" si="1"/>
        <v>-18.754999999999999</v>
      </c>
      <c r="J64" s="1">
        <f t="shared" si="2"/>
        <v>-18.760000000000002</v>
      </c>
      <c r="K64" s="1">
        <f t="shared" si="0"/>
        <v>-18.91</v>
      </c>
      <c r="L64" s="1">
        <f t="shared" si="3"/>
        <v>-23.8</v>
      </c>
      <c r="M64" s="1">
        <f t="shared" si="4"/>
        <v>0.99999999999972455</v>
      </c>
    </row>
    <row r="65" spans="1:13" x14ac:dyDescent="0.6">
      <c r="A65" s="1" t="s">
        <v>65</v>
      </c>
      <c r="B65" s="1">
        <v>89083</v>
      </c>
      <c r="C65" s="1">
        <v>-6.3100000000000023</v>
      </c>
      <c r="D65" s="1">
        <v>-3.33</v>
      </c>
      <c r="E65" s="1">
        <f t="shared" si="1"/>
        <v>-2.98</v>
      </c>
      <c r="J65" s="1">
        <f t="shared" si="2"/>
        <v>-2.98</v>
      </c>
      <c r="K65" s="1">
        <f t="shared" si="0"/>
        <v>-3.13</v>
      </c>
      <c r="L65" s="1">
        <f t="shared" si="3"/>
        <v>-8.02</v>
      </c>
      <c r="M65" s="1">
        <f t="shared" si="4"/>
        <v>0.99245689820779148</v>
      </c>
    </row>
    <row r="66" spans="1:13" x14ac:dyDescent="0.6">
      <c r="A66" s="1" t="s">
        <v>66</v>
      </c>
      <c r="B66" s="1">
        <v>89876</v>
      </c>
      <c r="C66" s="1">
        <v>8.6319999999999979</v>
      </c>
      <c r="D66" s="1">
        <v>-4.91</v>
      </c>
      <c r="E66" s="1">
        <f t="shared" si="1"/>
        <v>13.542</v>
      </c>
      <c r="J66" s="1">
        <f t="shared" si="2"/>
        <v>13.54</v>
      </c>
      <c r="K66" s="1">
        <f t="shared" ref="K66:K129" si="5">ROUND($J66+($E$152-$J$152),2)</f>
        <v>13.39</v>
      </c>
      <c r="L66" s="1">
        <f t="shared" si="3"/>
        <v>8.5</v>
      </c>
      <c r="M66" s="1">
        <f t="shared" si="4"/>
        <v>5.0010372612480482E-3</v>
      </c>
    </row>
    <row r="67" spans="1:13" x14ac:dyDescent="0.6">
      <c r="A67" s="1" t="s">
        <v>67</v>
      </c>
      <c r="B67" s="1">
        <v>91983</v>
      </c>
      <c r="C67" s="1">
        <v>-1.6009999999999991</v>
      </c>
      <c r="D67" s="1">
        <v>1.5</v>
      </c>
      <c r="E67" s="1">
        <f t="shared" ref="E67:E130" si="6">ROUND(C67-D67,3)</f>
        <v>-3.101</v>
      </c>
      <c r="J67" s="1">
        <f t="shared" ref="J67:J130" si="7">ROUND($E67+IF($I67="ALP",-1,IF(OR($I67="LIB",$I67="NAT",$I67="LIB/NAT"),1,0))-IF($H67="ALP",-1,IF(OR($H67="LIB",$H67="NAT",$H67="LIB/NAT"),1,0)),2)</f>
        <v>-3.1</v>
      </c>
      <c r="K67" s="1">
        <f t="shared" si="5"/>
        <v>-3.25</v>
      </c>
      <c r="L67" s="1">
        <f t="shared" ref="L67:L130" si="8">IF($P$7="Pre-election",ROUND($K67+($P$8-$E$152),2),ROUND($C67+($P$8-$C$152),2))</f>
        <v>-8.14</v>
      </c>
      <c r="M67" s="1">
        <f t="shared" ref="M67:M130" si="9">_xlfn.NORM.DIST(0,$L67,3.3,TRUE)</f>
        <v>0.99318113772982386</v>
      </c>
    </row>
    <row r="68" spans="1:13" x14ac:dyDescent="0.6">
      <c r="A68" s="1" t="s">
        <v>68</v>
      </c>
      <c r="B68" s="1">
        <v>91247</v>
      </c>
      <c r="C68" s="1">
        <v>15.305000000000007</v>
      </c>
      <c r="D68" s="1">
        <v>-1.1599999999999999</v>
      </c>
      <c r="E68" s="1">
        <f t="shared" si="6"/>
        <v>16.465</v>
      </c>
      <c r="H68" s="1" t="s">
        <v>199</v>
      </c>
      <c r="J68" s="1">
        <f t="shared" si="7"/>
        <v>15.47</v>
      </c>
      <c r="K68" s="1">
        <f t="shared" si="5"/>
        <v>15.32</v>
      </c>
      <c r="L68" s="1">
        <f t="shared" si="8"/>
        <v>10.43</v>
      </c>
      <c r="M68" s="1">
        <f t="shared" si="9"/>
        <v>7.8720637035589302E-4</v>
      </c>
    </row>
    <row r="69" spans="1:13" x14ac:dyDescent="0.6">
      <c r="A69" s="1" t="s">
        <v>69</v>
      </c>
      <c r="B69" s="1">
        <v>81251</v>
      </c>
      <c r="C69" s="1">
        <v>2.054000000000002</v>
      </c>
      <c r="D69" s="1">
        <v>-3.97</v>
      </c>
      <c r="E69" s="1">
        <f t="shared" si="6"/>
        <v>6.024</v>
      </c>
      <c r="J69" s="1">
        <f t="shared" si="7"/>
        <v>6.02</v>
      </c>
      <c r="K69" s="1">
        <f t="shared" si="5"/>
        <v>5.87</v>
      </c>
      <c r="L69" s="1">
        <f t="shared" si="8"/>
        <v>0.98</v>
      </c>
      <c r="M69" s="1">
        <f t="shared" si="9"/>
        <v>0.38324482218077022</v>
      </c>
    </row>
    <row r="70" spans="1:13" x14ac:dyDescent="0.6">
      <c r="A70" s="1" t="s">
        <v>70</v>
      </c>
      <c r="B70" s="1">
        <v>88337</v>
      </c>
      <c r="C70" s="1">
        <v>-2.1000000000000796E-2</v>
      </c>
      <c r="D70" s="1">
        <v>-6.19</v>
      </c>
      <c r="E70" s="1">
        <f t="shared" si="6"/>
        <v>6.1689999999999996</v>
      </c>
      <c r="J70" s="1">
        <f t="shared" si="7"/>
        <v>6.17</v>
      </c>
      <c r="K70" s="1">
        <f t="shared" si="5"/>
        <v>6.02</v>
      </c>
      <c r="L70" s="1">
        <f t="shared" si="8"/>
        <v>1.1299999999999999</v>
      </c>
      <c r="M70" s="1">
        <f t="shared" si="9"/>
        <v>0.36601582358355716</v>
      </c>
    </row>
    <row r="71" spans="1:13" x14ac:dyDescent="0.6">
      <c r="A71" s="1" t="s">
        <v>71</v>
      </c>
      <c r="B71" s="1">
        <v>90291</v>
      </c>
      <c r="C71" s="1">
        <v>10.689999999999998</v>
      </c>
      <c r="D71" s="1">
        <v>0.76</v>
      </c>
      <c r="E71" s="1">
        <f t="shared" si="6"/>
        <v>9.93</v>
      </c>
      <c r="J71" s="1">
        <f t="shared" si="7"/>
        <v>9.93</v>
      </c>
      <c r="K71" s="1">
        <f t="shared" si="5"/>
        <v>9.7799999999999994</v>
      </c>
      <c r="L71" s="1">
        <f t="shared" si="8"/>
        <v>4.8899999999999997</v>
      </c>
      <c r="M71" s="1">
        <f t="shared" si="9"/>
        <v>6.9194339950839609E-2</v>
      </c>
    </row>
    <row r="72" spans="1:13" x14ac:dyDescent="0.6">
      <c r="A72" s="1" t="s">
        <v>72</v>
      </c>
      <c r="B72" s="1">
        <v>98032</v>
      </c>
      <c r="C72" s="1">
        <v>-0.58100000000000307</v>
      </c>
      <c r="D72" s="1">
        <v>-2.4700000000000002</v>
      </c>
      <c r="E72" s="1">
        <f t="shared" si="6"/>
        <v>1.889</v>
      </c>
      <c r="H72" s="1" t="s">
        <v>176</v>
      </c>
      <c r="I72" s="1" t="s">
        <v>199</v>
      </c>
      <c r="J72" s="1">
        <f t="shared" si="7"/>
        <v>3.89</v>
      </c>
      <c r="K72" s="1">
        <f t="shared" si="5"/>
        <v>3.74</v>
      </c>
      <c r="L72" s="1">
        <f t="shared" si="8"/>
        <v>-1.1499999999999999</v>
      </c>
      <c r="M72" s="1">
        <f t="shared" si="9"/>
        <v>0.63626195463558255</v>
      </c>
    </row>
    <row r="73" spans="1:13" x14ac:dyDescent="0.6">
      <c r="A73" s="1" t="s">
        <v>73</v>
      </c>
      <c r="B73" s="1">
        <v>88669</v>
      </c>
      <c r="C73" s="1">
        <v>8.4239999999999995</v>
      </c>
      <c r="D73" s="1">
        <v>-0.62</v>
      </c>
      <c r="E73" s="1">
        <f t="shared" si="6"/>
        <v>9.0440000000000005</v>
      </c>
      <c r="J73" s="1">
        <f t="shared" si="7"/>
        <v>9.0399999999999991</v>
      </c>
      <c r="K73" s="1">
        <f t="shared" si="5"/>
        <v>8.89</v>
      </c>
      <c r="L73" s="1">
        <f t="shared" si="8"/>
        <v>4</v>
      </c>
      <c r="M73" s="1">
        <f t="shared" si="9"/>
        <v>0.11273299250225355</v>
      </c>
    </row>
    <row r="74" spans="1:13" x14ac:dyDescent="0.6">
      <c r="A74" s="1" t="s">
        <v>74</v>
      </c>
      <c r="B74" s="1">
        <v>99630</v>
      </c>
      <c r="C74" s="1">
        <v>-14.165999999999997</v>
      </c>
      <c r="D74" s="1">
        <v>-5.08</v>
      </c>
      <c r="E74" s="1">
        <f t="shared" si="6"/>
        <v>-9.0860000000000003</v>
      </c>
      <c r="J74" s="1">
        <f t="shared" si="7"/>
        <v>-9.09</v>
      </c>
      <c r="K74" s="1">
        <f t="shared" si="5"/>
        <v>-9.24</v>
      </c>
      <c r="L74" s="1">
        <f t="shared" si="8"/>
        <v>-14.13</v>
      </c>
      <c r="M74" s="1">
        <f t="shared" si="9"/>
        <v>0.99999073137893579</v>
      </c>
    </row>
    <row r="75" spans="1:13" x14ac:dyDescent="0.6">
      <c r="A75" s="1" t="s">
        <v>75</v>
      </c>
      <c r="B75" s="1">
        <v>87164</v>
      </c>
      <c r="C75" s="1">
        <v>-7.4819999999999993</v>
      </c>
      <c r="D75" s="1">
        <v>-0.21</v>
      </c>
      <c r="E75" s="1">
        <f t="shared" si="6"/>
        <v>-7.2720000000000002</v>
      </c>
      <c r="J75" s="1">
        <f t="shared" si="7"/>
        <v>-7.27</v>
      </c>
      <c r="K75" s="1">
        <f t="shared" si="5"/>
        <v>-7.42</v>
      </c>
      <c r="L75" s="1">
        <f t="shared" si="8"/>
        <v>-12.31</v>
      </c>
      <c r="M75" s="1">
        <f t="shared" si="9"/>
        <v>0.99990437519552555</v>
      </c>
    </row>
    <row r="76" spans="1:13" x14ac:dyDescent="0.6">
      <c r="A76" s="1" t="s">
        <v>76</v>
      </c>
      <c r="B76" s="1">
        <v>93776</v>
      </c>
      <c r="C76" s="1">
        <v>9.3250000000000028</v>
      </c>
      <c r="D76" s="1">
        <v>-2.48</v>
      </c>
      <c r="E76" s="1">
        <f t="shared" si="6"/>
        <v>11.805</v>
      </c>
      <c r="J76" s="1">
        <f t="shared" si="7"/>
        <v>11.81</v>
      </c>
      <c r="K76" s="1">
        <f t="shared" si="5"/>
        <v>11.66</v>
      </c>
      <c r="L76" s="1">
        <f t="shared" si="8"/>
        <v>6.77</v>
      </c>
      <c r="M76" s="1">
        <f t="shared" si="9"/>
        <v>2.010840282560707E-2</v>
      </c>
    </row>
    <row r="77" spans="1:13" x14ac:dyDescent="0.6">
      <c r="A77" s="1" t="s">
        <v>77</v>
      </c>
      <c r="B77" s="1">
        <v>94928</v>
      </c>
      <c r="C77" s="1">
        <v>10.179000000000002</v>
      </c>
      <c r="D77" s="1">
        <v>-3.4</v>
      </c>
      <c r="E77" s="1">
        <f t="shared" si="6"/>
        <v>13.579000000000001</v>
      </c>
      <c r="J77" s="1">
        <f t="shared" si="7"/>
        <v>13.58</v>
      </c>
      <c r="K77" s="1">
        <f t="shared" si="5"/>
        <v>13.43</v>
      </c>
      <c r="L77" s="1">
        <f t="shared" si="8"/>
        <v>8.5399999999999991</v>
      </c>
      <c r="M77" s="1">
        <f t="shared" si="9"/>
        <v>4.8284477765465879E-3</v>
      </c>
    </row>
    <row r="78" spans="1:13" x14ac:dyDescent="0.6">
      <c r="A78" s="1" t="s">
        <v>78</v>
      </c>
      <c r="B78" s="1">
        <v>96466</v>
      </c>
      <c r="C78" s="1">
        <v>-12.462000000000003</v>
      </c>
      <c r="D78" s="1">
        <v>-6.78</v>
      </c>
      <c r="E78" s="1">
        <f t="shared" si="6"/>
        <v>-5.6820000000000004</v>
      </c>
      <c r="J78" s="1">
        <f t="shared" si="7"/>
        <v>-5.68</v>
      </c>
      <c r="K78" s="1">
        <f t="shared" si="5"/>
        <v>-5.83</v>
      </c>
      <c r="L78" s="1">
        <f t="shared" si="8"/>
        <v>-10.72</v>
      </c>
      <c r="M78" s="1">
        <f t="shared" si="9"/>
        <v>0.99941989306177503</v>
      </c>
    </row>
    <row r="79" spans="1:13" x14ac:dyDescent="0.6">
      <c r="A79" s="1" t="s">
        <v>79</v>
      </c>
      <c r="B79" s="1">
        <v>90137</v>
      </c>
      <c r="C79" s="1">
        <v>4.4040000000000035</v>
      </c>
      <c r="D79" s="1">
        <v>-4.7</v>
      </c>
      <c r="E79" s="1">
        <f t="shared" si="6"/>
        <v>9.1039999999999992</v>
      </c>
      <c r="F79" s="1" t="s">
        <v>178</v>
      </c>
      <c r="G79" s="1" t="s">
        <v>178</v>
      </c>
      <c r="J79" s="1">
        <f t="shared" si="7"/>
        <v>9.1</v>
      </c>
      <c r="K79" s="1">
        <f t="shared" si="5"/>
        <v>8.9499999999999993</v>
      </c>
      <c r="L79" s="1">
        <f t="shared" si="8"/>
        <v>4.0599999999999996</v>
      </c>
      <c r="M79" s="1">
        <f t="shared" si="9"/>
        <v>0.10929182499364121</v>
      </c>
    </row>
    <row r="80" spans="1:13" x14ac:dyDescent="0.6">
      <c r="A80" s="1" t="s">
        <v>80</v>
      </c>
      <c r="B80" s="1">
        <v>92470</v>
      </c>
      <c r="C80" s="1">
        <v>-5.7349999999999994</v>
      </c>
      <c r="D80" s="1">
        <v>-1.87</v>
      </c>
      <c r="E80" s="1">
        <f t="shared" si="6"/>
        <v>-3.8650000000000002</v>
      </c>
      <c r="J80" s="1">
        <f t="shared" si="7"/>
        <v>-3.87</v>
      </c>
      <c r="K80" s="1">
        <f t="shared" si="5"/>
        <v>-4.0199999999999996</v>
      </c>
      <c r="L80" s="1">
        <f t="shared" si="8"/>
        <v>-8.91</v>
      </c>
      <c r="M80" s="1">
        <f t="shared" si="9"/>
        <v>0.99653302619695938</v>
      </c>
    </row>
    <row r="81" spans="1:13" x14ac:dyDescent="0.6">
      <c r="A81" s="1" t="s">
        <v>81</v>
      </c>
      <c r="B81" s="1">
        <v>92430</v>
      </c>
      <c r="C81" s="1">
        <v>-4.6749999999999972</v>
      </c>
      <c r="D81" s="1">
        <v>-1.54</v>
      </c>
      <c r="E81" s="1">
        <f t="shared" si="6"/>
        <v>-3.1349999999999998</v>
      </c>
      <c r="J81" s="1">
        <f t="shared" si="7"/>
        <v>-3.14</v>
      </c>
      <c r="K81" s="1">
        <f t="shared" si="5"/>
        <v>-3.29</v>
      </c>
      <c r="L81" s="1">
        <f t="shared" si="8"/>
        <v>-8.18</v>
      </c>
      <c r="M81" s="1">
        <f t="shared" si="9"/>
        <v>0.99340851598604463</v>
      </c>
    </row>
    <row r="82" spans="1:13" x14ac:dyDescent="0.6">
      <c r="A82" s="1" t="s">
        <v>82</v>
      </c>
      <c r="B82" s="1">
        <v>86010</v>
      </c>
      <c r="C82" s="1">
        <v>6.8569999999999993</v>
      </c>
      <c r="D82" s="1">
        <v>-10.29</v>
      </c>
      <c r="E82" s="1">
        <f t="shared" si="6"/>
        <v>17.146999999999998</v>
      </c>
      <c r="F82" s="1" t="s">
        <v>207</v>
      </c>
      <c r="G82" s="1" t="s">
        <v>207</v>
      </c>
      <c r="J82" s="1">
        <f t="shared" si="7"/>
        <v>17.149999999999999</v>
      </c>
      <c r="K82" s="1">
        <f t="shared" si="5"/>
        <v>17</v>
      </c>
      <c r="L82" s="1">
        <f t="shared" si="8"/>
        <v>12.11</v>
      </c>
      <c r="M82" s="1">
        <f t="shared" si="9"/>
        <v>1.2141908206477971E-4</v>
      </c>
    </row>
    <row r="83" spans="1:13" x14ac:dyDescent="0.6">
      <c r="A83" s="1" t="s">
        <v>83</v>
      </c>
      <c r="B83" s="1">
        <v>92134</v>
      </c>
      <c r="C83" s="1">
        <v>-8.5690000000000026</v>
      </c>
      <c r="D83" s="1">
        <v>-5.83</v>
      </c>
      <c r="E83" s="1">
        <f t="shared" si="6"/>
        <v>-2.7389999999999999</v>
      </c>
      <c r="J83" s="1">
        <f t="shared" si="7"/>
        <v>-2.74</v>
      </c>
      <c r="K83" s="1">
        <f t="shared" si="5"/>
        <v>-2.89</v>
      </c>
      <c r="L83" s="1">
        <f t="shared" si="8"/>
        <v>-7.78</v>
      </c>
      <c r="M83" s="1">
        <f t="shared" si="9"/>
        <v>0.9908026492209423</v>
      </c>
    </row>
    <row r="84" spans="1:13" x14ac:dyDescent="0.6">
      <c r="A84" s="1" t="s">
        <v>84</v>
      </c>
      <c r="B84" s="1">
        <v>93391</v>
      </c>
      <c r="C84" s="1">
        <v>-17.046999999999997</v>
      </c>
      <c r="D84" s="1">
        <v>-7.35</v>
      </c>
      <c r="E84" s="1">
        <f t="shared" si="6"/>
        <v>-9.6969999999999992</v>
      </c>
      <c r="J84" s="1">
        <f t="shared" si="7"/>
        <v>-9.6999999999999993</v>
      </c>
      <c r="K84" s="1">
        <f t="shared" si="5"/>
        <v>-9.85</v>
      </c>
      <c r="L84" s="1">
        <f t="shared" si="8"/>
        <v>-14.74</v>
      </c>
      <c r="M84" s="1">
        <f t="shared" si="9"/>
        <v>0.99999602761139661</v>
      </c>
    </row>
    <row r="85" spans="1:13" x14ac:dyDescent="0.6">
      <c r="A85" s="1" t="s">
        <v>85</v>
      </c>
      <c r="B85" s="1">
        <v>90003</v>
      </c>
      <c r="C85" s="1">
        <v>13.338999999999999</v>
      </c>
      <c r="D85" s="1">
        <v>2.2799999999999998</v>
      </c>
      <c r="E85" s="1">
        <f t="shared" si="6"/>
        <v>11.058999999999999</v>
      </c>
      <c r="J85" s="1">
        <f t="shared" si="7"/>
        <v>11.06</v>
      </c>
      <c r="K85" s="1">
        <f t="shared" si="5"/>
        <v>10.91</v>
      </c>
      <c r="L85" s="1">
        <f t="shared" si="8"/>
        <v>6.02</v>
      </c>
      <c r="M85" s="1">
        <f t="shared" si="9"/>
        <v>3.4057715235111787E-2</v>
      </c>
    </row>
    <row r="86" spans="1:13" x14ac:dyDescent="0.6">
      <c r="A86" s="1" t="s">
        <v>86</v>
      </c>
      <c r="B86" s="1">
        <v>92597</v>
      </c>
      <c r="C86" s="1">
        <v>1.4579999999999984</v>
      </c>
      <c r="D86" s="1">
        <v>-2.5499999999999998</v>
      </c>
      <c r="E86" s="1">
        <f t="shared" si="6"/>
        <v>4.008</v>
      </c>
      <c r="H86" s="1" t="s">
        <v>176</v>
      </c>
      <c r="I86" s="1" t="s">
        <v>199</v>
      </c>
      <c r="J86" s="1">
        <f t="shared" si="7"/>
        <v>6.01</v>
      </c>
      <c r="K86" s="1">
        <f t="shared" si="5"/>
        <v>5.86</v>
      </c>
      <c r="L86" s="1">
        <f t="shared" si="8"/>
        <v>0.97</v>
      </c>
      <c r="M86" s="1">
        <f t="shared" si="9"/>
        <v>0.38440210753177789</v>
      </c>
    </row>
    <row r="87" spans="1:13" x14ac:dyDescent="0.6">
      <c r="A87" s="1" t="s">
        <v>87</v>
      </c>
      <c r="B87" s="1">
        <v>106760</v>
      </c>
      <c r="C87" s="1">
        <v>-13.442</v>
      </c>
      <c r="D87" s="1">
        <v>-1.28</v>
      </c>
      <c r="E87" s="1">
        <f t="shared" si="6"/>
        <v>-12.162000000000001</v>
      </c>
      <c r="J87" s="1">
        <f t="shared" si="7"/>
        <v>-12.16</v>
      </c>
      <c r="K87" s="1">
        <f t="shared" si="5"/>
        <v>-12.31</v>
      </c>
      <c r="L87" s="1">
        <f t="shared" si="8"/>
        <v>-17.2</v>
      </c>
      <c r="M87" s="1">
        <f t="shared" si="9"/>
        <v>0.99999990665325289</v>
      </c>
    </row>
    <row r="88" spans="1:13" x14ac:dyDescent="0.6">
      <c r="A88" s="1" t="s">
        <v>88</v>
      </c>
      <c r="B88" s="1">
        <v>88808</v>
      </c>
      <c r="C88" s="1">
        <v>3.953000000000003</v>
      </c>
      <c r="D88" s="1">
        <v>-1.73</v>
      </c>
      <c r="E88" s="1">
        <f t="shared" si="6"/>
        <v>5.6829999999999998</v>
      </c>
      <c r="J88" s="1">
        <f t="shared" si="7"/>
        <v>5.68</v>
      </c>
      <c r="K88" s="1">
        <f t="shared" si="5"/>
        <v>5.53</v>
      </c>
      <c r="L88" s="1">
        <f t="shared" si="8"/>
        <v>0.64</v>
      </c>
      <c r="M88" s="1">
        <f t="shared" si="9"/>
        <v>0.42311166867770655</v>
      </c>
    </row>
    <row r="89" spans="1:13" x14ac:dyDescent="0.6">
      <c r="A89" s="1" t="s">
        <v>89</v>
      </c>
      <c r="B89" s="1">
        <v>96154</v>
      </c>
      <c r="C89" s="1">
        <v>-5.3179999999999978</v>
      </c>
      <c r="D89" s="1">
        <v>-4</v>
      </c>
      <c r="E89" s="1">
        <f t="shared" si="6"/>
        <v>-1.3180000000000001</v>
      </c>
      <c r="J89" s="1">
        <f t="shared" si="7"/>
        <v>-1.32</v>
      </c>
      <c r="K89" s="1">
        <f t="shared" si="5"/>
        <v>-1.47</v>
      </c>
      <c r="L89" s="1">
        <f t="shared" si="8"/>
        <v>-6.36</v>
      </c>
      <c r="M89" s="1">
        <f t="shared" si="9"/>
        <v>0.97302717471887457</v>
      </c>
    </row>
    <row r="90" spans="1:13" x14ac:dyDescent="0.6">
      <c r="A90" s="1" t="s">
        <v>90</v>
      </c>
      <c r="B90" s="1">
        <v>89276</v>
      </c>
      <c r="C90" s="1">
        <v>-1.115000000000002</v>
      </c>
      <c r="D90" s="1">
        <v>-4.0999999999999996</v>
      </c>
      <c r="E90" s="1">
        <f t="shared" si="6"/>
        <v>2.9849999999999999</v>
      </c>
      <c r="H90" s="1" t="s">
        <v>176</v>
      </c>
      <c r="I90" s="1" t="s">
        <v>199</v>
      </c>
      <c r="J90" s="1">
        <f t="shared" si="7"/>
        <v>4.99</v>
      </c>
      <c r="K90" s="1">
        <f t="shared" si="5"/>
        <v>4.84</v>
      </c>
      <c r="L90" s="1">
        <f t="shared" si="8"/>
        <v>-0.05</v>
      </c>
      <c r="M90" s="1">
        <f t="shared" si="9"/>
        <v>0.50604434873994109</v>
      </c>
    </row>
    <row r="91" spans="1:13" x14ac:dyDescent="0.6">
      <c r="A91" s="1" t="s">
        <v>91</v>
      </c>
      <c r="B91" s="1">
        <v>42875</v>
      </c>
      <c r="C91" s="1">
        <v>-8.4209999999999994</v>
      </c>
      <c r="D91" s="1">
        <v>-7.54</v>
      </c>
      <c r="E91" s="1">
        <f t="shared" si="6"/>
        <v>-0.88100000000000001</v>
      </c>
      <c r="J91" s="1">
        <f t="shared" si="7"/>
        <v>-0.88</v>
      </c>
      <c r="K91" s="1">
        <f t="shared" si="5"/>
        <v>-1.03</v>
      </c>
      <c r="L91" s="1">
        <f t="shared" si="8"/>
        <v>-5.92</v>
      </c>
      <c r="M91" s="1">
        <f t="shared" si="9"/>
        <v>0.96358857859329472</v>
      </c>
    </row>
    <row r="92" spans="1:13" x14ac:dyDescent="0.6">
      <c r="A92" s="1" t="s">
        <v>92</v>
      </c>
      <c r="B92" s="1">
        <v>88068</v>
      </c>
      <c r="C92" s="1">
        <v>-0.78900000000000148</v>
      </c>
      <c r="D92" s="1">
        <v>-7.71</v>
      </c>
      <c r="E92" s="1">
        <f t="shared" si="6"/>
        <v>6.9210000000000003</v>
      </c>
      <c r="J92" s="1">
        <f t="shared" si="7"/>
        <v>6.92</v>
      </c>
      <c r="K92" s="1">
        <f t="shared" si="5"/>
        <v>6.77</v>
      </c>
      <c r="L92" s="1">
        <f t="shared" si="8"/>
        <v>1.88</v>
      </c>
      <c r="M92" s="1">
        <f t="shared" si="9"/>
        <v>0.28444162286381158</v>
      </c>
    </row>
    <row r="93" spans="1:13" x14ac:dyDescent="0.6">
      <c r="A93" s="1" t="s">
        <v>93</v>
      </c>
      <c r="B93" s="1">
        <v>99654</v>
      </c>
      <c r="C93" s="1">
        <v>11.628999999999998</v>
      </c>
      <c r="D93" s="1">
        <v>-1.89</v>
      </c>
      <c r="E93" s="1">
        <f t="shared" si="6"/>
        <v>13.519</v>
      </c>
      <c r="H93" s="1" t="s">
        <v>176</v>
      </c>
      <c r="I93" s="1" t="s">
        <v>199</v>
      </c>
      <c r="J93" s="1">
        <f t="shared" si="7"/>
        <v>15.52</v>
      </c>
      <c r="K93" s="1">
        <f t="shared" si="5"/>
        <v>15.37</v>
      </c>
      <c r="L93" s="1">
        <f t="shared" si="8"/>
        <v>10.48</v>
      </c>
      <c r="M93" s="1">
        <f t="shared" si="9"/>
        <v>7.4722891379220906E-4</v>
      </c>
    </row>
    <row r="94" spans="1:13" x14ac:dyDescent="0.6">
      <c r="A94" s="1" t="s">
        <v>94</v>
      </c>
      <c r="B94" s="1">
        <v>68515</v>
      </c>
      <c r="C94" s="1">
        <v>-2.3070000000000022</v>
      </c>
      <c r="D94" s="1">
        <v>-3.53</v>
      </c>
      <c r="E94" s="1">
        <f t="shared" si="6"/>
        <v>1.2230000000000001</v>
      </c>
      <c r="H94" s="1" t="s">
        <v>176</v>
      </c>
      <c r="I94" s="1" t="s">
        <v>199</v>
      </c>
      <c r="J94" s="1">
        <f t="shared" si="7"/>
        <v>3.22</v>
      </c>
      <c r="K94" s="1">
        <f t="shared" si="5"/>
        <v>3.07</v>
      </c>
      <c r="L94" s="1">
        <f t="shared" si="8"/>
        <v>-1.82</v>
      </c>
      <c r="M94" s="1">
        <f t="shared" si="9"/>
        <v>0.70935970846968044</v>
      </c>
    </row>
    <row r="95" spans="1:13" x14ac:dyDescent="0.6">
      <c r="A95" s="1" t="s">
        <v>95</v>
      </c>
      <c r="B95" s="1">
        <v>89912</v>
      </c>
      <c r="C95" s="1">
        <v>-8.3329999999999984</v>
      </c>
      <c r="D95" s="1">
        <v>-11.72</v>
      </c>
      <c r="E95" s="1">
        <f t="shared" si="6"/>
        <v>3.387</v>
      </c>
      <c r="J95" s="1">
        <f t="shared" si="7"/>
        <v>3.39</v>
      </c>
      <c r="K95" s="1">
        <f t="shared" si="5"/>
        <v>3.24</v>
      </c>
      <c r="L95" s="1">
        <f t="shared" si="8"/>
        <v>-1.65</v>
      </c>
      <c r="M95" s="1">
        <f t="shared" si="9"/>
        <v>0.69146246127401312</v>
      </c>
    </row>
    <row r="96" spans="1:13" x14ac:dyDescent="0.6">
      <c r="A96" s="1" t="s">
        <v>96</v>
      </c>
      <c r="B96" s="1">
        <v>94012</v>
      </c>
      <c r="C96" s="1">
        <v>15.736000000000004</v>
      </c>
      <c r="D96" s="1">
        <v>-3.1</v>
      </c>
      <c r="E96" s="1">
        <f t="shared" si="6"/>
        <v>18.835999999999999</v>
      </c>
      <c r="H96" s="1" t="s">
        <v>199</v>
      </c>
      <c r="J96" s="1">
        <f t="shared" si="7"/>
        <v>17.84</v>
      </c>
      <c r="K96" s="1">
        <f t="shared" si="5"/>
        <v>17.690000000000001</v>
      </c>
      <c r="L96" s="1">
        <f t="shared" si="8"/>
        <v>12.8</v>
      </c>
      <c r="M96" s="1">
        <f t="shared" si="9"/>
        <v>5.2489121683448526E-5</v>
      </c>
    </row>
    <row r="97" spans="1:13" x14ac:dyDescent="0.6">
      <c r="A97" s="1" t="s">
        <v>98</v>
      </c>
      <c r="B97" s="1">
        <v>91452</v>
      </c>
      <c r="C97" s="1">
        <v>-2.1950000000000003</v>
      </c>
      <c r="D97" s="1">
        <v>-6.67</v>
      </c>
      <c r="E97" s="1">
        <f t="shared" si="6"/>
        <v>4.4749999999999996</v>
      </c>
      <c r="J97" s="1">
        <f t="shared" si="7"/>
        <v>4.4800000000000004</v>
      </c>
      <c r="K97" s="1">
        <f t="shared" si="5"/>
        <v>4.33</v>
      </c>
      <c r="L97" s="1">
        <f t="shared" si="8"/>
        <v>-0.56000000000000005</v>
      </c>
      <c r="M97" s="1">
        <f t="shared" si="9"/>
        <v>0.56737577133044614</v>
      </c>
    </row>
    <row r="98" spans="1:13" x14ac:dyDescent="0.6">
      <c r="A98" s="1" t="s">
        <v>99</v>
      </c>
      <c r="B98" s="1">
        <v>94070</v>
      </c>
      <c r="C98" s="1">
        <v>-9.6529999999999987</v>
      </c>
      <c r="D98" s="1">
        <v>-4.59</v>
      </c>
      <c r="E98" s="1">
        <f t="shared" si="6"/>
        <v>-5.0629999999999997</v>
      </c>
      <c r="J98" s="1">
        <f t="shared" si="7"/>
        <v>-5.0599999999999996</v>
      </c>
      <c r="K98" s="1">
        <f t="shared" si="5"/>
        <v>-5.21</v>
      </c>
      <c r="L98" s="1">
        <f t="shared" si="8"/>
        <v>-10.1</v>
      </c>
      <c r="M98" s="1">
        <f t="shared" si="9"/>
        <v>0.99889555244212047</v>
      </c>
    </row>
    <row r="99" spans="1:13" x14ac:dyDescent="0.6">
      <c r="A99" s="1" t="s">
        <v>100</v>
      </c>
      <c r="B99" s="1">
        <v>87466</v>
      </c>
      <c r="C99" s="1">
        <v>21.322999999999993</v>
      </c>
      <c r="D99" s="1">
        <v>-2.34</v>
      </c>
      <c r="E99" s="1">
        <f t="shared" si="6"/>
        <v>23.663</v>
      </c>
      <c r="J99" s="1">
        <f t="shared" si="7"/>
        <v>23.66</v>
      </c>
      <c r="K99" s="1">
        <f t="shared" si="5"/>
        <v>23.51</v>
      </c>
      <c r="L99" s="1">
        <f t="shared" si="8"/>
        <v>18.62</v>
      </c>
      <c r="M99" s="1">
        <f t="shared" si="9"/>
        <v>8.3836160599088082E-9</v>
      </c>
    </row>
    <row r="100" spans="1:13" x14ac:dyDescent="0.6">
      <c r="A100" s="1" t="s">
        <v>101</v>
      </c>
      <c r="B100" s="1">
        <v>90049</v>
      </c>
      <c r="C100" s="1">
        <v>17.542000000000002</v>
      </c>
      <c r="D100" s="1">
        <v>-4.74</v>
      </c>
      <c r="E100" s="1">
        <f t="shared" si="6"/>
        <v>22.282</v>
      </c>
      <c r="H100" s="1" t="s">
        <v>199</v>
      </c>
      <c r="J100" s="1">
        <f t="shared" si="7"/>
        <v>21.28</v>
      </c>
      <c r="K100" s="1">
        <f t="shared" si="5"/>
        <v>21.13</v>
      </c>
      <c r="L100" s="1">
        <f t="shared" si="8"/>
        <v>16.239999999999998</v>
      </c>
      <c r="M100" s="1">
        <f t="shared" si="9"/>
        <v>4.3004923264803715E-7</v>
      </c>
    </row>
    <row r="101" spans="1:13" x14ac:dyDescent="0.6">
      <c r="A101" s="1" t="s">
        <v>102</v>
      </c>
      <c r="B101" s="1">
        <v>93834</v>
      </c>
      <c r="C101" s="1">
        <v>-12.307000000000002</v>
      </c>
      <c r="D101" s="1">
        <v>-0.92</v>
      </c>
      <c r="E101" s="1">
        <f t="shared" si="6"/>
        <v>-11.387</v>
      </c>
      <c r="J101" s="1">
        <f t="shared" si="7"/>
        <v>-11.39</v>
      </c>
      <c r="K101" s="1">
        <f t="shared" si="5"/>
        <v>-11.54</v>
      </c>
      <c r="L101" s="1">
        <f t="shared" si="8"/>
        <v>-16.43</v>
      </c>
      <c r="M101" s="1">
        <f t="shared" si="9"/>
        <v>0.9999996800813995</v>
      </c>
    </row>
    <row r="102" spans="1:13" x14ac:dyDescent="0.6">
      <c r="A102" s="1" t="s">
        <v>103</v>
      </c>
      <c r="B102" s="1">
        <v>95116</v>
      </c>
      <c r="C102" s="1">
        <v>5.3530000000000015</v>
      </c>
      <c r="D102" s="1">
        <v>-7.16</v>
      </c>
      <c r="E102" s="1">
        <f t="shared" si="6"/>
        <v>12.513</v>
      </c>
      <c r="G102" s="1" t="s">
        <v>213</v>
      </c>
      <c r="J102" s="1">
        <f t="shared" si="7"/>
        <v>12.51</v>
      </c>
      <c r="K102" s="1">
        <f t="shared" si="5"/>
        <v>12.36</v>
      </c>
      <c r="L102" s="1">
        <f t="shared" si="8"/>
        <v>7.47</v>
      </c>
      <c r="M102" s="1">
        <f t="shared" si="9"/>
        <v>1.1798244691977128E-2</v>
      </c>
    </row>
    <row r="103" spans="1:13" x14ac:dyDescent="0.6">
      <c r="A103" s="1" t="s">
        <v>104</v>
      </c>
      <c r="B103" s="1">
        <v>113200</v>
      </c>
      <c r="C103" s="1">
        <v>-7.8459999999999965</v>
      </c>
      <c r="D103" s="1">
        <v>-7.7</v>
      </c>
      <c r="E103" s="1">
        <f t="shared" si="6"/>
        <v>-0.14599999999999999</v>
      </c>
      <c r="J103" s="1">
        <f t="shared" si="7"/>
        <v>-0.15</v>
      </c>
      <c r="K103" s="1">
        <f t="shared" si="5"/>
        <v>-0.3</v>
      </c>
      <c r="L103" s="1">
        <f t="shared" si="8"/>
        <v>-5.19</v>
      </c>
      <c r="M103" s="1">
        <f t="shared" si="9"/>
        <v>0.94210900900669725</v>
      </c>
    </row>
    <row r="104" spans="1:13" x14ac:dyDescent="0.6">
      <c r="A104" s="1" t="s">
        <v>105</v>
      </c>
      <c r="B104" s="1">
        <v>86038</v>
      </c>
      <c r="C104" s="1">
        <v>-12.113999999999997</v>
      </c>
      <c r="D104" s="1">
        <v>-7.48</v>
      </c>
      <c r="E104" s="1">
        <f t="shared" si="6"/>
        <v>-4.6340000000000003</v>
      </c>
      <c r="J104" s="1">
        <f t="shared" si="7"/>
        <v>-4.63</v>
      </c>
      <c r="K104" s="1">
        <f t="shared" si="5"/>
        <v>-4.78</v>
      </c>
      <c r="L104" s="1">
        <f t="shared" si="8"/>
        <v>-9.67</v>
      </c>
      <c r="M104" s="1">
        <f t="shared" si="9"/>
        <v>0.99830684200332287</v>
      </c>
    </row>
    <row r="105" spans="1:13" x14ac:dyDescent="0.6">
      <c r="A105" s="1" t="s">
        <v>159</v>
      </c>
      <c r="B105" s="1">
        <v>100921</v>
      </c>
      <c r="C105" s="1">
        <v>6.027000000000001</v>
      </c>
      <c r="D105" s="1">
        <v>-5.8</v>
      </c>
      <c r="E105" s="1">
        <f t="shared" si="6"/>
        <v>11.827</v>
      </c>
      <c r="J105" s="1">
        <f t="shared" si="7"/>
        <v>11.83</v>
      </c>
      <c r="K105" s="1">
        <f t="shared" si="5"/>
        <v>11.68</v>
      </c>
      <c r="L105" s="1">
        <f t="shared" si="8"/>
        <v>6.79</v>
      </c>
      <c r="M105" s="1">
        <f t="shared" si="9"/>
        <v>1.9815437878244243E-2</v>
      </c>
    </row>
    <row r="106" spans="1:13" x14ac:dyDescent="0.6">
      <c r="A106" s="1" t="s">
        <v>106</v>
      </c>
      <c r="B106" s="1">
        <v>88726</v>
      </c>
      <c r="C106" s="1">
        <v>11.636000000000003</v>
      </c>
      <c r="D106" s="1">
        <v>-1.36</v>
      </c>
      <c r="E106" s="1">
        <f t="shared" si="6"/>
        <v>12.996</v>
      </c>
      <c r="J106" s="1">
        <f t="shared" si="7"/>
        <v>13</v>
      </c>
      <c r="K106" s="1">
        <f t="shared" si="5"/>
        <v>12.85</v>
      </c>
      <c r="L106" s="1">
        <f t="shared" si="8"/>
        <v>7.96</v>
      </c>
      <c r="M106" s="1">
        <f t="shared" si="9"/>
        <v>7.9300039128677481E-3</v>
      </c>
    </row>
    <row r="107" spans="1:13" x14ac:dyDescent="0.6">
      <c r="A107" s="1" t="s">
        <v>107</v>
      </c>
      <c r="B107" s="1">
        <v>94579</v>
      </c>
      <c r="C107" s="1">
        <v>-16.572000000000003</v>
      </c>
      <c r="D107" s="1">
        <v>2.68</v>
      </c>
      <c r="E107" s="1">
        <f t="shared" si="6"/>
        <v>-19.251999999999999</v>
      </c>
      <c r="F107" s="1" t="s">
        <v>208</v>
      </c>
      <c r="G107" s="1" t="s">
        <v>208</v>
      </c>
      <c r="J107" s="1">
        <f t="shared" si="7"/>
        <v>-19.25</v>
      </c>
      <c r="K107" s="1">
        <f t="shared" si="5"/>
        <v>-19.399999999999999</v>
      </c>
      <c r="L107" s="1">
        <f t="shared" si="8"/>
        <v>-24.29</v>
      </c>
      <c r="M107" s="1">
        <f t="shared" si="9"/>
        <v>0.99999999999990841</v>
      </c>
    </row>
    <row r="108" spans="1:13" x14ac:dyDescent="0.6">
      <c r="A108" s="1" t="s">
        <v>160</v>
      </c>
      <c r="B108" s="1">
        <v>84809</v>
      </c>
      <c r="C108" s="1">
        <v>-1.3780000000000001</v>
      </c>
      <c r="D108" s="1">
        <v>2.1800000000000002</v>
      </c>
      <c r="E108" s="1">
        <f t="shared" si="6"/>
        <v>-3.5579999999999998</v>
      </c>
      <c r="J108" s="1">
        <f t="shared" si="7"/>
        <v>-3.56</v>
      </c>
      <c r="K108" s="1">
        <f t="shared" si="5"/>
        <v>-3.71</v>
      </c>
      <c r="L108" s="1">
        <f t="shared" si="8"/>
        <v>-8.6</v>
      </c>
      <c r="M108" s="1">
        <f t="shared" si="9"/>
        <v>0.99542048730736366</v>
      </c>
    </row>
    <row r="109" spans="1:13" x14ac:dyDescent="0.6">
      <c r="A109" s="1" t="s">
        <v>108</v>
      </c>
      <c r="B109" s="1">
        <v>87257</v>
      </c>
      <c r="C109" s="1">
        <v>10.558999999999997</v>
      </c>
      <c r="D109" s="1">
        <v>-3.89</v>
      </c>
      <c r="E109" s="1">
        <f t="shared" si="6"/>
        <v>14.449</v>
      </c>
      <c r="J109" s="1">
        <f t="shared" si="7"/>
        <v>14.45</v>
      </c>
      <c r="K109" s="1">
        <f t="shared" si="5"/>
        <v>14.3</v>
      </c>
      <c r="L109" s="1">
        <f t="shared" si="8"/>
        <v>9.41</v>
      </c>
      <c r="M109" s="1">
        <f t="shared" si="9"/>
        <v>2.1755706269171136E-3</v>
      </c>
    </row>
    <row r="110" spans="1:13" x14ac:dyDescent="0.6">
      <c r="A110" s="1" t="s">
        <v>109</v>
      </c>
      <c r="B110" s="1">
        <v>91198</v>
      </c>
      <c r="C110" s="1">
        <v>17.816000000000003</v>
      </c>
      <c r="D110" s="1">
        <v>-3.57</v>
      </c>
      <c r="E110" s="1">
        <f t="shared" si="6"/>
        <v>21.385999999999999</v>
      </c>
      <c r="J110" s="1">
        <f t="shared" si="7"/>
        <v>21.39</v>
      </c>
      <c r="K110" s="1">
        <f t="shared" si="5"/>
        <v>21.24</v>
      </c>
      <c r="L110" s="1">
        <f t="shared" si="8"/>
        <v>16.350000000000001</v>
      </c>
      <c r="M110" s="1">
        <f t="shared" si="9"/>
        <v>3.6249783907255601E-7</v>
      </c>
    </row>
    <row r="111" spans="1:13" x14ac:dyDescent="0.6">
      <c r="A111" s="1" t="s">
        <v>111</v>
      </c>
      <c r="B111" s="1">
        <v>85960</v>
      </c>
      <c r="C111" s="1">
        <v>14.941999999999993</v>
      </c>
      <c r="D111" s="1">
        <v>-3.01</v>
      </c>
      <c r="E111" s="1">
        <f t="shared" si="6"/>
        <v>17.952000000000002</v>
      </c>
      <c r="J111" s="1">
        <f t="shared" si="7"/>
        <v>17.95</v>
      </c>
      <c r="K111" s="1">
        <f t="shared" si="5"/>
        <v>17.8</v>
      </c>
      <c r="L111" s="1">
        <f t="shared" si="8"/>
        <v>12.91</v>
      </c>
      <c r="M111" s="1">
        <f t="shared" si="9"/>
        <v>4.5744484543452922E-5</v>
      </c>
    </row>
    <row r="112" spans="1:13" x14ac:dyDescent="0.6">
      <c r="A112" s="1" t="s">
        <v>112</v>
      </c>
      <c r="B112" s="1">
        <v>87545</v>
      </c>
      <c r="C112" s="1">
        <v>11.015000000000001</v>
      </c>
      <c r="D112" s="1">
        <v>-1.42</v>
      </c>
      <c r="E112" s="1">
        <f t="shared" si="6"/>
        <v>12.435</v>
      </c>
      <c r="J112" s="1">
        <f t="shared" si="7"/>
        <v>12.44</v>
      </c>
      <c r="K112" s="1">
        <f t="shared" si="5"/>
        <v>12.29</v>
      </c>
      <c r="L112" s="1">
        <f t="shared" si="8"/>
        <v>7.4</v>
      </c>
      <c r="M112" s="1">
        <f t="shared" si="9"/>
        <v>1.2466983232904134E-2</v>
      </c>
    </row>
    <row r="113" spans="1:13" x14ac:dyDescent="0.6">
      <c r="A113" s="1" t="s">
        <v>113</v>
      </c>
      <c r="B113" s="1">
        <v>84948</v>
      </c>
      <c r="C113" s="1">
        <v>-4.0240000000000009</v>
      </c>
      <c r="D113" s="1">
        <v>-2.4700000000000002</v>
      </c>
      <c r="E113" s="1">
        <f t="shared" si="6"/>
        <v>-1.554</v>
      </c>
      <c r="J113" s="1">
        <f t="shared" si="7"/>
        <v>-1.55</v>
      </c>
      <c r="K113" s="1">
        <f t="shared" si="5"/>
        <v>-1.7</v>
      </c>
      <c r="L113" s="1">
        <f t="shared" si="8"/>
        <v>-6.59</v>
      </c>
      <c r="M113" s="1">
        <f t="shared" si="9"/>
        <v>0.97708576252600254</v>
      </c>
    </row>
    <row r="114" spans="1:13" x14ac:dyDescent="0.6">
      <c r="A114" s="1" t="s">
        <v>161</v>
      </c>
      <c r="B114" s="1">
        <v>88016</v>
      </c>
      <c r="C114" s="1">
        <v>24.894999999999996</v>
      </c>
      <c r="D114" s="1">
        <v>4.03</v>
      </c>
      <c r="E114" s="1">
        <f t="shared" si="6"/>
        <v>20.864999999999998</v>
      </c>
      <c r="H114" s="1" t="s">
        <v>199</v>
      </c>
      <c r="J114" s="1">
        <f t="shared" si="7"/>
        <v>19.87</v>
      </c>
      <c r="K114" s="1">
        <f t="shared" si="5"/>
        <v>19.72</v>
      </c>
      <c r="L114" s="1">
        <f t="shared" si="8"/>
        <v>14.83</v>
      </c>
      <c r="M114" s="1">
        <f t="shared" si="9"/>
        <v>3.4958767391530494E-6</v>
      </c>
    </row>
    <row r="115" spans="1:13" x14ac:dyDescent="0.6">
      <c r="A115" s="1" t="s">
        <v>114</v>
      </c>
      <c r="B115" s="1">
        <v>95004</v>
      </c>
      <c r="C115" s="1">
        <v>16.418000000000006</v>
      </c>
      <c r="D115" s="1">
        <v>-3.12</v>
      </c>
      <c r="E115" s="1">
        <f t="shared" si="6"/>
        <v>19.538</v>
      </c>
      <c r="I115" s="1" t="s">
        <v>199</v>
      </c>
      <c r="J115" s="1">
        <f t="shared" si="7"/>
        <v>20.54</v>
      </c>
      <c r="K115" s="1">
        <f t="shared" si="5"/>
        <v>20.39</v>
      </c>
      <c r="L115" s="1">
        <f t="shared" si="8"/>
        <v>15.5</v>
      </c>
      <c r="M115" s="1">
        <f t="shared" si="9"/>
        <v>1.3202480367059614E-6</v>
      </c>
    </row>
    <row r="116" spans="1:13" x14ac:dyDescent="0.6">
      <c r="A116" s="1" t="s">
        <v>115</v>
      </c>
      <c r="B116" s="1">
        <v>99235</v>
      </c>
      <c r="C116" s="1">
        <v>-13.835999999999999</v>
      </c>
      <c r="D116" s="1">
        <v>-4.4400000000000004</v>
      </c>
      <c r="E116" s="1">
        <f t="shared" si="6"/>
        <v>-9.3960000000000008</v>
      </c>
      <c r="J116" s="1">
        <f t="shared" si="7"/>
        <v>-9.4</v>
      </c>
      <c r="K116" s="1">
        <f t="shared" si="5"/>
        <v>-9.5500000000000007</v>
      </c>
      <c r="L116" s="1">
        <f t="shared" si="8"/>
        <v>-14.44</v>
      </c>
      <c r="M116" s="1">
        <f t="shared" si="9"/>
        <v>0.99999394942757047</v>
      </c>
    </row>
    <row r="117" spans="1:13" x14ac:dyDescent="0.6">
      <c r="A117" s="1" t="s">
        <v>117</v>
      </c>
      <c r="B117" s="1">
        <v>92477</v>
      </c>
      <c r="C117" s="1">
        <v>13.61</v>
      </c>
      <c r="D117" s="1">
        <v>-2.1</v>
      </c>
      <c r="E117" s="1">
        <f t="shared" si="6"/>
        <v>15.71</v>
      </c>
      <c r="J117" s="1">
        <f t="shared" si="7"/>
        <v>15.71</v>
      </c>
      <c r="K117" s="1">
        <f t="shared" si="5"/>
        <v>15.56</v>
      </c>
      <c r="L117" s="1">
        <f t="shared" si="8"/>
        <v>10.67</v>
      </c>
      <c r="M117" s="1">
        <f t="shared" si="9"/>
        <v>6.1177353248620424E-4</v>
      </c>
    </row>
    <row r="118" spans="1:13" x14ac:dyDescent="0.6">
      <c r="A118" s="1" t="s">
        <v>118</v>
      </c>
      <c r="B118" s="1">
        <v>86934</v>
      </c>
      <c r="C118" s="1">
        <v>15.040999999999997</v>
      </c>
      <c r="D118" s="1">
        <v>-0.38</v>
      </c>
      <c r="E118" s="1">
        <f t="shared" si="6"/>
        <v>15.420999999999999</v>
      </c>
      <c r="J118" s="1">
        <f t="shared" si="7"/>
        <v>15.42</v>
      </c>
      <c r="K118" s="1">
        <f t="shared" si="5"/>
        <v>15.27</v>
      </c>
      <c r="L118" s="1">
        <f t="shared" si="8"/>
        <v>10.38</v>
      </c>
      <c r="M118" s="1">
        <f t="shared" si="9"/>
        <v>8.2914480763286431E-4</v>
      </c>
    </row>
    <row r="119" spans="1:13" x14ac:dyDescent="0.6">
      <c r="A119" s="1" t="s">
        <v>119</v>
      </c>
      <c r="B119" s="1">
        <v>83361</v>
      </c>
      <c r="C119" s="1">
        <v>-9.0799999999999983</v>
      </c>
      <c r="D119" s="1">
        <v>-5.31</v>
      </c>
      <c r="E119" s="1">
        <f t="shared" si="6"/>
        <v>-3.77</v>
      </c>
      <c r="H119" s="1" t="s">
        <v>176</v>
      </c>
      <c r="J119" s="1">
        <f t="shared" si="7"/>
        <v>-2.77</v>
      </c>
      <c r="K119" s="1">
        <f t="shared" si="5"/>
        <v>-2.92</v>
      </c>
      <c r="L119" s="1">
        <f t="shared" si="8"/>
        <v>-7.81</v>
      </c>
      <c r="M119" s="1">
        <f t="shared" si="9"/>
        <v>0.99102545470421699</v>
      </c>
    </row>
    <row r="120" spans="1:13" x14ac:dyDescent="0.6">
      <c r="A120" s="1" t="s">
        <v>120</v>
      </c>
      <c r="B120" s="1">
        <v>104612</v>
      </c>
      <c r="C120" s="1">
        <v>2.3049999999999997</v>
      </c>
      <c r="D120" s="1">
        <v>-0.8</v>
      </c>
      <c r="E120" s="1">
        <f t="shared" si="6"/>
        <v>3.105</v>
      </c>
      <c r="H120" s="1" t="s">
        <v>176</v>
      </c>
      <c r="I120" s="1" t="s">
        <v>199</v>
      </c>
      <c r="J120" s="1">
        <f t="shared" si="7"/>
        <v>5.1100000000000003</v>
      </c>
      <c r="K120" s="1">
        <f t="shared" si="5"/>
        <v>4.96</v>
      </c>
      <c r="L120" s="1">
        <f t="shared" si="8"/>
        <v>7.0000000000000007E-2</v>
      </c>
      <c r="M120" s="1">
        <f t="shared" si="9"/>
        <v>0.49153822256479873</v>
      </c>
    </row>
    <row r="121" spans="1:13" x14ac:dyDescent="0.6">
      <c r="A121" s="1" t="s">
        <v>121</v>
      </c>
      <c r="B121" s="1">
        <v>93547</v>
      </c>
      <c r="C121" s="1">
        <v>15.102000000000004</v>
      </c>
      <c r="D121" s="1">
        <v>-4.87</v>
      </c>
      <c r="E121" s="1">
        <f t="shared" si="6"/>
        <v>19.972000000000001</v>
      </c>
      <c r="J121" s="1">
        <f t="shared" si="7"/>
        <v>19.97</v>
      </c>
      <c r="K121" s="1">
        <f t="shared" si="5"/>
        <v>19.82</v>
      </c>
      <c r="L121" s="1">
        <f t="shared" si="8"/>
        <v>14.93</v>
      </c>
      <c r="M121" s="1">
        <f t="shared" si="9"/>
        <v>3.0306109413475012E-6</v>
      </c>
    </row>
    <row r="122" spans="1:13" x14ac:dyDescent="0.6">
      <c r="A122" s="1" t="s">
        <v>122</v>
      </c>
      <c r="B122" s="1">
        <v>82022</v>
      </c>
      <c r="C122" s="1">
        <v>-7.6670000000000016</v>
      </c>
      <c r="D122" s="1">
        <v>-6.35</v>
      </c>
      <c r="E122" s="1">
        <f t="shared" si="6"/>
        <v>-1.3169999999999999</v>
      </c>
      <c r="J122" s="1">
        <f t="shared" si="7"/>
        <v>-1.32</v>
      </c>
      <c r="K122" s="1">
        <f t="shared" si="5"/>
        <v>-1.47</v>
      </c>
      <c r="L122" s="1">
        <f t="shared" si="8"/>
        <v>-6.36</v>
      </c>
      <c r="M122" s="1">
        <f t="shared" si="9"/>
        <v>0.97302717471887457</v>
      </c>
    </row>
    <row r="123" spans="1:13" x14ac:dyDescent="0.6">
      <c r="A123" s="1" t="s">
        <v>123</v>
      </c>
      <c r="B123" s="1">
        <v>100068</v>
      </c>
      <c r="C123" s="1">
        <v>-10.738</v>
      </c>
      <c r="D123" s="1">
        <v>-10.47</v>
      </c>
      <c r="E123" s="1">
        <f t="shared" si="6"/>
        <v>-0.26800000000000002</v>
      </c>
      <c r="H123" s="1" t="s">
        <v>199</v>
      </c>
      <c r="J123" s="1">
        <f t="shared" si="7"/>
        <v>-1.27</v>
      </c>
      <c r="K123" s="1">
        <f t="shared" si="5"/>
        <v>-1.42</v>
      </c>
      <c r="L123" s="1">
        <f t="shared" si="8"/>
        <v>-6.31</v>
      </c>
      <c r="M123" s="1">
        <f t="shared" si="9"/>
        <v>0.97206967565847591</v>
      </c>
    </row>
    <row r="124" spans="1:13" x14ac:dyDescent="0.6">
      <c r="A124" s="1" t="s">
        <v>124</v>
      </c>
      <c r="B124" s="1">
        <v>87032</v>
      </c>
      <c r="C124" s="1">
        <v>3.6259999999999977</v>
      </c>
      <c r="D124" s="1">
        <v>-5.68</v>
      </c>
      <c r="E124" s="1">
        <f t="shared" si="6"/>
        <v>9.3059999999999992</v>
      </c>
      <c r="J124" s="1">
        <f t="shared" si="7"/>
        <v>9.31</v>
      </c>
      <c r="K124" s="1">
        <f t="shared" si="5"/>
        <v>9.16</v>
      </c>
      <c r="L124" s="1">
        <f t="shared" si="8"/>
        <v>4.2699999999999996</v>
      </c>
      <c r="M124" s="1">
        <f t="shared" si="9"/>
        <v>9.7843177928619476E-2</v>
      </c>
    </row>
    <row r="125" spans="1:13" x14ac:dyDescent="0.6">
      <c r="A125" s="1" t="s">
        <v>125</v>
      </c>
      <c r="B125" s="1">
        <v>83631</v>
      </c>
      <c r="C125" s="1">
        <v>-3.3320000000000007</v>
      </c>
      <c r="D125" s="1">
        <v>-1.1499999999999999</v>
      </c>
      <c r="E125" s="1">
        <f t="shared" si="6"/>
        <v>-2.1819999999999999</v>
      </c>
      <c r="H125" s="1" t="s">
        <v>176</v>
      </c>
      <c r="J125" s="1">
        <f t="shared" si="7"/>
        <v>-1.18</v>
      </c>
      <c r="K125" s="1">
        <f t="shared" si="5"/>
        <v>-1.33</v>
      </c>
      <c r="L125" s="1">
        <f t="shared" si="8"/>
        <v>-6.22</v>
      </c>
      <c r="M125" s="1">
        <f t="shared" si="9"/>
        <v>0.97027485157433568</v>
      </c>
    </row>
    <row r="126" spans="1:13" x14ac:dyDescent="0.6">
      <c r="A126" s="1" t="s">
        <v>126</v>
      </c>
      <c r="B126" s="1">
        <v>92793</v>
      </c>
      <c r="C126" s="1">
        <v>1.6480000000000032</v>
      </c>
      <c r="D126" s="1">
        <v>1.1200000000000001</v>
      </c>
      <c r="E126" s="1">
        <f t="shared" si="6"/>
        <v>0.52800000000000002</v>
      </c>
      <c r="H126" s="1" t="s">
        <v>176</v>
      </c>
      <c r="I126" s="1" t="s">
        <v>199</v>
      </c>
      <c r="J126" s="1">
        <f t="shared" si="7"/>
        <v>2.5299999999999998</v>
      </c>
      <c r="K126" s="1">
        <f t="shared" si="5"/>
        <v>2.38</v>
      </c>
      <c r="L126" s="1">
        <f t="shared" si="8"/>
        <v>-2.5099999999999998</v>
      </c>
      <c r="M126" s="1">
        <f t="shared" si="9"/>
        <v>0.77655380063320778</v>
      </c>
    </row>
    <row r="127" spans="1:13" x14ac:dyDescent="0.6">
      <c r="A127" s="1" t="s">
        <v>162</v>
      </c>
      <c r="B127" s="1">
        <v>96009</v>
      </c>
      <c r="C127" s="1">
        <v>-19.908999999999999</v>
      </c>
      <c r="D127" s="1">
        <v>-5.89</v>
      </c>
      <c r="E127" s="1">
        <f t="shared" si="6"/>
        <v>-14.019</v>
      </c>
      <c r="J127" s="1">
        <f t="shared" si="7"/>
        <v>-14.02</v>
      </c>
      <c r="K127" s="1">
        <f t="shared" si="5"/>
        <v>-14.17</v>
      </c>
      <c r="L127" s="1">
        <f t="shared" si="8"/>
        <v>-19.059999999999999</v>
      </c>
      <c r="M127" s="1">
        <f t="shared" si="9"/>
        <v>0.99999999616961965</v>
      </c>
    </row>
    <row r="128" spans="1:13" x14ac:dyDescent="0.6">
      <c r="A128" s="1" t="s">
        <v>127</v>
      </c>
      <c r="B128" s="1">
        <v>85423</v>
      </c>
      <c r="C128" s="1">
        <v>-11.296999999999997</v>
      </c>
      <c r="D128" s="1">
        <v>-6.52</v>
      </c>
      <c r="E128" s="1">
        <f t="shared" si="6"/>
        <v>-4.7770000000000001</v>
      </c>
      <c r="J128" s="1">
        <f t="shared" si="7"/>
        <v>-4.78</v>
      </c>
      <c r="K128" s="1">
        <f t="shared" si="5"/>
        <v>-4.93</v>
      </c>
      <c r="L128" s="1">
        <f t="shared" si="8"/>
        <v>-9.82</v>
      </c>
      <c r="M128" s="1">
        <f t="shared" si="9"/>
        <v>0.99853867100974758</v>
      </c>
    </row>
    <row r="129" spans="1:13" x14ac:dyDescent="0.6">
      <c r="A129" s="1" t="s">
        <v>128</v>
      </c>
      <c r="B129" s="1">
        <v>90597</v>
      </c>
      <c r="C129" s="1">
        <v>4.6850000000000023</v>
      </c>
      <c r="D129" s="1">
        <v>1.36</v>
      </c>
      <c r="E129" s="1">
        <f t="shared" si="6"/>
        <v>3.3250000000000002</v>
      </c>
      <c r="H129" s="1" t="s">
        <v>176</v>
      </c>
      <c r="I129" s="1" t="s">
        <v>199</v>
      </c>
      <c r="J129" s="1">
        <f t="shared" si="7"/>
        <v>5.33</v>
      </c>
      <c r="K129" s="1">
        <f t="shared" si="5"/>
        <v>5.18</v>
      </c>
      <c r="L129" s="1">
        <f t="shared" si="8"/>
        <v>0.28999999999999998</v>
      </c>
      <c r="M129" s="1">
        <f t="shared" si="9"/>
        <v>0.46498650809375203</v>
      </c>
    </row>
    <row r="130" spans="1:13" x14ac:dyDescent="0.6">
      <c r="A130" s="1" t="s">
        <v>129</v>
      </c>
      <c r="B130" s="1">
        <v>98398</v>
      </c>
      <c r="C130" s="1">
        <v>-3.9560000000000031</v>
      </c>
      <c r="D130" s="1">
        <v>-2.38</v>
      </c>
      <c r="E130" s="1">
        <f t="shared" si="6"/>
        <v>-1.5760000000000001</v>
      </c>
      <c r="J130" s="1">
        <f t="shared" si="7"/>
        <v>-1.58</v>
      </c>
      <c r="K130" s="1">
        <f t="shared" ref="K130:K151" si="10">ROUND($J130+($E$152-$J$152),2)</f>
        <v>-1.73</v>
      </c>
      <c r="L130" s="1">
        <f t="shared" si="8"/>
        <v>-6.62</v>
      </c>
      <c r="M130" s="1">
        <f t="shared" si="9"/>
        <v>0.97757510889484711</v>
      </c>
    </row>
    <row r="131" spans="1:13" x14ac:dyDescent="0.6">
      <c r="A131" s="1" t="s">
        <v>130</v>
      </c>
      <c r="B131" s="1">
        <v>98920</v>
      </c>
      <c r="C131" s="1">
        <v>16.436999999999998</v>
      </c>
      <c r="D131" s="1">
        <v>-2.5499999999999998</v>
      </c>
      <c r="E131" s="1">
        <f t="shared" ref="E131:E151" si="11">ROUND(C131-D131,3)</f>
        <v>18.986999999999998</v>
      </c>
      <c r="J131" s="1">
        <f t="shared" ref="J131:J151" si="12">ROUND($E131+IF($I131="ALP",-1,IF(OR($I131="LIB",$I131="NAT",$I131="LIB/NAT"),1,0))-IF($H131="ALP",-1,IF(OR($H131="LIB",$H131="NAT",$H131="LIB/NAT"),1,0)),2)</f>
        <v>18.989999999999998</v>
      </c>
      <c r="K131" s="1">
        <f t="shared" si="10"/>
        <v>18.84</v>
      </c>
      <c r="L131" s="1">
        <f t="shared" ref="L131:L151" si="13">IF($P$7="Pre-election",ROUND($K131+($P$8-$E$152),2),ROUND($C131+($P$8-$C$152),2))</f>
        <v>13.95</v>
      </c>
      <c r="M131" s="1">
        <f t="shared" ref="M131:M149" si="14">_xlfn.NORM.DIST(0,$L131,3.3,TRUE)</f>
        <v>1.1827044879249975E-5</v>
      </c>
    </row>
    <row r="132" spans="1:13" x14ac:dyDescent="0.6">
      <c r="A132" s="1" t="s">
        <v>131</v>
      </c>
      <c r="B132" s="1">
        <v>95277</v>
      </c>
      <c r="C132" s="1">
        <v>1.1439999999999984</v>
      </c>
      <c r="D132" s="1">
        <v>-1.95</v>
      </c>
      <c r="E132" s="1">
        <f t="shared" si="11"/>
        <v>3.0939999999999999</v>
      </c>
      <c r="H132" s="1" t="s">
        <v>176</v>
      </c>
      <c r="I132" s="1" t="s">
        <v>199</v>
      </c>
      <c r="J132" s="1">
        <f t="shared" si="12"/>
        <v>5.09</v>
      </c>
      <c r="K132" s="1">
        <f t="shared" si="10"/>
        <v>4.9400000000000004</v>
      </c>
      <c r="L132" s="1">
        <f t="shared" si="13"/>
        <v>0.05</v>
      </c>
      <c r="M132" s="1">
        <f t="shared" si="14"/>
        <v>0.49395565126005886</v>
      </c>
    </row>
    <row r="133" spans="1:13" x14ac:dyDescent="0.6">
      <c r="A133" s="1" t="s">
        <v>132</v>
      </c>
      <c r="B133" s="1">
        <v>94764</v>
      </c>
      <c r="C133" s="1">
        <v>9.088000000000001</v>
      </c>
      <c r="D133" s="1">
        <v>0.55000000000000004</v>
      </c>
      <c r="E133" s="1">
        <f t="shared" si="11"/>
        <v>8.5380000000000003</v>
      </c>
      <c r="J133" s="1">
        <f t="shared" si="12"/>
        <v>8.5399999999999991</v>
      </c>
      <c r="K133" s="1">
        <f t="shared" si="10"/>
        <v>8.39</v>
      </c>
      <c r="L133" s="1">
        <f t="shared" si="13"/>
        <v>3.5</v>
      </c>
      <c r="M133" s="1">
        <f t="shared" si="14"/>
        <v>0.14443448356198257</v>
      </c>
    </row>
    <row r="134" spans="1:13" x14ac:dyDescent="0.6">
      <c r="A134" s="1" t="s">
        <v>133</v>
      </c>
      <c r="B134" s="1">
        <v>95678</v>
      </c>
      <c r="C134" s="1">
        <v>-17.277000000000001</v>
      </c>
      <c r="D134" s="1">
        <v>-2.93</v>
      </c>
      <c r="E134" s="1">
        <f t="shared" si="11"/>
        <v>-14.347</v>
      </c>
      <c r="J134" s="1">
        <f t="shared" si="12"/>
        <v>-14.35</v>
      </c>
      <c r="K134" s="1">
        <f t="shared" si="10"/>
        <v>-14.5</v>
      </c>
      <c r="L134" s="1">
        <f t="shared" si="13"/>
        <v>-19.39</v>
      </c>
      <c r="M134" s="1">
        <f t="shared" si="14"/>
        <v>0.99999999789543037</v>
      </c>
    </row>
    <row r="135" spans="1:13" x14ac:dyDescent="0.6">
      <c r="A135" s="1" t="s">
        <v>134</v>
      </c>
      <c r="B135" s="1">
        <v>98038</v>
      </c>
      <c r="C135" s="1">
        <v>-9.9369999999999976</v>
      </c>
      <c r="D135" s="1">
        <v>-2.54</v>
      </c>
      <c r="E135" s="1">
        <f t="shared" si="11"/>
        <v>-7.3970000000000002</v>
      </c>
      <c r="H135" s="1" t="s">
        <v>176</v>
      </c>
      <c r="J135" s="1">
        <f t="shared" si="12"/>
        <v>-6.4</v>
      </c>
      <c r="K135" s="1">
        <f t="shared" si="10"/>
        <v>-6.55</v>
      </c>
      <c r="L135" s="1">
        <f t="shared" si="13"/>
        <v>-11.44</v>
      </c>
      <c r="M135" s="1">
        <f t="shared" si="14"/>
        <v>0.9997365225344047</v>
      </c>
    </row>
    <row r="136" spans="1:13" x14ac:dyDescent="0.6">
      <c r="A136" s="1" t="s">
        <v>135</v>
      </c>
      <c r="B136" s="1">
        <v>54585</v>
      </c>
      <c r="C136" s="1">
        <v>-5.9969999999999999</v>
      </c>
      <c r="D136" s="1">
        <v>-7.4</v>
      </c>
      <c r="E136" s="1">
        <f t="shared" si="11"/>
        <v>1.403</v>
      </c>
      <c r="I136" s="1" t="s">
        <v>199</v>
      </c>
      <c r="J136" s="1">
        <f t="shared" si="12"/>
        <v>2.4</v>
      </c>
      <c r="K136" s="1">
        <f t="shared" si="10"/>
        <v>2.25</v>
      </c>
      <c r="L136" s="1">
        <f t="shared" si="13"/>
        <v>-2.64</v>
      </c>
      <c r="M136" s="1">
        <f t="shared" si="14"/>
        <v>0.78814460141660336</v>
      </c>
    </row>
    <row r="137" spans="1:13" x14ac:dyDescent="0.6">
      <c r="A137" s="1" t="s">
        <v>137</v>
      </c>
      <c r="B137" s="1">
        <v>82891</v>
      </c>
      <c r="C137" s="1">
        <v>6.1219999999999999</v>
      </c>
      <c r="D137" s="1">
        <v>-2.85</v>
      </c>
      <c r="E137" s="1">
        <f t="shared" si="11"/>
        <v>8.9719999999999995</v>
      </c>
      <c r="J137" s="1">
        <f t="shared" si="12"/>
        <v>8.9700000000000006</v>
      </c>
      <c r="K137" s="1">
        <f t="shared" si="10"/>
        <v>8.82</v>
      </c>
      <c r="L137" s="1">
        <f t="shared" si="13"/>
        <v>3.93</v>
      </c>
      <c r="M137" s="1">
        <f t="shared" si="14"/>
        <v>0.11684463765000624</v>
      </c>
    </row>
    <row r="138" spans="1:13" x14ac:dyDescent="0.6">
      <c r="A138" s="1" t="s">
        <v>138</v>
      </c>
      <c r="B138" s="1">
        <v>93032</v>
      </c>
      <c r="C138" s="1">
        <v>5.8930000000000007</v>
      </c>
      <c r="D138" s="1">
        <v>-4.1900000000000004</v>
      </c>
      <c r="E138" s="1">
        <f t="shared" si="11"/>
        <v>10.083</v>
      </c>
      <c r="J138" s="1">
        <f t="shared" si="12"/>
        <v>10.08</v>
      </c>
      <c r="K138" s="1">
        <f t="shared" si="10"/>
        <v>9.93</v>
      </c>
      <c r="L138" s="1">
        <f t="shared" si="13"/>
        <v>5.04</v>
      </c>
      <c r="M138" s="1">
        <f t="shared" si="14"/>
        <v>6.3346604125778819E-2</v>
      </c>
    </row>
    <row r="139" spans="1:13" x14ac:dyDescent="0.6">
      <c r="A139" s="1" t="s">
        <v>139</v>
      </c>
      <c r="B139" s="1">
        <v>81402</v>
      </c>
      <c r="C139" s="1">
        <v>3.5919999999999987</v>
      </c>
      <c r="D139" s="1">
        <v>-3.75</v>
      </c>
      <c r="E139" s="1">
        <f t="shared" si="11"/>
        <v>7.3419999999999996</v>
      </c>
      <c r="J139" s="1">
        <f t="shared" si="12"/>
        <v>7.34</v>
      </c>
      <c r="K139" s="1">
        <f t="shared" si="10"/>
        <v>7.19</v>
      </c>
      <c r="L139" s="1">
        <f t="shared" si="13"/>
        <v>2.2999999999999998</v>
      </c>
      <c r="M139" s="1">
        <f t="shared" si="14"/>
        <v>0.2429108790940443</v>
      </c>
    </row>
    <row r="140" spans="1:13" x14ac:dyDescent="0.6">
      <c r="A140" s="1" t="s">
        <v>140</v>
      </c>
      <c r="B140" s="1">
        <v>87900</v>
      </c>
      <c r="C140" s="1">
        <v>-15.313000000000002</v>
      </c>
      <c r="D140" s="1">
        <v>-2.44</v>
      </c>
      <c r="E140" s="1">
        <f t="shared" si="11"/>
        <v>-12.872999999999999</v>
      </c>
      <c r="J140" s="1">
        <f t="shared" si="12"/>
        <v>-12.87</v>
      </c>
      <c r="K140" s="1">
        <f t="shared" si="10"/>
        <v>-13.02</v>
      </c>
      <c r="L140" s="1">
        <f t="shared" si="13"/>
        <v>-17.91</v>
      </c>
      <c r="M140" s="1">
        <f t="shared" si="14"/>
        <v>0.99999997138917041</v>
      </c>
    </row>
    <row r="141" spans="1:13" x14ac:dyDescent="0.6">
      <c r="A141" s="1" t="s">
        <v>141</v>
      </c>
      <c r="B141" s="1">
        <v>83565</v>
      </c>
      <c r="C141" s="1">
        <v>11.064999999999998</v>
      </c>
      <c r="D141" s="1">
        <v>-1.95</v>
      </c>
      <c r="E141" s="1">
        <f t="shared" si="11"/>
        <v>13.015000000000001</v>
      </c>
      <c r="J141" s="1">
        <f t="shared" si="12"/>
        <v>13.02</v>
      </c>
      <c r="K141" s="1">
        <f t="shared" si="10"/>
        <v>12.87</v>
      </c>
      <c r="L141" s="1">
        <f t="shared" si="13"/>
        <v>7.98</v>
      </c>
      <c r="M141" s="1">
        <f t="shared" si="14"/>
        <v>7.7991403171191872E-3</v>
      </c>
    </row>
    <row r="142" spans="1:13" x14ac:dyDescent="0.6">
      <c r="A142" s="1" t="s">
        <v>163</v>
      </c>
      <c r="B142" s="1">
        <v>95933</v>
      </c>
      <c r="C142" s="1">
        <v>-10.973999999999997</v>
      </c>
      <c r="D142" s="1">
        <v>-7.57</v>
      </c>
      <c r="E142" s="1">
        <f t="shared" si="11"/>
        <v>-3.4039999999999999</v>
      </c>
      <c r="J142" s="1">
        <f t="shared" si="12"/>
        <v>-3.4</v>
      </c>
      <c r="K142" s="1">
        <f t="shared" si="10"/>
        <v>-3.55</v>
      </c>
      <c r="L142" s="1">
        <f t="shared" si="13"/>
        <v>-8.44</v>
      </c>
      <c r="M142" s="1">
        <f t="shared" si="14"/>
        <v>0.99472977019093045</v>
      </c>
    </row>
    <row r="143" spans="1:13" x14ac:dyDescent="0.6">
      <c r="A143" s="1" t="s">
        <v>142</v>
      </c>
      <c r="B143" s="1">
        <v>89255</v>
      </c>
      <c r="C143" s="1">
        <v>8.9600000000000009</v>
      </c>
      <c r="D143" s="1">
        <v>-1.1100000000000001</v>
      </c>
      <c r="E143" s="1">
        <f t="shared" si="11"/>
        <v>10.07</v>
      </c>
      <c r="J143" s="1">
        <f t="shared" si="12"/>
        <v>10.07</v>
      </c>
      <c r="K143" s="1">
        <f t="shared" si="10"/>
        <v>9.92</v>
      </c>
      <c r="L143" s="1">
        <f t="shared" si="13"/>
        <v>5.03</v>
      </c>
      <c r="M143" s="1">
        <f t="shared" si="14"/>
        <v>6.3724081936869889E-2</v>
      </c>
    </row>
    <row r="144" spans="1:13" x14ac:dyDescent="0.6">
      <c r="A144" s="1" t="s">
        <v>143</v>
      </c>
      <c r="B144" s="1">
        <v>86666</v>
      </c>
      <c r="C144" s="1">
        <v>11.094000000000001</v>
      </c>
      <c r="D144" s="1">
        <v>-4.2300000000000004</v>
      </c>
      <c r="E144" s="1">
        <f t="shared" si="11"/>
        <v>15.324</v>
      </c>
      <c r="J144" s="1">
        <f t="shared" si="12"/>
        <v>15.32</v>
      </c>
      <c r="K144" s="1">
        <f t="shared" si="10"/>
        <v>15.17</v>
      </c>
      <c r="L144" s="1">
        <f t="shared" si="13"/>
        <v>10.28</v>
      </c>
      <c r="M144" s="1">
        <f t="shared" si="14"/>
        <v>9.1925223066776252E-4</v>
      </c>
    </row>
    <row r="145" spans="1:13" x14ac:dyDescent="0.6">
      <c r="A145" s="1" t="s">
        <v>144</v>
      </c>
      <c r="B145" s="1">
        <v>83236</v>
      </c>
      <c r="C145" s="1">
        <v>-17.575000000000003</v>
      </c>
      <c r="D145" s="1">
        <v>-8.76</v>
      </c>
      <c r="E145" s="1">
        <f t="shared" si="11"/>
        <v>-8.8149999999999995</v>
      </c>
      <c r="J145" s="1">
        <f t="shared" si="12"/>
        <v>-8.82</v>
      </c>
      <c r="K145" s="1">
        <f t="shared" si="10"/>
        <v>-8.9700000000000006</v>
      </c>
      <c r="L145" s="1">
        <f t="shared" si="13"/>
        <v>-13.86</v>
      </c>
      <c r="M145" s="1">
        <f t="shared" si="14"/>
        <v>0.9999866542509841</v>
      </c>
    </row>
    <row r="146" spans="1:13" x14ac:dyDescent="0.6">
      <c r="A146" s="1" t="s">
        <v>145</v>
      </c>
      <c r="B146" s="1">
        <v>84092</v>
      </c>
      <c r="C146" s="1">
        <v>17.748000000000005</v>
      </c>
      <c r="D146" s="1">
        <v>-1.17</v>
      </c>
      <c r="E146" s="1">
        <f t="shared" si="11"/>
        <v>18.917999999999999</v>
      </c>
      <c r="J146" s="1">
        <f t="shared" si="12"/>
        <v>18.920000000000002</v>
      </c>
      <c r="K146" s="1">
        <f t="shared" si="10"/>
        <v>18.77</v>
      </c>
      <c r="L146" s="1">
        <f t="shared" si="13"/>
        <v>13.88</v>
      </c>
      <c r="M146" s="1">
        <f t="shared" si="14"/>
        <v>1.2993028687778506E-5</v>
      </c>
    </row>
    <row r="147" spans="1:13" x14ac:dyDescent="0.6">
      <c r="A147" s="1" t="s">
        <v>146</v>
      </c>
      <c r="B147" s="1">
        <v>89361</v>
      </c>
      <c r="C147" s="1">
        <v>-8.1970000000000027</v>
      </c>
      <c r="D147" s="1">
        <v>-1.67</v>
      </c>
      <c r="E147" s="1">
        <f t="shared" si="11"/>
        <v>-6.5270000000000001</v>
      </c>
      <c r="H147" s="1" t="s">
        <v>176</v>
      </c>
      <c r="J147" s="1">
        <f t="shared" si="12"/>
        <v>-5.53</v>
      </c>
      <c r="K147" s="1">
        <f t="shared" si="10"/>
        <v>-5.68</v>
      </c>
      <c r="L147" s="1">
        <f t="shared" si="13"/>
        <v>-10.57</v>
      </c>
      <c r="M147" s="1">
        <f t="shared" si="14"/>
        <v>0.99932005164583071</v>
      </c>
    </row>
    <row r="148" spans="1:13" x14ac:dyDescent="0.6">
      <c r="A148" s="1" t="s">
        <v>147</v>
      </c>
      <c r="B148" s="1">
        <v>98441</v>
      </c>
      <c r="C148" s="1">
        <v>-13.722999999999999</v>
      </c>
      <c r="D148" s="1">
        <v>-6.81</v>
      </c>
      <c r="E148" s="1">
        <f t="shared" si="11"/>
        <v>-6.9130000000000003</v>
      </c>
      <c r="J148" s="1">
        <f t="shared" si="12"/>
        <v>-6.91</v>
      </c>
      <c r="K148" s="1">
        <f t="shared" si="10"/>
        <v>-7.06</v>
      </c>
      <c r="L148" s="1">
        <f t="shared" si="13"/>
        <v>-11.95</v>
      </c>
      <c r="M148" s="1">
        <f t="shared" si="14"/>
        <v>0.99985338701634019</v>
      </c>
    </row>
    <row r="149" spans="1:13" x14ac:dyDescent="0.6">
      <c r="A149" s="1" t="s">
        <v>148</v>
      </c>
      <c r="B149" s="1">
        <v>89889</v>
      </c>
      <c r="C149" s="1">
        <v>8.1430000000000007</v>
      </c>
      <c r="D149" s="1">
        <v>-5.0199999999999996</v>
      </c>
      <c r="E149" s="1">
        <f t="shared" si="11"/>
        <v>13.163</v>
      </c>
      <c r="H149" s="1" t="s">
        <v>199</v>
      </c>
      <c r="J149" s="1">
        <f t="shared" si="12"/>
        <v>12.16</v>
      </c>
      <c r="K149" s="1">
        <f t="shared" si="10"/>
        <v>12.01</v>
      </c>
      <c r="L149" s="1">
        <f t="shared" si="13"/>
        <v>7.12</v>
      </c>
      <c r="M149" s="1">
        <f t="shared" si="14"/>
        <v>1.5480415600388889E-2</v>
      </c>
    </row>
    <row r="150" spans="1:13" x14ac:dyDescent="0.6">
      <c r="A150" s="1" t="s">
        <v>149</v>
      </c>
      <c r="B150" s="1">
        <v>94108</v>
      </c>
      <c r="C150" s="1">
        <v>-21.234000000000002</v>
      </c>
      <c r="D150" s="1">
        <v>-0.47</v>
      </c>
      <c r="E150" s="1">
        <f t="shared" si="11"/>
        <v>-20.763999999999999</v>
      </c>
      <c r="H150" s="1" t="s">
        <v>176</v>
      </c>
      <c r="J150" s="1">
        <f t="shared" si="12"/>
        <v>-19.760000000000002</v>
      </c>
      <c r="K150" s="1">
        <f t="shared" si="10"/>
        <v>-19.91</v>
      </c>
      <c r="L150" s="1">
        <f t="shared" si="13"/>
        <v>-24.8</v>
      </c>
    </row>
    <row r="151" spans="1:13" x14ac:dyDescent="0.6">
      <c r="A151" s="1" t="s">
        <v>150</v>
      </c>
      <c r="B151" s="1">
        <v>88318</v>
      </c>
      <c r="C151" s="1">
        <v>9.615000000000002</v>
      </c>
      <c r="D151" s="1">
        <v>-2.2200000000000002</v>
      </c>
      <c r="E151" s="1">
        <f t="shared" si="11"/>
        <v>11.835000000000001</v>
      </c>
      <c r="J151" s="1">
        <f t="shared" si="12"/>
        <v>11.84</v>
      </c>
      <c r="K151" s="1">
        <f t="shared" si="10"/>
        <v>11.69</v>
      </c>
      <c r="L151" s="1">
        <f t="shared" si="13"/>
        <v>6.8</v>
      </c>
    </row>
    <row r="152" spans="1:13" x14ac:dyDescent="0.6">
      <c r="C152" s="1">
        <v>0.36</v>
      </c>
      <c r="E152" s="1">
        <v>3.49</v>
      </c>
      <c r="J152" s="1">
        <f>ROUND(SUMPRODUCT($B$2:$B151,J$2:J151)/SUM($B$2:$B151),2)</f>
        <v>3.64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6A4A19-0E29-4A0A-BA5E-4067358D6513}">
          <x14:formula1>
            <xm:f>Summary!$M$1:$M$2</xm:f>
          </x14:formula1>
          <xm:sqref>P7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BFFD-DFD8-43EA-880B-63C987679603}">
  <sheetPr codeName="Sheet6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107181</v>
      </c>
      <c r="C2" s="1">
        <v>-8.1839999999999975</v>
      </c>
      <c r="D2" s="1">
        <v>0.12</v>
      </c>
      <c r="E2" s="1">
        <f>ROUND(C2-D2,3)</f>
        <v>-8.3040000000000003</v>
      </c>
      <c r="H2" s="1" t="s">
        <v>176</v>
      </c>
      <c r="J2" s="1">
        <f>ROUND($E2+IF($I2="ALP",-1,IF(OR($I2="LIB",$I2="NAT",$I2="LIB/NAT"),1,0))-IF($H2="ALP",-1,IF(OR($H2="LIB",$H2="NAT",$H2="LIB/NAT"),1,0)),2)</f>
        <v>-7.3</v>
      </c>
      <c r="K2" s="1">
        <f>ROUND($J2+($E$153-$J$153),2)</f>
        <v>-7.3</v>
      </c>
      <c r="L2" s="1">
        <f>IF($P$7="Pre-election",ROUND($K2+($P$8-$E$153),2),ROUND($C2+($P$8-$C$153),2))</f>
        <v>-8.18</v>
      </c>
      <c r="M2" s="1">
        <f>_xlfn.NORM.DIST(0,$L2,3.3,TRUE)</f>
        <v>0.99340851598604463</v>
      </c>
      <c r="O2" s="1" t="s">
        <v>176</v>
      </c>
      <c r="P2" s="1">
        <f ca="1">COUNTIFS(OFFSET($E$2,0,0,COUNTA($A:$A)-1,1),"&lt;0",OFFSET(IF($P$7="Pre-election",$F$2,$G$2),0,0,COUNTA($A:$A)-1,1),"")</f>
        <v>72</v>
      </c>
      <c r="Q2" s="1">
        <f ca="1">COUNTIFS(OFFSET($L$2,0,0,COUNTA($A:$A)-1,1),"&lt;0",OFFSET(IF($P$7="Pre-election",$F$2,$G$2),0,0,COUNTA($A:$A)-1,1),"")</f>
        <v>68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65.8</v>
      </c>
    </row>
    <row r="3" spans="1:18" x14ac:dyDescent="0.6">
      <c r="A3" s="1" t="s">
        <v>1</v>
      </c>
      <c r="B3" s="1">
        <v>100090</v>
      </c>
      <c r="C3" s="1">
        <v>10.125999999999998</v>
      </c>
      <c r="D3" s="1">
        <v>2.72</v>
      </c>
      <c r="E3" s="1">
        <f>ROUND(C3-D3,3)</f>
        <v>7.4059999999999997</v>
      </c>
      <c r="J3" s="1">
        <f>ROUND($E3+IF($I3="ALP",-1,IF(OR($I3="LIB",$I3="NAT",$I3="LIB/NAT"),1,0))-IF($H3="ALP",-1,IF(OR($H3="LIB",$H3="NAT",$H3="LIB/NAT"),1,0)),2)</f>
        <v>7.41</v>
      </c>
      <c r="K3" s="1">
        <f>ROUND($J3+($E$153-$J$153),2)</f>
        <v>7.41</v>
      </c>
      <c r="L3" s="1">
        <f>IF($P$7="Pre-election",ROUND($K3+($P$8-$E$153),2),ROUND($C3+($P$8-$C$153),2))</f>
        <v>10.130000000000001</v>
      </c>
      <c r="M3" s="1">
        <f>_xlfn.NORM.DIST(0,$L3,3.3,TRUE)</f>
        <v>1.0713802981051001E-3</v>
      </c>
      <c r="O3" s="1" t="s">
        <v>183</v>
      </c>
      <c r="P3" s="1">
        <f ca="1">COUNTIFS(OFFSET($E$2,0,0,COUNTA($A:$A)-1,1),"&gt;0",OFFSET(IF($P$7="Pre-election",$F$2,$G$2),0,0,COUNTA($A:$A)-1,1),"")</f>
        <v>73</v>
      </c>
      <c r="Q3" s="1">
        <f ca="1">COUNTIFS(OFFSET($L$2,0,0,COUNTA($A:$A)-1,1),"&gt;0",OFFSET(IF($P$7="Pre-election",$F$2,$G$2),0,0,COUNTA($A:$A)-1,1),"")</f>
        <v>76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79.2</v>
      </c>
    </row>
    <row r="4" spans="1:18" x14ac:dyDescent="0.6">
      <c r="A4" s="1" t="s">
        <v>2</v>
      </c>
      <c r="B4" s="1">
        <v>102683</v>
      </c>
      <c r="C4" s="1">
        <v>-10.978999999999999</v>
      </c>
      <c r="D4" s="1">
        <v>-3.62</v>
      </c>
      <c r="E4" s="1">
        <f>ROUND(C4-D4,3)</f>
        <v>-7.359</v>
      </c>
      <c r="J4" s="1">
        <f>ROUND($E4+IF($I4="ALP",-1,IF(OR($I4="LIB",$I4="NAT",$I4="LIB/NAT"),1,0))-IF($H4="ALP",-1,IF(OR($H4="LIB",$H4="NAT",$H4="LIB/NAT"),1,0)),2)</f>
        <v>-7.36</v>
      </c>
      <c r="K4" s="1">
        <f>ROUND($J4+($E$153-$J$153),2)</f>
        <v>-7.36</v>
      </c>
      <c r="L4" s="1">
        <f>IF($P$7="Pre-election",ROUND($K4+($P$8-$E$153),2),ROUND($C4+($P$8-$C$153),2))</f>
        <v>-10.98</v>
      </c>
      <c r="M4" s="1">
        <f>_xlfn.NORM.DIST(0,$L4,3.3,TRUE)</f>
        <v>0.99956149752483647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91730</v>
      </c>
      <c r="C5" s="1">
        <v>6.2620000000000005</v>
      </c>
      <c r="D5" s="1">
        <v>4.82</v>
      </c>
      <c r="E5" s="1">
        <f>ROUND(C5-D5,3)</f>
        <v>1.4419999999999999</v>
      </c>
      <c r="J5" s="1">
        <f>ROUND($E5+IF($I5="ALP",-1,IF(OR($I5="LIB",$I5="NAT",$I5="LIB/NAT"),1,0))-IF($H5="ALP",-1,IF(OR($H5="LIB",$H5="NAT",$H5="LIB/NAT"),1,0)),2)</f>
        <v>1.44</v>
      </c>
      <c r="K5" s="1">
        <f>ROUND($J5+($E$153-$J$153),2)</f>
        <v>1.44</v>
      </c>
      <c r="L5" s="1">
        <f>IF($P$7="Pre-election",ROUND($K5+($P$8-$E$153),2),ROUND($C5+($P$8-$C$153),2))</f>
        <v>6.26</v>
      </c>
      <c r="M5" s="1">
        <f>_xlfn.NORM.DIST(0,$L5,3.3,TRUE)</f>
        <v>2.8915968818961062E-2</v>
      </c>
      <c r="O5" s="1" t="s">
        <v>185</v>
      </c>
      <c r="P5" s="1">
        <f ca="1">COUNTIFS(OFFSET($E$2,0,0,COUNTA($A:$A)-1,1),"&gt;0",OFFSET(IF($P$7="Pre-election",$F$2,$G$2),0,0,COUNTA($A:$A)-1,1),"&lt;&gt;"&amp;"")</f>
        <v>4</v>
      </c>
      <c r="Q5" s="1">
        <f ca="1">COUNTIFS(OFFSET($L$2,0,0,COUNTA($A:$A)-1,1),"&gt;0",OFFSET(IF($P$7="Pre-election",$F$2,$G$2),0,0,COUNTA($A:$A)-1,1),"&lt;&gt;"&amp;"")</f>
        <v>4</v>
      </c>
    </row>
    <row r="6" spans="1:18" x14ac:dyDescent="0.6">
      <c r="A6" s="1" t="s">
        <v>4</v>
      </c>
      <c r="B6" s="1">
        <v>105666</v>
      </c>
      <c r="C6" s="1">
        <v>18.944999999999993</v>
      </c>
      <c r="D6" s="1">
        <v>5.07</v>
      </c>
      <c r="E6" s="1">
        <f>ROUND(C6-D6,3)</f>
        <v>13.875</v>
      </c>
      <c r="J6" s="1">
        <f>ROUND($E6+IF($I6="ALP",-1,IF(OR($I6="LIB",$I6="NAT",$I6="LIB/NAT"),1,0))-IF($H6="ALP",-1,IF(OR($H6="LIB",$H6="NAT",$H6="LIB/NAT"),1,0)),2)</f>
        <v>13.88</v>
      </c>
      <c r="K6" s="1">
        <f>ROUND($J6+($E$153-$J$153),2)</f>
        <v>13.88</v>
      </c>
      <c r="L6" s="1">
        <f>IF($P$7="Pre-election",ROUND($K6+($P$8-$E$153),2),ROUND($C6+($P$8-$C$153),2))</f>
        <v>18.95</v>
      </c>
      <c r="M6" s="1">
        <f>_xlfn.NORM.DIST(0,$L6,3.3,TRUE)</f>
        <v>4.6665318840292792E-9</v>
      </c>
    </row>
    <row r="7" spans="1:18" x14ac:dyDescent="0.6">
      <c r="A7" s="1" t="s">
        <v>5</v>
      </c>
      <c r="B7" s="1">
        <v>89907</v>
      </c>
      <c r="C7" s="1">
        <v>-9.4149999999999991</v>
      </c>
      <c r="D7" s="1">
        <v>-1.1100000000000001</v>
      </c>
      <c r="E7" s="1">
        <f>ROUND(C7-D7,3)</f>
        <v>-8.3049999999999997</v>
      </c>
      <c r="H7" s="1" t="s">
        <v>177</v>
      </c>
      <c r="I7" s="1" t="s">
        <v>176</v>
      </c>
      <c r="J7" s="1">
        <f>ROUND($E7+IF($I7="ALP",-1,IF(OR($I7="LIB",$I7="NAT",$I7="LIB/NAT"),1,0))-IF($H7="ALP",-1,IF(OR($H7="LIB",$H7="NAT",$H7="LIB/NAT"),1,0)),2)</f>
        <v>-10.31</v>
      </c>
      <c r="K7" s="1">
        <f>ROUND($J7+($E$153-$J$153),2)</f>
        <v>-10.31</v>
      </c>
      <c r="L7" s="1">
        <f>IF($P$7="Pre-election",ROUND($K7+($P$8-$E$153),2),ROUND($C7+($P$8-$C$153),2))</f>
        <v>-9.42</v>
      </c>
      <c r="M7" s="1">
        <f>_xlfn.NORM.DIST(0,$L7,3.3,TRUE)</f>
        <v>0.99784507680908341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68733</v>
      </c>
      <c r="C8" s="1">
        <v>0.41</v>
      </c>
      <c r="D8" s="1">
        <v>5.83</v>
      </c>
      <c r="E8" s="1">
        <f>ROUND(C8-D8,3)</f>
        <v>-5.42</v>
      </c>
      <c r="H8" s="1" t="s">
        <v>177</v>
      </c>
      <c r="I8" s="1" t="s">
        <v>176</v>
      </c>
      <c r="J8" s="1">
        <f>ROUND($E8+IF($I8="ALP",-1,IF(OR($I8="LIB",$I8="NAT",$I8="LIB/NAT"),1,0))-IF($H8="ALP",-1,IF(OR($H8="LIB",$H8="NAT",$H8="LIB/NAT"),1,0)),2)</f>
        <v>-7.42</v>
      </c>
      <c r="K8" s="1">
        <f>ROUND($J8+($E$153-$J$153),2)</f>
        <v>-7.42</v>
      </c>
      <c r="L8" s="1">
        <f>IF($P$7="Pre-election",ROUND($K8+($P$8-$E$153),2),ROUND($C8+($P$8-$C$153),2))</f>
        <v>0.41</v>
      </c>
      <c r="M8" s="1">
        <f>_xlfn.NORM.DIST(0,$L8,3.3,TRUE)</f>
        <v>0.45056166637593642</v>
      </c>
      <c r="O8" s="1" t="s">
        <v>190</v>
      </c>
      <c r="P8" s="1">
        <v>0</v>
      </c>
    </row>
    <row r="9" spans="1:18" x14ac:dyDescent="0.6">
      <c r="A9" s="1" t="s">
        <v>7</v>
      </c>
      <c r="B9" s="1">
        <v>92939</v>
      </c>
      <c r="C9" s="1">
        <v>-7.5159999999999982</v>
      </c>
      <c r="D9" s="1">
        <v>1.33</v>
      </c>
      <c r="E9" s="1">
        <f>ROUND(C9-D9,3)</f>
        <v>-8.8460000000000001</v>
      </c>
      <c r="J9" s="1">
        <f>ROUND($E9+IF($I9="ALP",-1,IF(OR($I9="LIB",$I9="NAT",$I9="LIB/NAT"),1,0))-IF($H9="ALP",-1,IF(OR($H9="LIB",$H9="NAT",$H9="LIB/NAT"),1,0)),2)</f>
        <v>-8.85</v>
      </c>
      <c r="K9" s="1">
        <f>ROUND($J9+($E$153-$J$153),2)</f>
        <v>-8.85</v>
      </c>
      <c r="L9" s="1">
        <f>IF($P$7="Pre-election",ROUND($K9+($P$8-$E$153),2),ROUND($C9+($P$8-$C$153),2))</f>
        <v>-7.52</v>
      </c>
      <c r="M9" s="1">
        <f>_xlfn.NORM.DIST(0,$L9,3.3,TRUE)</f>
        <v>0.98866016110376231</v>
      </c>
    </row>
    <row r="10" spans="1:18" x14ac:dyDescent="0.6">
      <c r="A10" s="1" t="s">
        <v>8</v>
      </c>
      <c r="B10" s="1">
        <v>101661</v>
      </c>
      <c r="C10" s="1">
        <v>-9.0349999999999966</v>
      </c>
      <c r="D10" s="1">
        <v>-5.17</v>
      </c>
      <c r="E10" s="1">
        <f>ROUND(C10-D10,3)</f>
        <v>-3.8650000000000002</v>
      </c>
      <c r="J10" s="1">
        <f>ROUND($E10+IF($I10="ALP",-1,IF(OR($I10="LIB",$I10="NAT",$I10="LIB/NAT"),1,0))-IF($H10="ALP",-1,IF(OR($H10="LIB",$H10="NAT",$H10="LIB/NAT"),1,0)),2)</f>
        <v>-3.87</v>
      </c>
      <c r="K10" s="1">
        <f>ROUND($J10+($E$153-$J$153),2)</f>
        <v>-3.87</v>
      </c>
      <c r="L10" s="1">
        <f>IF($P$7="Pre-election",ROUND($K10+($P$8-$E$153),2),ROUND($C10+($P$8-$C$153),2))</f>
        <v>-9.0399999999999991</v>
      </c>
      <c r="M10" s="1">
        <f>_xlfn.NORM.DIST(0,$L10,3.3,TRUE)</f>
        <v>0.9969223714464196</v>
      </c>
    </row>
    <row r="11" spans="1:18" x14ac:dyDescent="0.6">
      <c r="A11" s="1" t="s">
        <v>9</v>
      </c>
      <c r="B11" s="1">
        <v>96305</v>
      </c>
      <c r="C11" s="1">
        <v>6.911999999999999</v>
      </c>
      <c r="D11" s="1">
        <v>-2.81</v>
      </c>
      <c r="E11" s="1">
        <f>ROUND(C11-D11,3)</f>
        <v>9.7219999999999995</v>
      </c>
      <c r="J11" s="1">
        <f>ROUND($E11+IF($I11="ALP",-1,IF(OR($I11="LIB",$I11="NAT",$I11="LIB/NAT"),1,0))-IF($H11="ALP",-1,IF(OR($H11="LIB",$H11="NAT",$H11="LIB/NAT"),1,0)),2)</f>
        <v>9.7200000000000006</v>
      </c>
      <c r="K11" s="1">
        <f>ROUND($J11+($E$153-$J$153),2)</f>
        <v>9.7200000000000006</v>
      </c>
      <c r="L11" s="1">
        <f>IF($P$7="Pre-election",ROUND($K11+($P$8-$E$153),2),ROUND($C11+($P$8-$C$153),2))</f>
        <v>6.91</v>
      </c>
      <c r="M11" s="1">
        <f>_xlfn.NORM.DIST(0,$L11,3.3,TRUE)</f>
        <v>1.8132689720230428E-2</v>
      </c>
    </row>
    <row r="12" spans="1:18" x14ac:dyDescent="0.6">
      <c r="A12" s="1" t="s">
        <v>10</v>
      </c>
      <c r="B12" s="1">
        <v>93947</v>
      </c>
      <c r="C12" s="1">
        <v>15.649000000000001</v>
      </c>
      <c r="D12" s="1">
        <v>-0.8</v>
      </c>
      <c r="E12" s="1">
        <f>ROUND(C12-D12,3)</f>
        <v>16.449000000000002</v>
      </c>
      <c r="J12" s="1">
        <f>ROUND($E12+IF($I12="ALP",-1,IF(OR($I12="LIB",$I12="NAT",$I12="LIB/NAT"),1,0))-IF($H12="ALP",-1,IF(OR($H12="LIB",$H12="NAT",$H12="LIB/NAT"),1,0)),2)</f>
        <v>16.45</v>
      </c>
      <c r="K12" s="1">
        <f>ROUND($J12+($E$153-$J$153),2)</f>
        <v>16.45</v>
      </c>
      <c r="L12" s="1">
        <f>IF($P$7="Pre-election",ROUND($K12+($P$8-$E$153),2),ROUND($C12+($P$8-$C$153),2))</f>
        <v>15.65</v>
      </c>
      <c r="M12" s="1">
        <f>_xlfn.NORM.DIST(0,$L12,3.3,TRUE)</f>
        <v>1.0558790470129999E-6</v>
      </c>
    </row>
    <row r="13" spans="1:18" x14ac:dyDescent="0.6">
      <c r="A13" s="1" t="s">
        <v>11</v>
      </c>
      <c r="B13" s="1">
        <v>95925</v>
      </c>
      <c r="C13" s="1">
        <v>-1.2100000000000009</v>
      </c>
      <c r="D13" s="1">
        <v>6.93</v>
      </c>
      <c r="E13" s="1">
        <f>ROUND(C13-D13,3)</f>
        <v>-8.14</v>
      </c>
      <c r="J13" s="1">
        <f>ROUND($E13+IF($I13="ALP",-1,IF(OR($I13="LIB",$I13="NAT",$I13="LIB/NAT"),1,0))-IF($H13="ALP",-1,IF(OR($H13="LIB",$H13="NAT",$H13="LIB/NAT"),1,0)),2)</f>
        <v>-8.14</v>
      </c>
      <c r="K13" s="1">
        <f>ROUND($J13+($E$153-$J$153),2)</f>
        <v>-8.14</v>
      </c>
      <c r="L13" s="1">
        <f>IF($P$7="Pre-election",ROUND($K13+($P$8-$E$153),2),ROUND($C13+($P$8-$C$153),2))</f>
        <v>-1.21</v>
      </c>
      <c r="M13" s="1">
        <f>_xlfn.NORM.DIST(0,$L13,3.3,TRUE)</f>
        <v>0.64306616326250143</v>
      </c>
    </row>
    <row r="14" spans="1:18" x14ac:dyDescent="0.6">
      <c r="A14" s="1" t="s">
        <v>12</v>
      </c>
      <c r="B14" s="1">
        <v>80808</v>
      </c>
      <c r="C14" s="1">
        <v>-14.719999999999999</v>
      </c>
      <c r="D14" s="1">
        <v>4.76</v>
      </c>
      <c r="E14" s="1">
        <f>ROUND(C14-D14,3)</f>
        <v>-19.48</v>
      </c>
      <c r="J14" s="1">
        <f>ROUND($E14+IF($I14="ALP",-1,IF(OR($I14="LIB",$I14="NAT",$I14="LIB/NAT"),1,0))-IF($H14="ALP",-1,IF(OR($H14="LIB",$H14="NAT",$H14="LIB/NAT"),1,0)),2)</f>
        <v>-19.48</v>
      </c>
      <c r="K14" s="1">
        <f>ROUND($J14+($E$153-$J$153),2)</f>
        <v>-19.48</v>
      </c>
      <c r="L14" s="1">
        <f>IF($P$7="Pre-election",ROUND($K14+($P$8-$E$153),2),ROUND($C14+($P$8-$C$153),2))</f>
        <v>-14.72</v>
      </c>
      <c r="M14" s="1">
        <f>_xlfn.NORM.DIST(0,$L14,3.3,TRUE)</f>
        <v>0.99999591359001394</v>
      </c>
    </row>
    <row r="15" spans="1:18" x14ac:dyDescent="0.6">
      <c r="A15" s="1" t="s">
        <v>13</v>
      </c>
      <c r="B15" s="1">
        <v>94187</v>
      </c>
      <c r="C15" s="1">
        <v>7.4089999999999989</v>
      </c>
      <c r="D15" s="1">
        <v>4.0199999999999996</v>
      </c>
      <c r="E15" s="1">
        <f>ROUND(C15-D15,3)</f>
        <v>3.3889999999999998</v>
      </c>
      <c r="J15" s="1">
        <f>ROUND($E15+IF($I15="ALP",-1,IF(OR($I15="LIB",$I15="NAT",$I15="LIB/NAT"),1,0))-IF($H15="ALP",-1,IF(OR($H15="LIB",$H15="NAT",$H15="LIB/NAT"),1,0)),2)</f>
        <v>3.39</v>
      </c>
      <c r="K15" s="1">
        <f>ROUND($J15+($E$153-$J$153),2)</f>
        <v>3.39</v>
      </c>
      <c r="L15" s="1">
        <f>IF($P$7="Pre-election",ROUND($K15+($P$8-$E$153),2),ROUND($C15+($P$8-$C$153),2))</f>
        <v>7.41</v>
      </c>
      <c r="M15" s="1">
        <f>_xlfn.NORM.DIST(0,$L15,3.3,TRUE)</f>
        <v>1.2369483570798966E-2</v>
      </c>
    </row>
    <row r="16" spans="1:18" x14ac:dyDescent="0.6">
      <c r="A16" s="1" t="s">
        <v>14</v>
      </c>
      <c r="B16" s="1">
        <v>110577</v>
      </c>
      <c r="C16" s="1">
        <v>1.3780000000000001</v>
      </c>
      <c r="D16" s="1">
        <v>-1.33</v>
      </c>
      <c r="E16" s="1">
        <f>ROUND(C16-D16,3)</f>
        <v>2.7080000000000002</v>
      </c>
      <c r="J16" s="1">
        <f>ROUND($E16+IF($I16="ALP",-1,IF(OR($I16="LIB",$I16="NAT",$I16="LIB/NAT"),1,0))-IF($H16="ALP",-1,IF(OR($H16="LIB",$H16="NAT",$H16="LIB/NAT"),1,0)),2)</f>
        <v>2.71</v>
      </c>
      <c r="K16" s="1">
        <f>ROUND($J16+($E$153-$J$153),2)</f>
        <v>2.71</v>
      </c>
      <c r="L16" s="1">
        <f>IF($P$7="Pre-election",ROUND($K16+($P$8-$E$153),2),ROUND($C16+($P$8-$C$153),2))</f>
        <v>1.38</v>
      </c>
      <c r="M16" s="1">
        <f>_xlfn.NORM.DIST(0,$L16,3.3,TRUE)</f>
        <v>0.3379070940676977</v>
      </c>
    </row>
    <row r="17" spans="1:13" x14ac:dyDescent="0.6">
      <c r="A17" s="1" t="s">
        <v>15</v>
      </c>
      <c r="B17" s="1">
        <v>98339</v>
      </c>
      <c r="C17" s="1">
        <v>10.238</v>
      </c>
      <c r="D17" s="1">
        <v>3.17</v>
      </c>
      <c r="E17" s="1">
        <f>ROUND(C17-D17,3)</f>
        <v>7.0679999999999996</v>
      </c>
      <c r="J17" s="1">
        <f>ROUND($E17+IF($I17="ALP",-1,IF(OR($I17="LIB",$I17="NAT",$I17="LIB/NAT"),1,0))-IF($H17="ALP",-1,IF(OR($H17="LIB",$H17="NAT",$H17="LIB/NAT"),1,0)),2)</f>
        <v>7.07</v>
      </c>
      <c r="K17" s="1">
        <f>ROUND($J17+($E$153-$J$153),2)</f>
        <v>7.07</v>
      </c>
      <c r="L17" s="1">
        <f>IF($P$7="Pre-election",ROUND($K17+($P$8-$E$153),2),ROUND($C17+($P$8-$C$153),2))</f>
        <v>10.24</v>
      </c>
      <c r="M17" s="1">
        <f>_xlfn.NORM.DIST(0,$L17,3.3,TRUE)</f>
        <v>9.5775012874509157E-4</v>
      </c>
    </row>
    <row r="18" spans="1:13" x14ac:dyDescent="0.6">
      <c r="A18" s="1" t="s">
        <v>16</v>
      </c>
      <c r="B18" s="1">
        <v>69973</v>
      </c>
      <c r="C18" s="1">
        <v>3.0930000000000035</v>
      </c>
      <c r="D18" s="1">
        <v>4.82</v>
      </c>
      <c r="E18" s="1">
        <f>ROUND(C18-D18,3)</f>
        <v>-1.7270000000000001</v>
      </c>
      <c r="H18" s="1" t="s">
        <v>177</v>
      </c>
      <c r="I18" s="1" t="s">
        <v>176</v>
      </c>
      <c r="J18" s="1">
        <f>ROUND($E18+IF($I18="ALP",-1,IF(OR($I18="LIB",$I18="NAT",$I18="LIB/NAT"),1,0))-IF($H18="ALP",-1,IF(OR($H18="LIB",$H18="NAT",$H18="LIB/NAT"),1,0)),2)</f>
        <v>-3.73</v>
      </c>
      <c r="K18" s="1">
        <f>ROUND($J18+($E$153-$J$153),2)</f>
        <v>-3.73</v>
      </c>
      <c r="L18" s="1">
        <f>IF($P$7="Pre-election",ROUND($K18+($P$8-$E$153),2),ROUND($C18+($P$8-$C$153),2))</f>
        <v>3.09</v>
      </c>
      <c r="M18" s="1">
        <f>_xlfn.NORM.DIST(0,$L18,3.3,TRUE)</f>
        <v>0.1745429969217818</v>
      </c>
    </row>
    <row r="19" spans="1:13" x14ac:dyDescent="0.6">
      <c r="A19" s="1" t="s">
        <v>17</v>
      </c>
      <c r="B19" s="1">
        <v>96143</v>
      </c>
      <c r="C19" s="1">
        <v>16.563999999999993</v>
      </c>
      <c r="D19" s="1">
        <v>-4.4800000000000004</v>
      </c>
      <c r="E19" s="1">
        <f>ROUND(C19-D19,3)</f>
        <v>21.044</v>
      </c>
      <c r="J19" s="1">
        <f>ROUND($E19+IF($I19="ALP",-1,IF(OR($I19="LIB",$I19="NAT",$I19="LIB/NAT"),1,0))-IF($H19="ALP",-1,IF(OR($H19="LIB",$H19="NAT",$H19="LIB/NAT"),1,0)),2)</f>
        <v>21.04</v>
      </c>
      <c r="K19" s="1">
        <f>ROUND($J19+($E$153-$J$153),2)</f>
        <v>21.04</v>
      </c>
      <c r="L19" s="1">
        <f>IF($P$7="Pre-election",ROUND($K19+($P$8-$E$153),2),ROUND($C19+($P$8-$C$153),2))</f>
        <v>16.559999999999999</v>
      </c>
      <c r="M19" s="1">
        <f>_xlfn.NORM.DIST(0,$L19,3.3,TRUE)</f>
        <v>2.6081399100878626E-7</v>
      </c>
    </row>
    <row r="20" spans="1:13" x14ac:dyDescent="0.6">
      <c r="A20" s="1" t="s">
        <v>18</v>
      </c>
      <c r="B20" s="1">
        <v>88841</v>
      </c>
      <c r="C20" s="1">
        <v>-6.6550000000000011</v>
      </c>
      <c r="D20" s="1">
        <v>4.7699999999999996</v>
      </c>
      <c r="E20" s="1">
        <f>ROUND(C20-D20,3)</f>
        <v>-11.425000000000001</v>
      </c>
      <c r="J20" s="1">
        <f>ROUND($E20+IF($I20="ALP",-1,IF(OR($I20="LIB",$I20="NAT",$I20="LIB/NAT"),1,0))-IF($H20="ALP",-1,IF(OR($H20="LIB",$H20="NAT",$H20="LIB/NAT"),1,0)),2)</f>
        <v>-11.43</v>
      </c>
      <c r="K20" s="1">
        <f>ROUND($J20+($E$153-$J$153),2)</f>
        <v>-11.43</v>
      </c>
      <c r="L20" s="1">
        <f>IF($P$7="Pre-election",ROUND($K20+($P$8-$E$153),2),ROUND($C20+($P$8-$C$153),2))</f>
        <v>-6.66</v>
      </c>
      <c r="M20" s="1">
        <f>_xlfn.NORM.DIST(0,$L20,3.3,TRUE)</f>
        <v>0.9782138354957719</v>
      </c>
    </row>
    <row r="21" spans="1:13" x14ac:dyDescent="0.6">
      <c r="A21" s="1" t="s">
        <v>19</v>
      </c>
      <c r="B21" s="1">
        <v>101957</v>
      </c>
      <c r="C21" s="1">
        <v>4.9200000000000017</v>
      </c>
      <c r="D21" s="1">
        <v>-1.08</v>
      </c>
      <c r="E21" s="1">
        <f>ROUND(C21-D21,3)</f>
        <v>6</v>
      </c>
      <c r="J21" s="1">
        <f>ROUND($E21+IF($I21="ALP",-1,IF(OR($I21="LIB",$I21="NAT",$I21="LIB/NAT"),1,0))-IF($H21="ALP",-1,IF(OR($H21="LIB",$H21="NAT",$H21="LIB/NAT"),1,0)),2)</f>
        <v>6</v>
      </c>
      <c r="K21" s="1">
        <f>ROUND($J21+($E$153-$J$153),2)</f>
        <v>6</v>
      </c>
      <c r="L21" s="1">
        <f>IF($P$7="Pre-election",ROUND($K21+($P$8-$E$153),2),ROUND($C21+($P$8-$C$153),2))</f>
        <v>4.92</v>
      </c>
      <c r="M21" s="1">
        <f>_xlfn.NORM.DIST(0,$L21,3.3,TRUE)</f>
        <v>6.7992682137644297E-2</v>
      </c>
    </row>
    <row r="22" spans="1:13" x14ac:dyDescent="0.6">
      <c r="A22" s="1" t="s">
        <v>20</v>
      </c>
      <c r="B22" s="1">
        <v>93040</v>
      </c>
      <c r="C22" s="1">
        <v>-14.154000000000003</v>
      </c>
      <c r="D22" s="1">
        <v>-0.1</v>
      </c>
      <c r="E22" s="1">
        <f>ROUND(C22-D22,3)</f>
        <v>-14.054</v>
      </c>
      <c r="J22" s="1">
        <f>ROUND($E22+IF($I22="ALP",-1,IF(OR($I22="LIB",$I22="NAT",$I22="LIB/NAT"),1,0))-IF($H22="ALP",-1,IF(OR($H22="LIB",$H22="NAT",$H22="LIB/NAT"),1,0)),2)</f>
        <v>-14.05</v>
      </c>
      <c r="K22" s="1">
        <f>ROUND($J22+($E$153-$J$153),2)</f>
        <v>-14.05</v>
      </c>
      <c r="L22" s="1">
        <f>IF($P$7="Pre-election",ROUND($K22+($P$8-$E$153),2),ROUND($C22+($P$8-$C$153),2))</f>
        <v>-14.15</v>
      </c>
      <c r="M22" s="1">
        <f>_xlfn.NORM.DIST(0,$L22,3.3,TRUE)</f>
        <v>0.99999098062612446</v>
      </c>
    </row>
    <row r="23" spans="1:13" x14ac:dyDescent="0.6">
      <c r="A23" s="1" t="s">
        <v>21</v>
      </c>
      <c r="B23" s="1">
        <v>88040</v>
      </c>
      <c r="C23" s="1">
        <v>-4.9909999999999997</v>
      </c>
      <c r="D23" s="1">
        <v>2.12</v>
      </c>
      <c r="E23" s="1">
        <f>ROUND(C23-D23,3)</f>
        <v>-7.1109999999999998</v>
      </c>
      <c r="J23" s="1">
        <f>ROUND($E23+IF($I23="ALP",-1,IF(OR($I23="LIB",$I23="NAT",$I23="LIB/NAT"),1,0))-IF($H23="ALP",-1,IF(OR($H23="LIB",$H23="NAT",$H23="LIB/NAT"),1,0)),2)</f>
        <v>-7.11</v>
      </c>
      <c r="K23" s="1">
        <f>ROUND($J23+($E$153-$J$153),2)</f>
        <v>-7.11</v>
      </c>
      <c r="L23" s="1">
        <f>IF($P$7="Pre-election",ROUND($K23+($P$8-$E$153),2),ROUND($C23+($P$8-$C$153),2))</f>
        <v>-4.99</v>
      </c>
      <c r="M23" s="1">
        <f>_xlfn.NORM.DIST(0,$L23,3.3,TRUE)</f>
        <v>0.93474848525336485</v>
      </c>
    </row>
    <row r="24" spans="1:13" x14ac:dyDescent="0.6">
      <c r="A24" s="1" t="s">
        <v>22</v>
      </c>
      <c r="B24" s="1">
        <v>104288</v>
      </c>
      <c r="C24" s="1">
        <v>13.292000000000002</v>
      </c>
      <c r="D24" s="1">
        <v>1.48</v>
      </c>
      <c r="E24" s="1">
        <f>ROUND(C24-D24,3)</f>
        <v>11.811999999999999</v>
      </c>
      <c r="J24" s="1">
        <f>ROUND($E24+IF($I24="ALP",-1,IF(OR($I24="LIB",$I24="NAT",$I24="LIB/NAT"),1,0))-IF($H24="ALP",-1,IF(OR($H24="LIB",$H24="NAT",$H24="LIB/NAT"),1,0)),2)</f>
        <v>11.81</v>
      </c>
      <c r="K24" s="1">
        <f>ROUND($J24+($E$153-$J$153),2)</f>
        <v>11.81</v>
      </c>
      <c r="L24" s="1">
        <f>IF($P$7="Pre-election",ROUND($K24+($P$8-$E$153),2),ROUND($C24+($P$8-$C$153),2))</f>
        <v>13.29</v>
      </c>
      <c r="M24" s="1">
        <f>_xlfn.NORM.DIST(0,$L24,3.3,TRUE)</f>
        <v>2.8213783550347004E-5</v>
      </c>
    </row>
    <row r="25" spans="1:13" x14ac:dyDescent="0.6">
      <c r="A25" s="1" t="s">
        <v>23</v>
      </c>
      <c r="B25" s="1">
        <v>87452</v>
      </c>
      <c r="C25" s="1">
        <v>-18.797000000000001</v>
      </c>
      <c r="D25" s="1">
        <v>0.93</v>
      </c>
      <c r="E25" s="1">
        <f>ROUND(C25-D25,3)</f>
        <v>-19.727</v>
      </c>
      <c r="J25" s="1">
        <f>ROUND($E25+IF($I25="ALP",-1,IF(OR($I25="LIB",$I25="NAT",$I25="LIB/NAT"),1,0))-IF($H25="ALP",-1,IF(OR($H25="LIB",$H25="NAT",$H25="LIB/NAT"),1,0)),2)</f>
        <v>-19.73</v>
      </c>
      <c r="K25" s="1">
        <f>ROUND($J25+($E$153-$J$153),2)</f>
        <v>-19.73</v>
      </c>
      <c r="L25" s="1">
        <f>IF($P$7="Pre-election",ROUND($K25+($P$8-$E$153),2),ROUND($C25+($P$8-$C$153),2))</f>
        <v>-18.8</v>
      </c>
      <c r="M25" s="1">
        <f>_xlfn.NORM.DIST(0,$L25,3.3,TRUE)</f>
        <v>0.99999999390222027</v>
      </c>
    </row>
    <row r="26" spans="1:13" x14ac:dyDescent="0.6">
      <c r="A26" s="1" t="s">
        <v>24</v>
      </c>
      <c r="B26" s="1">
        <v>86403</v>
      </c>
      <c r="C26" s="1">
        <v>-17.082000000000001</v>
      </c>
      <c r="D26" s="1">
        <v>-4.1399999999999997</v>
      </c>
      <c r="E26" s="1">
        <f>ROUND(C26-D26,3)</f>
        <v>-12.942</v>
      </c>
      <c r="H26" s="1" t="s">
        <v>176</v>
      </c>
      <c r="J26" s="1">
        <f>ROUND($E26+IF($I26="ALP",-1,IF(OR($I26="LIB",$I26="NAT",$I26="LIB/NAT"),1,0))-IF($H26="ALP",-1,IF(OR($H26="LIB",$H26="NAT",$H26="LIB/NAT"),1,0)),2)</f>
        <v>-11.94</v>
      </c>
      <c r="K26" s="1">
        <f>ROUND($J26+($E$153-$J$153),2)</f>
        <v>-11.94</v>
      </c>
      <c r="L26" s="1">
        <f>IF($P$7="Pre-election",ROUND($K26+($P$8-$E$153),2),ROUND($C26+($P$8-$C$153),2))</f>
        <v>-17.079999999999998</v>
      </c>
      <c r="M26" s="1">
        <f>_xlfn.NORM.DIST(0,$L26,3.3,TRUE)</f>
        <v>0.99999988650598248</v>
      </c>
    </row>
    <row r="27" spans="1:13" x14ac:dyDescent="0.6">
      <c r="A27" s="1" t="s">
        <v>25</v>
      </c>
      <c r="B27" s="1">
        <v>90892</v>
      </c>
      <c r="C27" s="1">
        <v>11.552999999999997</v>
      </c>
      <c r="D27" s="1">
        <v>4.76</v>
      </c>
      <c r="E27" s="1">
        <f>ROUND(C27-D27,3)</f>
        <v>6.7930000000000001</v>
      </c>
      <c r="J27" s="1">
        <f>ROUND($E27+IF($I27="ALP",-1,IF(OR($I27="LIB",$I27="NAT",$I27="LIB/NAT"),1,0))-IF($H27="ALP",-1,IF(OR($H27="LIB",$H27="NAT",$H27="LIB/NAT"),1,0)),2)</f>
        <v>6.79</v>
      </c>
      <c r="K27" s="1">
        <f>ROUND($J27+($E$153-$J$153),2)</f>
        <v>6.79</v>
      </c>
      <c r="L27" s="1">
        <f>IF($P$7="Pre-election",ROUND($K27+($P$8-$E$153),2),ROUND($C27+($P$8-$C$153),2))</f>
        <v>11.55</v>
      </c>
      <c r="M27" s="1">
        <f>_xlfn.NORM.DIST(0,$L27,3.3,TRUE)</f>
        <v>2.3262907903552461E-4</v>
      </c>
    </row>
    <row r="28" spans="1:13" x14ac:dyDescent="0.6">
      <c r="A28" s="1" t="s">
        <v>26</v>
      </c>
      <c r="B28" s="1">
        <v>88967</v>
      </c>
      <c r="C28" s="1">
        <v>12.354999999999997</v>
      </c>
      <c r="D28" s="1">
        <v>11.72</v>
      </c>
      <c r="E28" s="1">
        <f>ROUND(C28-D28,3)</f>
        <v>0.63500000000000001</v>
      </c>
      <c r="J28" s="1">
        <f>ROUND($E28+IF($I28="ALP",-1,IF(OR($I28="LIB",$I28="NAT",$I28="LIB/NAT"),1,0))-IF($H28="ALP",-1,IF(OR($H28="LIB",$H28="NAT",$H28="LIB/NAT"),1,0)),2)</f>
        <v>0.64</v>
      </c>
      <c r="K28" s="1">
        <f>ROUND($J28+($E$153-$J$153),2)</f>
        <v>0.64</v>
      </c>
      <c r="L28" s="1">
        <f>IF($P$7="Pre-election",ROUND($K28+($P$8-$E$153),2),ROUND($C28+($P$8-$C$153),2))</f>
        <v>12.36</v>
      </c>
      <c r="M28" s="1">
        <f>_xlfn.NORM.DIST(0,$L28,3.3,TRUE)</f>
        <v>9.0033724640428741E-5</v>
      </c>
    </row>
    <row r="29" spans="1:13" x14ac:dyDescent="0.6">
      <c r="A29" s="1" t="s">
        <v>27</v>
      </c>
      <c r="B29" s="1">
        <v>99828</v>
      </c>
      <c r="C29" s="1">
        <v>4.6450000000000031</v>
      </c>
      <c r="D29" s="1">
        <v>0.1</v>
      </c>
      <c r="E29" s="1">
        <f>ROUND(C29-D29,3)</f>
        <v>4.5449999999999999</v>
      </c>
      <c r="J29" s="1">
        <f>ROUND($E29+IF($I29="ALP",-1,IF(OR($I29="LIB",$I29="NAT",$I29="LIB/NAT"),1,0))-IF($H29="ALP",-1,IF(OR($H29="LIB",$H29="NAT",$H29="LIB/NAT"),1,0)),2)</f>
        <v>4.55</v>
      </c>
      <c r="K29" s="1">
        <f>ROUND($J29+($E$153-$J$153),2)</f>
        <v>4.55</v>
      </c>
      <c r="L29" s="1">
        <f>IF($P$7="Pre-election",ROUND($K29+($P$8-$E$153),2),ROUND($C29+($P$8-$C$153),2))</f>
        <v>4.6500000000000004</v>
      </c>
      <c r="M29" s="1">
        <f>_xlfn.NORM.DIST(0,$L29,3.3,TRUE)</f>
        <v>7.9404144314309713E-2</v>
      </c>
    </row>
    <row r="30" spans="1:13" x14ac:dyDescent="0.6">
      <c r="A30" s="1" t="s">
        <v>28</v>
      </c>
      <c r="B30" s="1">
        <v>91006</v>
      </c>
      <c r="C30" s="1">
        <v>-12.371000000000002</v>
      </c>
      <c r="D30" s="1">
        <v>6.82</v>
      </c>
      <c r="E30" s="1">
        <f>ROUND(C30-D30,3)</f>
        <v>-19.190999999999999</v>
      </c>
      <c r="J30" s="1">
        <f>ROUND($E30+IF($I30="ALP",-1,IF(OR($I30="LIB",$I30="NAT",$I30="LIB/NAT"),1,0))-IF($H30="ALP",-1,IF(OR($H30="LIB",$H30="NAT",$H30="LIB/NAT"),1,0)),2)</f>
        <v>-19.190000000000001</v>
      </c>
      <c r="K30" s="1">
        <f>ROUND($J30+($E$153-$J$153),2)</f>
        <v>-19.190000000000001</v>
      </c>
      <c r="L30" s="1">
        <f>IF($P$7="Pre-election",ROUND($K30+($P$8-$E$153),2),ROUND($C30+($P$8-$C$153),2))</f>
        <v>-12.37</v>
      </c>
      <c r="M30" s="1">
        <f>_xlfn.NORM.DIST(0,$L30,3.3,TRUE)</f>
        <v>0.99991104695852795</v>
      </c>
    </row>
    <row r="31" spans="1:13" x14ac:dyDescent="0.6">
      <c r="A31" s="1" t="s">
        <v>29</v>
      </c>
      <c r="B31" s="1">
        <v>94920</v>
      </c>
      <c r="C31" s="1">
        <v>0.57399999999999807</v>
      </c>
      <c r="D31" s="1">
        <v>-2.34</v>
      </c>
      <c r="E31" s="1">
        <f>ROUND(C31-D31,3)</f>
        <v>2.9140000000000001</v>
      </c>
      <c r="I31" s="1" t="s">
        <v>177</v>
      </c>
      <c r="J31" s="1">
        <f>ROUND($E31+IF($I31="ALP",-1,IF(OR($I31="LIB",$I31="NAT",$I31="LIB/NAT"),1,0))-IF($H31="ALP",-1,IF(OR($H31="LIB",$H31="NAT",$H31="LIB/NAT"),1,0)),2)</f>
        <v>3.91</v>
      </c>
      <c r="K31" s="1">
        <f>ROUND($J31+($E$153-$J$153),2)</f>
        <v>3.91</v>
      </c>
      <c r="L31" s="1">
        <f>IF($P$7="Pre-election",ROUND($K31+($P$8-$E$153),2),ROUND($C31+($P$8-$C$153),2))</f>
        <v>0.56999999999999995</v>
      </c>
      <c r="M31" s="1">
        <f>_xlfn.NORM.DIST(0,$L31,3.3,TRUE)</f>
        <v>0.43143290272648549</v>
      </c>
    </row>
    <row r="32" spans="1:13" x14ac:dyDescent="0.6">
      <c r="A32" s="1" t="s">
        <v>30</v>
      </c>
      <c r="B32" s="1">
        <v>67461</v>
      </c>
      <c r="C32" s="1">
        <v>-16.174999999999997</v>
      </c>
      <c r="D32" s="1">
        <v>-0.84</v>
      </c>
      <c r="E32" s="1">
        <f>ROUND(C32-D32,3)</f>
        <v>-15.335000000000001</v>
      </c>
      <c r="F32" s="1" t="s">
        <v>178</v>
      </c>
      <c r="G32" s="1" t="s">
        <v>178</v>
      </c>
      <c r="J32" s="1">
        <f>ROUND($E32+IF($I32="ALP",-1,IF(OR($I32="LIB",$I32="NAT",$I32="LIB/NAT"),1,0))-IF($H32="ALP",-1,IF(OR($H32="LIB",$H32="NAT",$H32="LIB/NAT"),1,0)),2)</f>
        <v>-15.34</v>
      </c>
      <c r="K32" s="1">
        <f>ROUND($J32+($E$153-$J$153),2)</f>
        <v>-15.34</v>
      </c>
      <c r="L32" s="1">
        <f>IF($P$7="Pre-election",ROUND($K32+($P$8-$E$153),2),ROUND($C32+($P$8-$C$153),2))</f>
        <v>-16.18</v>
      </c>
      <c r="M32" s="1">
        <f>_xlfn.NORM.DIST(0,$L32,3.3,TRUE)</f>
        <v>0.99999952815290194</v>
      </c>
    </row>
    <row r="33" spans="1:13" x14ac:dyDescent="0.6">
      <c r="A33" s="1" t="s">
        <v>31</v>
      </c>
      <c r="B33" s="1">
        <v>94023</v>
      </c>
      <c r="C33" s="1">
        <v>19.019000000000005</v>
      </c>
      <c r="D33" s="1">
        <v>3.63</v>
      </c>
      <c r="E33" s="1">
        <f>ROUND(C33-D33,3)</f>
        <v>15.388999999999999</v>
      </c>
      <c r="J33" s="1">
        <f>ROUND($E33+IF($I33="ALP",-1,IF(OR($I33="LIB",$I33="NAT",$I33="LIB/NAT"),1,0))-IF($H33="ALP",-1,IF(OR($H33="LIB",$H33="NAT",$H33="LIB/NAT"),1,0)),2)</f>
        <v>15.39</v>
      </c>
      <c r="K33" s="1">
        <f>ROUND($J33+($E$153-$J$153),2)</f>
        <v>15.39</v>
      </c>
      <c r="L33" s="1">
        <f>IF($P$7="Pre-election",ROUND($K33+($P$8-$E$153),2),ROUND($C33+($P$8-$C$153),2))</f>
        <v>19.02</v>
      </c>
      <c r="M33" s="1">
        <f>_xlfn.NORM.DIST(0,$L33,3.3,TRUE)</f>
        <v>4.1160341051471963E-9</v>
      </c>
    </row>
    <row r="34" spans="1:13" x14ac:dyDescent="0.6">
      <c r="A34" s="1" t="s">
        <v>32</v>
      </c>
      <c r="B34" s="1">
        <v>97481</v>
      </c>
      <c r="C34" s="1">
        <v>-26.324999999999999</v>
      </c>
      <c r="D34" s="1">
        <v>-4.2300000000000004</v>
      </c>
      <c r="E34" s="1">
        <f>ROUND(C34-D34,3)</f>
        <v>-22.094999999999999</v>
      </c>
      <c r="J34" s="1">
        <f>ROUND($E34+IF($I34="ALP",-1,IF(OR($I34="LIB",$I34="NAT",$I34="LIB/NAT"),1,0))-IF($H34="ALP",-1,IF(OR($H34="LIB",$H34="NAT",$H34="LIB/NAT"),1,0)),2)</f>
        <v>-22.1</v>
      </c>
      <c r="K34" s="1">
        <f>ROUND($J34+($E$153-$J$153),2)</f>
        <v>-22.1</v>
      </c>
      <c r="L34" s="1">
        <f>IF($P$7="Pre-election",ROUND($K34+($P$8-$E$153),2),ROUND($C34+($P$8-$C$153),2))</f>
        <v>-26.33</v>
      </c>
      <c r="M34" s="1">
        <f>_xlfn.NORM.DIST(0,$L34,3.3,TRUE)</f>
        <v>0.99999999999999922</v>
      </c>
    </row>
    <row r="35" spans="1:13" x14ac:dyDescent="0.6">
      <c r="A35" s="1" t="s">
        <v>33</v>
      </c>
      <c r="B35" s="1">
        <v>101620</v>
      </c>
      <c r="C35" s="1">
        <v>-1.0679999999999978</v>
      </c>
      <c r="D35" s="1">
        <v>-1.04</v>
      </c>
      <c r="E35" s="1">
        <f>ROUND(C35-D35,3)</f>
        <v>-2.8000000000000001E-2</v>
      </c>
      <c r="J35" s="1">
        <f>ROUND($E35+IF($I35="ALP",-1,IF(OR($I35="LIB",$I35="NAT",$I35="LIB/NAT"),1,0))-IF($H35="ALP",-1,IF(OR($H35="LIB",$H35="NAT",$H35="LIB/NAT"),1,0)),2)</f>
        <v>-0.03</v>
      </c>
      <c r="K35" s="1">
        <f>ROUND($J35+($E$153-$J$153),2)</f>
        <v>-0.03</v>
      </c>
      <c r="L35" s="1">
        <f>IF($P$7="Pre-election",ROUND($K35+($P$8-$E$153),2),ROUND($C35+($P$8-$C$153),2))</f>
        <v>-1.07</v>
      </c>
      <c r="M35" s="1">
        <f>_xlfn.NORM.DIST(0,$L35,3.3,TRUE)</f>
        <v>0.62712274719470196</v>
      </c>
    </row>
    <row r="36" spans="1:13" x14ac:dyDescent="0.6">
      <c r="A36" s="1" t="s">
        <v>34</v>
      </c>
      <c r="B36" s="1">
        <v>98752</v>
      </c>
      <c r="C36" s="1">
        <v>-10.325000000000003</v>
      </c>
      <c r="D36" s="1">
        <v>-2.12</v>
      </c>
      <c r="E36" s="1">
        <f>ROUND(C36-D36,3)</f>
        <v>-8.2050000000000001</v>
      </c>
      <c r="J36" s="1">
        <f>ROUND($E36+IF($I36="ALP",-1,IF(OR($I36="LIB",$I36="NAT",$I36="LIB/NAT"),1,0))-IF($H36="ALP",-1,IF(OR($H36="LIB",$H36="NAT",$H36="LIB/NAT"),1,0)),2)</f>
        <v>-8.2100000000000009</v>
      </c>
      <c r="K36" s="1">
        <f>ROUND($J36+($E$153-$J$153),2)</f>
        <v>-8.2100000000000009</v>
      </c>
      <c r="L36" s="1">
        <f>IF($P$7="Pre-election",ROUND($K36+($P$8-$E$153),2),ROUND($C36+($P$8-$C$153),2))</f>
        <v>-10.33</v>
      </c>
      <c r="M36" s="1">
        <f>_xlfn.NORM.DIST(0,$L36,3.3,TRUE)</f>
        <v>0.99912686968268094</v>
      </c>
    </row>
    <row r="37" spans="1:13" x14ac:dyDescent="0.6">
      <c r="A37" s="1" t="s">
        <v>35</v>
      </c>
      <c r="B37" s="1">
        <v>84853</v>
      </c>
      <c r="C37" s="1">
        <v>-0.83500000000000085</v>
      </c>
      <c r="D37" s="1">
        <v>-0.15</v>
      </c>
      <c r="E37" s="1">
        <f>ROUND(C37-D37,3)</f>
        <v>-0.68500000000000005</v>
      </c>
      <c r="H37" s="1" t="s">
        <v>177</v>
      </c>
      <c r="I37" s="1" t="s">
        <v>176</v>
      </c>
      <c r="J37" s="1">
        <f>ROUND($E37+IF($I37="ALP",-1,IF(OR($I37="LIB",$I37="NAT",$I37="LIB/NAT"),1,0))-IF($H37="ALP",-1,IF(OR($H37="LIB",$H37="NAT",$H37="LIB/NAT"),1,0)),2)</f>
        <v>-2.69</v>
      </c>
      <c r="K37" s="1">
        <f>ROUND($J37+($E$153-$J$153),2)</f>
        <v>-2.69</v>
      </c>
      <c r="L37" s="1">
        <f>IF($P$7="Pre-election",ROUND($K37+($P$8-$E$153),2),ROUND($C37+($P$8-$C$153),2))</f>
        <v>-0.84</v>
      </c>
      <c r="M37" s="1">
        <f>_xlfn.NORM.DIST(0,$L37,3.3,TRUE)</f>
        <v>0.60046290373674682</v>
      </c>
    </row>
    <row r="38" spans="1:13" x14ac:dyDescent="0.6">
      <c r="A38" s="1" t="s">
        <v>36</v>
      </c>
      <c r="B38" s="1">
        <v>105528</v>
      </c>
      <c r="C38" s="1">
        <v>11.881</v>
      </c>
      <c r="D38" s="1">
        <v>-0.7</v>
      </c>
      <c r="E38" s="1">
        <f>ROUND(C38-D38,3)</f>
        <v>12.581</v>
      </c>
      <c r="H38" s="1" t="s">
        <v>199</v>
      </c>
      <c r="J38" s="1">
        <f>ROUND($E38+IF($I38="ALP",-1,IF(OR($I38="LIB",$I38="NAT",$I38="LIB/NAT"),1,0))-IF($H38="ALP",-1,IF(OR($H38="LIB",$H38="NAT",$H38="LIB/NAT"),1,0)),2)</f>
        <v>11.58</v>
      </c>
      <c r="K38" s="1">
        <f>ROUND($J38+($E$153-$J$153),2)</f>
        <v>11.58</v>
      </c>
      <c r="L38" s="1">
        <f>IF($P$7="Pre-election",ROUND($K38+($P$8-$E$153),2),ROUND($C38+($P$8-$C$153),2))</f>
        <v>11.88</v>
      </c>
      <c r="M38" s="1">
        <f>_xlfn.NORM.DIST(0,$L38,3.3,TRUE)</f>
        <v>1.5910859015753318E-4</v>
      </c>
    </row>
    <row r="39" spans="1:13" x14ac:dyDescent="0.6">
      <c r="A39" s="1" t="s">
        <v>37</v>
      </c>
      <c r="B39" s="1">
        <v>100677</v>
      </c>
      <c r="C39" s="1">
        <v>-13.406999999999996</v>
      </c>
      <c r="D39" s="1">
        <v>-0.09</v>
      </c>
      <c r="E39" s="1">
        <f>ROUND(C39-D39,3)</f>
        <v>-13.317</v>
      </c>
      <c r="J39" s="1">
        <f>ROUND($E39+IF($I39="ALP",-1,IF(OR($I39="LIB",$I39="NAT",$I39="LIB/NAT"),1,0))-IF($H39="ALP",-1,IF(OR($H39="LIB",$H39="NAT",$H39="LIB/NAT"),1,0)),2)</f>
        <v>-13.32</v>
      </c>
      <c r="K39" s="1">
        <f>ROUND($J39+($E$153-$J$153),2)</f>
        <v>-13.32</v>
      </c>
      <c r="L39" s="1">
        <f>IF($P$7="Pre-election",ROUND($K39+($P$8-$E$153),2),ROUND($C39+($P$8-$C$153),2))</f>
        <v>-13.41</v>
      </c>
      <c r="M39" s="1">
        <f>_xlfn.NORM.DIST(0,$L39,3.3,TRUE)</f>
        <v>0.99997584296245012</v>
      </c>
    </row>
    <row r="40" spans="1:13" x14ac:dyDescent="0.6">
      <c r="A40" s="1" t="s">
        <v>38</v>
      </c>
      <c r="B40" s="1">
        <v>89062</v>
      </c>
      <c r="C40" s="1">
        <v>14.332999999999998</v>
      </c>
      <c r="D40" s="1">
        <v>-6.37</v>
      </c>
      <c r="E40" s="1">
        <f>ROUND(C40-D40,3)</f>
        <v>20.702999999999999</v>
      </c>
      <c r="H40" s="1" t="s">
        <v>199</v>
      </c>
      <c r="J40" s="1">
        <f>ROUND($E40+IF($I40="ALP",-1,IF(OR($I40="LIB",$I40="NAT",$I40="LIB/NAT"),1,0))-IF($H40="ALP",-1,IF(OR($H40="LIB",$H40="NAT",$H40="LIB/NAT"),1,0)),2)</f>
        <v>19.7</v>
      </c>
      <c r="K40" s="1">
        <f>ROUND($J40+($E$153-$J$153),2)</f>
        <v>19.7</v>
      </c>
      <c r="L40" s="1">
        <f>IF($P$7="Pre-election",ROUND($K40+($P$8-$E$153),2),ROUND($C40+($P$8-$C$153),2))</f>
        <v>14.33</v>
      </c>
      <c r="M40" s="1">
        <f>_xlfn.NORM.DIST(0,$L40,3.3,TRUE)</f>
        <v>7.0459542170090736E-6</v>
      </c>
    </row>
    <row r="41" spans="1:13" x14ac:dyDescent="0.6">
      <c r="A41" s="1" t="s">
        <v>39</v>
      </c>
      <c r="B41" s="1">
        <v>88851</v>
      </c>
      <c r="C41" s="1">
        <v>14.608000000000004</v>
      </c>
      <c r="D41" s="1">
        <v>11.24</v>
      </c>
      <c r="E41" s="1">
        <f>ROUND(C41-D41,3)</f>
        <v>3.3679999999999999</v>
      </c>
      <c r="J41" s="1">
        <f>ROUND($E41+IF($I41="ALP",-1,IF(OR($I41="LIB",$I41="NAT",$I41="LIB/NAT"),1,0))-IF($H41="ALP",-1,IF(OR($H41="LIB",$H41="NAT",$H41="LIB/NAT"),1,0)),2)</f>
        <v>3.37</v>
      </c>
      <c r="K41" s="1">
        <f>ROUND($J41+($E$153-$J$153),2)</f>
        <v>3.37</v>
      </c>
      <c r="L41" s="1">
        <f>IF($P$7="Pre-election",ROUND($K41+($P$8-$E$153),2),ROUND($C41+($P$8-$C$153),2))</f>
        <v>14.61</v>
      </c>
      <c r="M41" s="1">
        <f>_xlfn.NORM.DIST(0,$L41,3.3,TRUE)</f>
        <v>4.7716019539925549E-6</v>
      </c>
    </row>
    <row r="42" spans="1:13" x14ac:dyDescent="0.6">
      <c r="A42" s="1" t="s">
        <v>40</v>
      </c>
      <c r="B42" s="1">
        <v>97269</v>
      </c>
      <c r="C42" s="1">
        <v>4.7839999999999989</v>
      </c>
      <c r="D42" s="1">
        <v>-1.66</v>
      </c>
      <c r="E42" s="1">
        <f>ROUND(C42-D42,3)</f>
        <v>6.444</v>
      </c>
      <c r="J42" s="1">
        <f>ROUND($E42+IF($I42="ALP",-1,IF(OR($I42="LIB",$I42="NAT",$I42="LIB/NAT"),1,0))-IF($H42="ALP",-1,IF(OR($H42="LIB",$H42="NAT",$H42="LIB/NAT"),1,0)),2)</f>
        <v>6.44</v>
      </c>
      <c r="K42" s="1">
        <f>ROUND($J42+($E$153-$J$153),2)</f>
        <v>6.44</v>
      </c>
      <c r="L42" s="1">
        <f>IF($P$7="Pre-election",ROUND($K42+($P$8-$E$153),2),ROUND($C42+($P$8-$C$153),2))</f>
        <v>4.78</v>
      </c>
      <c r="M42" s="1">
        <f>_xlfn.NORM.DIST(0,$L42,3.3,TRUE)</f>
        <v>7.3740750196920987E-2</v>
      </c>
    </row>
    <row r="43" spans="1:13" x14ac:dyDescent="0.6">
      <c r="A43" s="1" t="s">
        <v>41</v>
      </c>
      <c r="B43" s="1">
        <v>96948</v>
      </c>
      <c r="C43" s="1">
        <v>4.634999999999998</v>
      </c>
      <c r="D43" s="1">
        <v>2.95</v>
      </c>
      <c r="E43" s="1">
        <f>ROUND(C43-D43,3)</f>
        <v>1.6850000000000001</v>
      </c>
      <c r="J43" s="1">
        <f>ROUND($E43+IF($I43="ALP",-1,IF(OR($I43="LIB",$I43="NAT",$I43="LIB/NAT"),1,0))-IF($H43="ALP",-1,IF(OR($H43="LIB",$H43="NAT",$H43="LIB/NAT"),1,0)),2)</f>
        <v>1.69</v>
      </c>
      <c r="K43" s="1">
        <f>ROUND($J43+($E$153-$J$153),2)</f>
        <v>1.69</v>
      </c>
      <c r="L43" s="1">
        <f>IF($P$7="Pre-election",ROUND($K43+($P$8-$E$153),2),ROUND($C43+($P$8-$C$153),2))</f>
        <v>4.6399999999999997</v>
      </c>
      <c r="M43" s="1">
        <f>_xlfn.NORM.DIST(0,$L43,3.3,TRUE)</f>
        <v>7.9853064444918825E-2</v>
      </c>
    </row>
    <row r="44" spans="1:13" x14ac:dyDescent="0.6">
      <c r="A44" s="1" t="s">
        <v>42</v>
      </c>
      <c r="B44" s="1">
        <v>101453</v>
      </c>
      <c r="C44" s="1">
        <v>-1.4960000000000022</v>
      </c>
      <c r="D44" s="1">
        <v>3.31</v>
      </c>
      <c r="E44" s="1">
        <f>ROUND(C44-D44,3)</f>
        <v>-4.806</v>
      </c>
      <c r="H44" s="1" t="s">
        <v>177</v>
      </c>
      <c r="I44" s="1" t="s">
        <v>176</v>
      </c>
      <c r="J44" s="1">
        <f>ROUND($E44+IF($I44="ALP",-1,IF(OR($I44="LIB",$I44="NAT",$I44="LIB/NAT"),1,0))-IF($H44="ALP",-1,IF(OR($H44="LIB",$H44="NAT",$H44="LIB/NAT"),1,0)),2)</f>
        <v>-6.81</v>
      </c>
      <c r="K44" s="1">
        <f>ROUND($J44+($E$153-$J$153),2)</f>
        <v>-6.81</v>
      </c>
      <c r="L44" s="1">
        <f>IF($P$7="Pre-election",ROUND($K44+($P$8-$E$153),2),ROUND($C44+($P$8-$C$153),2))</f>
        <v>-1.5</v>
      </c>
      <c r="M44" s="1">
        <f>_xlfn.NORM.DIST(0,$L44,3.3,TRUE)</f>
        <v>0.67528185813662267</v>
      </c>
    </row>
    <row r="45" spans="1:13" x14ac:dyDescent="0.6">
      <c r="A45" s="1" t="s">
        <v>43</v>
      </c>
      <c r="B45" s="1">
        <v>96828</v>
      </c>
      <c r="C45" s="1">
        <v>-2.7389999999999972</v>
      </c>
      <c r="D45" s="1">
        <v>-1.71</v>
      </c>
      <c r="E45" s="1">
        <f>ROUND(C45-D45,3)</f>
        <v>-1.0289999999999999</v>
      </c>
      <c r="J45" s="1">
        <f>ROUND($E45+IF($I45="ALP",-1,IF(OR($I45="LIB",$I45="NAT",$I45="LIB/NAT"),1,0))-IF($H45="ALP",-1,IF(OR($H45="LIB",$H45="NAT",$H45="LIB/NAT"),1,0)),2)</f>
        <v>-1.03</v>
      </c>
      <c r="K45" s="1">
        <f>ROUND($J45+($E$153-$J$153),2)</f>
        <v>-1.03</v>
      </c>
      <c r="L45" s="1">
        <f>IF($P$7="Pre-election",ROUND($K45+($P$8-$E$153),2),ROUND($C45+($P$8-$C$153),2))</f>
        <v>-2.74</v>
      </c>
      <c r="M45" s="1">
        <f>_xlfn.NORM.DIST(0,$L45,3.3,TRUE)</f>
        <v>0.79681626239306391</v>
      </c>
    </row>
    <row r="46" spans="1:13" x14ac:dyDescent="0.6">
      <c r="A46" s="1" t="s">
        <v>44</v>
      </c>
      <c r="B46" s="1">
        <v>77721</v>
      </c>
      <c r="C46" s="1">
        <v>14.760000000000005</v>
      </c>
      <c r="D46" s="1">
        <v>3.7</v>
      </c>
      <c r="E46" s="1">
        <f>ROUND(C46-D46,3)</f>
        <v>11.06</v>
      </c>
      <c r="J46" s="1">
        <f>ROUND($E46+IF($I46="ALP",-1,IF(OR($I46="LIB",$I46="NAT",$I46="LIB/NAT"),1,0))-IF($H46="ALP",-1,IF(OR($H46="LIB",$H46="NAT",$H46="LIB/NAT"),1,0)),2)</f>
        <v>11.06</v>
      </c>
      <c r="K46" s="1">
        <f>ROUND($J46+($E$153-$J$153),2)</f>
        <v>11.06</v>
      </c>
      <c r="L46" s="1">
        <f>IF($P$7="Pre-election",ROUND($K46+($P$8-$E$153),2),ROUND($C46+($P$8-$C$153),2))</f>
        <v>14.76</v>
      </c>
      <c r="M46" s="1">
        <f>_xlfn.NORM.DIST(0,$L46,3.3,TRUE)</f>
        <v>3.8614124465986952E-6</v>
      </c>
    </row>
    <row r="47" spans="1:13" x14ac:dyDescent="0.6">
      <c r="A47" s="1" t="s">
        <v>45</v>
      </c>
      <c r="B47" s="1">
        <v>99259</v>
      </c>
      <c r="C47" s="1">
        <v>-0.84899999999999665</v>
      </c>
      <c r="D47" s="1">
        <v>2.08</v>
      </c>
      <c r="E47" s="1">
        <f>ROUND(C47-D47,3)</f>
        <v>-2.9289999999999998</v>
      </c>
      <c r="H47" s="1" t="s">
        <v>177</v>
      </c>
      <c r="I47" s="1" t="s">
        <v>176</v>
      </c>
      <c r="J47" s="1">
        <f>ROUND($E47+IF($I47="ALP",-1,IF(OR($I47="LIB",$I47="NAT",$I47="LIB/NAT"),1,0))-IF($H47="ALP",-1,IF(OR($H47="LIB",$H47="NAT",$H47="LIB/NAT"),1,0)),2)</f>
        <v>-4.93</v>
      </c>
      <c r="K47" s="1">
        <f>ROUND($J47+($E$153-$J$153),2)</f>
        <v>-4.93</v>
      </c>
      <c r="L47" s="1">
        <f>IF($P$7="Pre-election",ROUND($K47+($P$8-$E$153),2),ROUND($C47+($P$8-$C$153),2))</f>
        <v>-0.85</v>
      </c>
      <c r="M47" s="1">
        <f>_xlfn.NORM.DIST(0,$L47,3.3,TRUE)</f>
        <v>0.60163282940665874</v>
      </c>
    </row>
    <row r="48" spans="1:13" x14ac:dyDescent="0.6">
      <c r="A48" s="1" t="s">
        <v>46</v>
      </c>
      <c r="B48" s="1">
        <v>97212</v>
      </c>
      <c r="C48" s="1">
        <v>14.176000000000002</v>
      </c>
      <c r="D48" s="1">
        <v>2.94</v>
      </c>
      <c r="E48" s="1">
        <f>ROUND(C48-D48,3)</f>
        <v>11.236000000000001</v>
      </c>
      <c r="J48" s="1">
        <f>ROUND($E48+IF($I48="ALP",-1,IF(OR($I48="LIB",$I48="NAT",$I48="LIB/NAT"),1,0))-IF($H48="ALP",-1,IF(OR($H48="LIB",$H48="NAT",$H48="LIB/NAT"),1,0)),2)</f>
        <v>11.24</v>
      </c>
      <c r="K48" s="1">
        <f>ROUND($J48+($E$153-$J$153),2)</f>
        <v>11.24</v>
      </c>
      <c r="L48" s="1">
        <f>IF($P$7="Pre-election",ROUND($K48+($P$8-$E$153),2),ROUND($C48+($P$8-$C$153),2))</f>
        <v>14.18</v>
      </c>
      <c r="M48" s="1">
        <f>_xlfn.NORM.DIST(0,$L48,3.3,TRUE)</f>
        <v>8.6574427251357542E-6</v>
      </c>
    </row>
    <row r="49" spans="1:13" x14ac:dyDescent="0.6">
      <c r="A49" s="1" t="s">
        <v>47</v>
      </c>
      <c r="B49" s="1">
        <v>97640</v>
      </c>
      <c r="C49" s="1">
        <v>13.441000000000003</v>
      </c>
      <c r="D49" s="1">
        <v>2.57</v>
      </c>
      <c r="E49" s="1">
        <f>ROUND(C49-D49,3)</f>
        <v>10.871</v>
      </c>
      <c r="J49" s="1">
        <f>ROUND($E49+IF($I49="ALP",-1,IF(OR($I49="LIB",$I49="NAT",$I49="LIB/NAT"),1,0))-IF($H49="ALP",-1,IF(OR($H49="LIB",$H49="NAT",$H49="LIB/NAT"),1,0)),2)</f>
        <v>10.87</v>
      </c>
      <c r="K49" s="1">
        <f>ROUND($J49+($E$153-$J$153),2)</f>
        <v>10.87</v>
      </c>
      <c r="L49" s="1">
        <f>IF($P$7="Pre-election",ROUND($K49+($P$8-$E$153),2),ROUND($C49+($P$8-$C$153),2))</f>
        <v>13.44</v>
      </c>
      <c r="M49" s="1">
        <f>_xlfn.NORM.DIST(0,$L49,3.3,TRUE)</f>
        <v>2.3232911175214924E-5</v>
      </c>
    </row>
    <row r="50" spans="1:13" x14ac:dyDescent="0.6">
      <c r="A50" s="1" t="s">
        <v>48</v>
      </c>
      <c r="B50" s="1">
        <v>97249</v>
      </c>
      <c r="C50" s="1">
        <v>19.828999999999994</v>
      </c>
      <c r="D50" s="1">
        <v>-0.7</v>
      </c>
      <c r="E50" s="1">
        <f>ROUND(C50-D50,3)</f>
        <v>20.529</v>
      </c>
      <c r="J50" s="1">
        <f>ROUND($E50+IF($I50="ALP",-1,IF(OR($I50="LIB",$I50="NAT",$I50="LIB/NAT"),1,0))-IF($H50="ALP",-1,IF(OR($H50="LIB",$H50="NAT",$H50="LIB/NAT"),1,0)),2)</f>
        <v>20.53</v>
      </c>
      <c r="K50" s="1">
        <f>ROUND($J50+($E$153-$J$153),2)</f>
        <v>20.53</v>
      </c>
      <c r="L50" s="1">
        <f>IF($P$7="Pre-election",ROUND($K50+($P$8-$E$153),2),ROUND($C50+($P$8-$C$153),2))</f>
        <v>19.829999999999998</v>
      </c>
      <c r="M50" s="1">
        <f>_xlfn.NORM.DIST(0,$L50,3.3,TRUE)</f>
        <v>9.3283247404068115E-10</v>
      </c>
    </row>
    <row r="51" spans="1:13" x14ac:dyDescent="0.6">
      <c r="A51" s="1" t="s">
        <v>49</v>
      </c>
      <c r="B51" s="1">
        <v>86633</v>
      </c>
      <c r="C51" s="1">
        <v>-10.557000000000002</v>
      </c>
      <c r="D51" s="1">
        <v>1.28</v>
      </c>
      <c r="E51" s="1">
        <f>ROUND(C51-D51,3)</f>
        <v>-11.837</v>
      </c>
      <c r="J51" s="1">
        <f>ROUND($E51+IF($I51="ALP",-1,IF(OR($I51="LIB",$I51="NAT",$I51="LIB/NAT"),1,0))-IF($H51="ALP",-1,IF(OR($H51="LIB",$H51="NAT",$H51="LIB/NAT"),1,0)),2)</f>
        <v>-11.84</v>
      </c>
      <c r="K51" s="1">
        <f>ROUND($J51+($E$153-$J$153),2)</f>
        <v>-11.84</v>
      </c>
      <c r="L51" s="1">
        <f>IF($P$7="Pre-election",ROUND($K51+($P$8-$E$153),2),ROUND($C51+($P$8-$C$153),2))</f>
        <v>-10.56</v>
      </c>
      <c r="M51" s="1">
        <f>_xlfn.NORM.DIST(0,$L51,3.3,TRUE)</f>
        <v>0.99931286206208414</v>
      </c>
    </row>
    <row r="52" spans="1:13" x14ac:dyDescent="0.6">
      <c r="A52" s="1" t="s">
        <v>50</v>
      </c>
      <c r="B52" s="1">
        <v>99048</v>
      </c>
      <c r="C52" s="1">
        <v>12.697000000000003</v>
      </c>
      <c r="D52" s="1">
        <v>3.55</v>
      </c>
      <c r="E52" s="1">
        <f>ROUND(C52-D52,3)</f>
        <v>9.1470000000000002</v>
      </c>
      <c r="J52" s="1">
        <f>ROUND($E52+IF($I52="ALP",-1,IF(OR($I52="LIB",$I52="NAT",$I52="LIB/NAT"),1,0))-IF($H52="ALP",-1,IF(OR($H52="LIB",$H52="NAT",$H52="LIB/NAT"),1,0)),2)</f>
        <v>9.15</v>
      </c>
      <c r="K52" s="1">
        <f>ROUND($J52+($E$153-$J$153),2)</f>
        <v>9.15</v>
      </c>
      <c r="L52" s="1">
        <f>IF($P$7="Pre-election",ROUND($K52+($P$8-$E$153),2),ROUND($C52+($P$8-$C$153),2))</f>
        <v>12.7</v>
      </c>
      <c r="M52" s="1">
        <f>_xlfn.NORM.DIST(0,$L52,3.3,TRUE)</f>
        <v>5.9425323241526937E-5</v>
      </c>
    </row>
    <row r="53" spans="1:13" x14ac:dyDescent="0.6">
      <c r="A53" s="1" t="s">
        <v>51</v>
      </c>
      <c r="B53" s="1">
        <v>96952</v>
      </c>
      <c r="C53" s="1">
        <v>5.6390000000000029</v>
      </c>
      <c r="D53" s="1">
        <v>-1.37</v>
      </c>
      <c r="E53" s="1">
        <f>ROUND(C53-D53,3)</f>
        <v>7.0090000000000003</v>
      </c>
      <c r="J53" s="1">
        <f>ROUND($E53+IF($I53="ALP",-1,IF(OR($I53="LIB",$I53="NAT",$I53="LIB/NAT"),1,0))-IF($H53="ALP",-1,IF(OR($H53="LIB",$H53="NAT",$H53="LIB/NAT"),1,0)),2)</f>
        <v>7.01</v>
      </c>
      <c r="K53" s="1">
        <f>ROUND($J53+($E$153-$J$153),2)</f>
        <v>7.01</v>
      </c>
      <c r="L53" s="1">
        <f>IF($P$7="Pre-election",ROUND($K53+($P$8-$E$153),2),ROUND($C53+($P$8-$C$153),2))</f>
        <v>5.64</v>
      </c>
      <c r="M53" s="1">
        <f>_xlfn.NORM.DIST(0,$L53,3.3,TRUE)</f>
        <v>4.3717055636634805E-2</v>
      </c>
    </row>
    <row r="54" spans="1:13" x14ac:dyDescent="0.6">
      <c r="A54" s="1" t="s">
        <v>52</v>
      </c>
      <c r="B54" s="1">
        <v>89457</v>
      </c>
      <c r="C54" s="1">
        <v>8.6559999999999988</v>
      </c>
      <c r="D54" s="1">
        <v>7.62</v>
      </c>
      <c r="E54" s="1">
        <f>ROUND(C54-D54,3)</f>
        <v>1.036</v>
      </c>
      <c r="J54" s="1">
        <f>ROUND($E54+IF($I54="ALP",-1,IF(OR($I54="LIB",$I54="NAT",$I54="LIB/NAT"),1,0))-IF($H54="ALP",-1,IF(OR($H54="LIB",$H54="NAT",$H54="LIB/NAT"),1,0)),2)</f>
        <v>1.04</v>
      </c>
      <c r="K54" s="1">
        <f>ROUND($J54+($E$153-$J$153),2)</f>
        <v>1.04</v>
      </c>
      <c r="L54" s="1">
        <f>IF($P$7="Pre-election",ROUND($K54+($P$8-$E$153),2),ROUND($C54+($P$8-$C$153),2))</f>
        <v>8.66</v>
      </c>
      <c r="M54" s="1">
        <f>_xlfn.NORM.DIST(0,$L54,3.3,TRUE)</f>
        <v>4.3420974847200164E-3</v>
      </c>
    </row>
    <row r="55" spans="1:13" x14ac:dyDescent="0.6">
      <c r="A55" s="1" t="s">
        <v>53</v>
      </c>
      <c r="B55" s="1">
        <v>91534</v>
      </c>
      <c r="C55" s="1">
        <v>8.5959999999999965</v>
      </c>
      <c r="D55" s="1">
        <v>7.97</v>
      </c>
      <c r="E55" s="1">
        <f>ROUND(C55-D55,3)</f>
        <v>0.626</v>
      </c>
      <c r="J55" s="1">
        <f>ROUND($E55+IF($I55="ALP",-1,IF(OR($I55="LIB",$I55="NAT",$I55="LIB/NAT"),1,0))-IF($H55="ALP",-1,IF(OR($H55="LIB",$H55="NAT",$H55="LIB/NAT"),1,0)),2)</f>
        <v>0.63</v>
      </c>
      <c r="K55" s="1">
        <f>ROUND($J55+($E$153-$J$153),2)</f>
        <v>0.63</v>
      </c>
      <c r="L55" s="1">
        <f>IF($P$7="Pre-election",ROUND($K55+($P$8-$E$153),2),ROUND($C55+($P$8-$C$153),2))</f>
        <v>8.6</v>
      </c>
      <c r="M55" s="1">
        <f>_xlfn.NORM.DIST(0,$L55,3.3,TRUE)</f>
        <v>4.5795126926363016E-3</v>
      </c>
    </row>
    <row r="56" spans="1:13" x14ac:dyDescent="0.6">
      <c r="A56" s="1" t="s">
        <v>54</v>
      </c>
      <c r="B56" s="1">
        <v>90462</v>
      </c>
      <c r="C56" s="1">
        <v>14.563000000000002</v>
      </c>
      <c r="D56" s="1">
        <v>2</v>
      </c>
      <c r="E56" s="1">
        <f>ROUND(C56-D56,3)</f>
        <v>12.563000000000001</v>
      </c>
      <c r="J56" s="1">
        <f>ROUND($E56+IF($I56="ALP",-1,IF(OR($I56="LIB",$I56="NAT",$I56="LIB/NAT"),1,0))-IF($H56="ALP",-1,IF(OR($H56="LIB",$H56="NAT",$H56="LIB/NAT"),1,0)),2)</f>
        <v>12.56</v>
      </c>
      <c r="K56" s="1">
        <f>ROUND($J56+($E$153-$J$153),2)</f>
        <v>12.56</v>
      </c>
      <c r="L56" s="1">
        <f>IF($P$7="Pre-election",ROUND($K56+($P$8-$E$153),2),ROUND($C56+($P$8-$C$153),2))</f>
        <v>14.56</v>
      </c>
      <c r="M56" s="1">
        <f>_xlfn.NORM.DIST(0,$L56,3.3,TRUE)</f>
        <v>5.1181388111743097E-6</v>
      </c>
    </row>
    <row r="57" spans="1:13" x14ac:dyDescent="0.6">
      <c r="A57" s="1" t="s">
        <v>55</v>
      </c>
      <c r="B57" s="1">
        <v>83664</v>
      </c>
      <c r="C57" s="1">
        <v>-13.994</v>
      </c>
      <c r="D57" s="1">
        <v>3.5</v>
      </c>
      <c r="E57" s="1">
        <f>ROUND(C57-D57,3)</f>
        <v>-17.494</v>
      </c>
      <c r="J57" s="1">
        <f>ROUND($E57+IF($I57="ALP",-1,IF(OR($I57="LIB",$I57="NAT",$I57="LIB/NAT"),1,0))-IF($H57="ALP",-1,IF(OR($H57="LIB",$H57="NAT",$H57="LIB/NAT"),1,0)),2)</f>
        <v>-17.489999999999998</v>
      </c>
      <c r="K57" s="1">
        <f>ROUND($J57+($E$153-$J$153),2)</f>
        <v>-17.489999999999998</v>
      </c>
      <c r="L57" s="1">
        <f>IF($P$7="Pre-election",ROUND($K57+($P$8-$E$153),2),ROUND($C57+($P$8-$C$153),2))</f>
        <v>-13.99</v>
      </c>
      <c r="M57" s="1">
        <f>_xlfn.NORM.DIST(0,$L57,3.3,TRUE)</f>
        <v>0.9999887937973807</v>
      </c>
    </row>
    <row r="58" spans="1:13" x14ac:dyDescent="0.6">
      <c r="A58" s="1" t="s">
        <v>56</v>
      </c>
      <c r="B58" s="1">
        <v>70261</v>
      </c>
      <c r="C58" s="1">
        <v>-12.204999999999998</v>
      </c>
      <c r="D58" s="1">
        <v>-1.48</v>
      </c>
      <c r="E58" s="1">
        <f>ROUND(C58-D58,3)</f>
        <v>-10.725</v>
      </c>
      <c r="J58" s="1">
        <f>ROUND($E58+IF($I58="ALP",-1,IF(OR($I58="LIB",$I58="NAT",$I58="LIB/NAT"),1,0))-IF($H58="ALP",-1,IF(OR($H58="LIB",$H58="NAT",$H58="LIB/NAT"),1,0)),2)</f>
        <v>-10.73</v>
      </c>
      <c r="K58" s="1">
        <f>ROUND($J58+($E$153-$J$153),2)</f>
        <v>-10.73</v>
      </c>
      <c r="L58" s="1">
        <f>IF($P$7="Pre-election",ROUND($K58+($P$8-$E$153),2),ROUND($C58+($P$8-$C$153),2))</f>
        <v>-12.21</v>
      </c>
      <c r="M58" s="1">
        <f>_xlfn.NORM.DIST(0,$L58,3.3,TRUE)</f>
        <v>0.99989220026652259</v>
      </c>
    </row>
    <row r="59" spans="1:13" x14ac:dyDescent="0.6">
      <c r="A59" s="1" t="s">
        <v>57</v>
      </c>
      <c r="B59" s="1">
        <v>92559</v>
      </c>
      <c r="C59" s="1">
        <v>-14.179000000000002</v>
      </c>
      <c r="D59" s="1">
        <v>5.61</v>
      </c>
      <c r="E59" s="1">
        <f>ROUND(C59-D59,3)</f>
        <v>-19.789000000000001</v>
      </c>
      <c r="J59" s="1">
        <f>ROUND($E59+IF($I59="ALP",-1,IF(OR($I59="LIB",$I59="NAT",$I59="LIB/NAT"),1,0))-IF($H59="ALP",-1,IF(OR($H59="LIB",$H59="NAT",$H59="LIB/NAT"),1,0)),2)</f>
        <v>-19.79</v>
      </c>
      <c r="K59" s="1">
        <f>ROUND($J59+($E$153-$J$153),2)</f>
        <v>-19.79</v>
      </c>
      <c r="L59" s="1">
        <f>IF($P$7="Pre-election",ROUND($K59+($P$8-$E$153),2),ROUND($C59+($P$8-$C$153),2))</f>
        <v>-14.18</v>
      </c>
      <c r="M59" s="1">
        <f>_xlfn.NORM.DIST(0,$L59,3.3,TRUE)</f>
        <v>0.99999134255727484</v>
      </c>
    </row>
    <row r="60" spans="1:13" x14ac:dyDescent="0.6">
      <c r="A60" s="1" t="s">
        <v>58</v>
      </c>
      <c r="B60" s="1">
        <v>91103</v>
      </c>
      <c r="C60" s="1">
        <v>-6.9159999999999968</v>
      </c>
      <c r="D60" s="1">
        <v>0.6</v>
      </c>
      <c r="E60" s="1">
        <f>ROUND(C60-D60,3)</f>
        <v>-7.516</v>
      </c>
      <c r="J60" s="1">
        <f>ROUND($E60+IF($I60="ALP",-1,IF(OR($I60="LIB",$I60="NAT",$I60="LIB/NAT"),1,0))-IF($H60="ALP",-1,IF(OR($H60="LIB",$H60="NAT",$H60="LIB/NAT"),1,0)),2)</f>
        <v>-7.52</v>
      </c>
      <c r="K60" s="1">
        <f>ROUND($J60+($E$153-$J$153),2)</f>
        <v>-7.52</v>
      </c>
      <c r="L60" s="1">
        <f>IF($P$7="Pre-election",ROUND($K60+($P$8-$E$153),2),ROUND($C60+($P$8-$C$153),2))</f>
        <v>-6.92</v>
      </c>
      <c r="M60" s="1">
        <f>_xlfn.NORM.DIST(0,$L60,3.3,TRUE)</f>
        <v>0.98200187103269643</v>
      </c>
    </row>
    <row r="61" spans="1:13" x14ac:dyDescent="0.6">
      <c r="A61" s="1" t="s">
        <v>59</v>
      </c>
      <c r="B61" s="1">
        <v>98531</v>
      </c>
      <c r="C61" s="1">
        <v>-14.829999999999998</v>
      </c>
      <c r="D61" s="1">
        <v>0.28999999999999998</v>
      </c>
      <c r="E61" s="1">
        <f>ROUND(C61-D61,3)</f>
        <v>-15.12</v>
      </c>
      <c r="J61" s="1">
        <f>ROUND($E61+IF($I61="ALP",-1,IF(OR($I61="LIB",$I61="NAT",$I61="LIB/NAT"),1,0))-IF($H61="ALP",-1,IF(OR($H61="LIB",$H61="NAT",$H61="LIB/NAT"),1,0)),2)</f>
        <v>-15.12</v>
      </c>
      <c r="K61" s="1">
        <f>ROUND($J61+($E$153-$J$153),2)</f>
        <v>-15.12</v>
      </c>
      <c r="L61" s="1">
        <f>IF($P$7="Pre-election",ROUND($K61+($P$8-$E$153),2),ROUND($C61+($P$8-$C$153),2))</f>
        <v>-14.83</v>
      </c>
      <c r="M61" s="1">
        <f>_xlfn.NORM.DIST(0,$L61,3.3,TRUE)</f>
        <v>0.9999965041232608</v>
      </c>
    </row>
    <row r="62" spans="1:13" x14ac:dyDescent="0.6">
      <c r="A62" s="1" t="s">
        <v>60</v>
      </c>
      <c r="B62" s="1">
        <v>107677</v>
      </c>
      <c r="C62" s="1">
        <v>-2.6129999999999995</v>
      </c>
      <c r="D62" s="1">
        <v>-3.34</v>
      </c>
      <c r="E62" s="1">
        <f>ROUND(C62-D62,3)</f>
        <v>0.72699999999999998</v>
      </c>
      <c r="H62" s="1" t="s">
        <v>199</v>
      </c>
      <c r="J62" s="1">
        <f>ROUND($E62+IF($I62="ALP",-1,IF(OR($I62="LIB",$I62="NAT",$I62="LIB/NAT"),1,0))-IF($H62="ALP",-1,IF(OR($H62="LIB",$H62="NAT",$H62="LIB/NAT"),1,0)),2)</f>
        <v>-0.27</v>
      </c>
      <c r="K62" s="1">
        <f>ROUND($J62+($E$153-$J$153),2)</f>
        <v>-0.27</v>
      </c>
      <c r="L62" s="1">
        <f>IF($P$7="Pre-election",ROUND($K62+($P$8-$E$153),2),ROUND($C62+($P$8-$C$153),2))</f>
        <v>-2.61</v>
      </c>
      <c r="M62" s="1">
        <f>_xlfn.NORM.DIST(0,$L62,3.3,TRUE)</f>
        <v>0.78550147848047613</v>
      </c>
    </row>
    <row r="63" spans="1:13" x14ac:dyDescent="0.6">
      <c r="A63" s="1" t="s">
        <v>61</v>
      </c>
      <c r="B63" s="1">
        <v>96678</v>
      </c>
      <c r="C63" s="1">
        <v>16.671000000000006</v>
      </c>
      <c r="D63" s="1">
        <v>-1.54</v>
      </c>
      <c r="E63" s="1">
        <f>ROUND(C63-D63,3)</f>
        <v>18.210999999999999</v>
      </c>
      <c r="J63" s="1">
        <f>ROUND($E63+IF($I63="ALP",-1,IF(OR($I63="LIB",$I63="NAT",$I63="LIB/NAT"),1,0))-IF($H63="ALP",-1,IF(OR($H63="LIB",$H63="NAT",$H63="LIB/NAT"),1,0)),2)</f>
        <v>18.21</v>
      </c>
      <c r="K63" s="1">
        <f>ROUND($J63+($E$153-$J$153),2)</f>
        <v>18.21</v>
      </c>
      <c r="L63" s="1">
        <f>IF($P$7="Pre-election",ROUND($K63+($P$8-$E$153),2),ROUND($C63+($P$8-$C$153),2))</f>
        <v>16.670000000000002</v>
      </c>
      <c r="M63" s="1">
        <f>_xlfn.NORM.DIST(0,$L63,3.3,TRUE)</f>
        <v>2.1915957988420728E-7</v>
      </c>
    </row>
    <row r="64" spans="1:13" x14ac:dyDescent="0.6">
      <c r="A64" s="1" t="s">
        <v>62</v>
      </c>
      <c r="B64" s="1">
        <v>99336</v>
      </c>
      <c r="C64" s="1">
        <v>7.7920000000000016</v>
      </c>
      <c r="D64" s="1">
        <v>-4.8899999999999997</v>
      </c>
      <c r="E64" s="1">
        <f>ROUND(C64-D64,3)</f>
        <v>12.682</v>
      </c>
      <c r="J64" s="1">
        <f>ROUND($E64+IF($I64="ALP",-1,IF(OR($I64="LIB",$I64="NAT",$I64="LIB/NAT"),1,0))-IF($H64="ALP",-1,IF(OR($H64="LIB",$H64="NAT",$H64="LIB/NAT"),1,0)),2)</f>
        <v>12.68</v>
      </c>
      <c r="K64" s="1">
        <f>ROUND($J64+($E$153-$J$153),2)</f>
        <v>12.68</v>
      </c>
      <c r="L64" s="1">
        <f>IF($P$7="Pre-election",ROUND($K64+($P$8-$E$153),2),ROUND($C64+($P$8-$C$153),2))</f>
        <v>7.79</v>
      </c>
      <c r="M64" s="1">
        <f>_xlfn.NORM.DIST(0,$L64,3.3,TRUE)</f>
        <v>9.1225501602054792E-3</v>
      </c>
    </row>
    <row r="65" spans="1:13" x14ac:dyDescent="0.6">
      <c r="A65" s="1" t="s">
        <v>63</v>
      </c>
      <c r="B65" s="1">
        <v>94641</v>
      </c>
      <c r="C65" s="1">
        <v>-15.363999999999997</v>
      </c>
      <c r="D65" s="1">
        <v>3.13</v>
      </c>
      <c r="E65" s="1">
        <f>ROUND(C65-D65,3)</f>
        <v>-18.494</v>
      </c>
      <c r="J65" s="1">
        <f>ROUND($E65+IF($I65="ALP",-1,IF(OR($I65="LIB",$I65="NAT",$I65="LIB/NAT"),1,0))-IF($H65="ALP",-1,IF(OR($H65="LIB",$H65="NAT",$H65="LIB/NAT"),1,0)),2)</f>
        <v>-18.489999999999998</v>
      </c>
      <c r="K65" s="1">
        <f>ROUND($J65+($E$153-$J$153),2)</f>
        <v>-18.489999999999998</v>
      </c>
      <c r="L65" s="1">
        <f>IF($P$7="Pre-election",ROUND($K65+($P$8-$E$153),2),ROUND($C65+($P$8-$C$153),2))</f>
        <v>-15.36</v>
      </c>
      <c r="M65" s="1">
        <f>_xlfn.NORM.DIST(0,$L65,3.3,TRUE)</f>
        <v>0.99999837651897883</v>
      </c>
    </row>
    <row r="66" spans="1:13" x14ac:dyDescent="0.6">
      <c r="A66" s="1" t="s">
        <v>64</v>
      </c>
      <c r="B66" s="1">
        <v>95814</v>
      </c>
      <c r="C66" s="1">
        <v>-23.83</v>
      </c>
      <c r="D66" s="1">
        <v>-1.47</v>
      </c>
      <c r="E66" s="1">
        <f>ROUND(C66-D66,3)</f>
        <v>-22.36</v>
      </c>
      <c r="J66" s="1">
        <f>ROUND($E66+IF($I66="ALP",-1,IF(OR($I66="LIB",$I66="NAT",$I66="LIB/NAT"),1,0))-IF($H66="ALP",-1,IF(OR($H66="LIB",$H66="NAT",$H66="LIB/NAT"),1,0)),2)</f>
        <v>-22.36</v>
      </c>
      <c r="K66" s="1">
        <f>ROUND($J66+($E$153-$J$153),2)</f>
        <v>-22.36</v>
      </c>
      <c r="L66" s="1">
        <f>IF($P$7="Pre-election",ROUND($K66+($P$8-$E$153),2),ROUND($C66+($P$8-$C$153),2))</f>
        <v>-23.83</v>
      </c>
      <c r="M66" s="1">
        <f>_xlfn.NORM.DIST(0,$L66,3.3,TRUE)</f>
        <v>0.99999999999974232</v>
      </c>
    </row>
    <row r="67" spans="1:13" x14ac:dyDescent="0.6">
      <c r="A67" s="1" t="s">
        <v>65</v>
      </c>
      <c r="B67" s="1">
        <v>95507</v>
      </c>
      <c r="C67" s="1">
        <v>-2.796999999999997</v>
      </c>
      <c r="D67" s="1">
        <v>3.51</v>
      </c>
      <c r="E67" s="1">
        <f>ROUND(C67-D67,3)</f>
        <v>-6.3070000000000004</v>
      </c>
      <c r="J67" s="1">
        <f>ROUND($E67+IF($I67="ALP",-1,IF(OR($I67="LIB",$I67="NAT",$I67="LIB/NAT"),1,0))-IF($H67="ALP",-1,IF(OR($H67="LIB",$H67="NAT",$H67="LIB/NAT"),1,0)),2)</f>
        <v>-6.31</v>
      </c>
      <c r="K67" s="1">
        <f>ROUND($J67+($E$153-$J$153),2)</f>
        <v>-6.31</v>
      </c>
      <c r="L67" s="1">
        <f>IF($P$7="Pre-election",ROUND($K67+($P$8-$E$153),2),ROUND($C67+($P$8-$C$153),2))</f>
        <v>-2.8</v>
      </c>
      <c r="M67" s="1">
        <f>_xlfn.NORM.DIST(0,$L67,3.3,TRUE)</f>
        <v>0.80191599648040313</v>
      </c>
    </row>
    <row r="68" spans="1:13" x14ac:dyDescent="0.6">
      <c r="A68" s="1" t="s">
        <v>66</v>
      </c>
      <c r="B68" s="1">
        <v>103447</v>
      </c>
      <c r="C68" s="1">
        <v>13.320999999999998</v>
      </c>
      <c r="D68" s="1">
        <v>5.57</v>
      </c>
      <c r="E68" s="1">
        <f>ROUND(C68-D68,3)</f>
        <v>7.7510000000000003</v>
      </c>
      <c r="J68" s="1">
        <f>ROUND($E68+IF($I68="ALP",-1,IF(OR($I68="LIB",$I68="NAT",$I68="LIB/NAT"),1,0))-IF($H68="ALP",-1,IF(OR($H68="LIB",$H68="NAT",$H68="LIB/NAT"),1,0)),2)</f>
        <v>7.75</v>
      </c>
      <c r="K68" s="1">
        <f>ROUND($J68+($E$153-$J$153),2)</f>
        <v>7.75</v>
      </c>
      <c r="L68" s="1">
        <f>IF($P$7="Pre-election",ROUND($K68+($P$8-$E$153),2),ROUND($C68+($P$8-$C$153),2))</f>
        <v>13.32</v>
      </c>
      <c r="M68" s="1">
        <f>_xlfn.NORM.DIST(0,$L68,3.3,TRUE)</f>
        <v>2.7143027202953619E-5</v>
      </c>
    </row>
    <row r="69" spans="1:13" x14ac:dyDescent="0.6">
      <c r="A69" s="1" t="s">
        <v>67</v>
      </c>
      <c r="B69" s="1">
        <v>99617</v>
      </c>
      <c r="C69" s="1">
        <v>-2.8609999999999971</v>
      </c>
      <c r="D69" s="1">
        <v>-1.43</v>
      </c>
      <c r="E69" s="1">
        <f>ROUND(C69-D69,3)</f>
        <v>-1.431</v>
      </c>
      <c r="J69" s="1">
        <f>ROUND($E69+IF($I69="ALP",-1,IF(OR($I69="LIB",$I69="NAT",$I69="LIB/NAT"),1,0))-IF($H69="ALP",-1,IF(OR($H69="LIB",$H69="NAT",$H69="LIB/NAT"),1,0)),2)</f>
        <v>-1.43</v>
      </c>
      <c r="K69" s="1">
        <f>ROUND($J69+($E$153-$J$153),2)</f>
        <v>-1.43</v>
      </c>
      <c r="L69" s="1">
        <f>IF($P$7="Pre-election",ROUND($K69+($P$8-$E$153),2),ROUND($C69+($P$8-$C$153),2))</f>
        <v>-2.86</v>
      </c>
      <c r="M69" s="1">
        <f>_xlfn.NORM.DIST(0,$L69,3.3,TRUE)</f>
        <v>0.8069376628580931</v>
      </c>
    </row>
    <row r="70" spans="1:13" x14ac:dyDescent="0.6">
      <c r="A70" s="1" t="s">
        <v>68</v>
      </c>
      <c r="B70" s="1">
        <v>95448</v>
      </c>
      <c r="C70" s="1">
        <v>20.481999999999999</v>
      </c>
      <c r="D70" s="1">
        <v>5.17</v>
      </c>
      <c r="E70" s="1">
        <f>ROUND(C70-D70,3)</f>
        <v>15.311999999999999</v>
      </c>
      <c r="J70" s="1">
        <f>ROUND($E70+IF($I70="ALP",-1,IF(OR($I70="LIB",$I70="NAT",$I70="LIB/NAT"),1,0))-IF($H70="ALP",-1,IF(OR($H70="LIB",$H70="NAT",$H70="LIB/NAT"),1,0)),2)</f>
        <v>15.31</v>
      </c>
      <c r="K70" s="1">
        <f>ROUND($J70+($E$153-$J$153),2)</f>
        <v>15.31</v>
      </c>
      <c r="L70" s="1">
        <f>IF($P$7="Pre-election",ROUND($K70+($P$8-$E$153),2),ROUND($C70+($P$8-$C$153),2))</f>
        <v>20.48</v>
      </c>
      <c r="M70" s="1">
        <f>_xlfn.NORM.DIST(0,$L70,3.3,TRUE)</f>
        <v>2.7164616722090893E-10</v>
      </c>
    </row>
    <row r="71" spans="1:13" x14ac:dyDescent="0.6">
      <c r="A71" s="1" t="s">
        <v>69</v>
      </c>
      <c r="B71" s="1">
        <v>84200</v>
      </c>
      <c r="C71" s="1">
        <v>5.3879999999999981</v>
      </c>
      <c r="D71" s="1">
        <v>3.34</v>
      </c>
      <c r="E71" s="1">
        <f>ROUND(C71-D71,3)</f>
        <v>2.048</v>
      </c>
      <c r="J71" s="1">
        <f>ROUND($E71+IF($I71="ALP",-1,IF(OR($I71="LIB",$I71="NAT",$I71="LIB/NAT"),1,0))-IF($H71="ALP",-1,IF(OR($H71="LIB",$H71="NAT",$H71="LIB/NAT"),1,0)),2)</f>
        <v>2.0499999999999998</v>
      </c>
      <c r="K71" s="1">
        <f>ROUND($J71+($E$153-$J$153),2)</f>
        <v>2.0499999999999998</v>
      </c>
      <c r="L71" s="1">
        <f>IF($P$7="Pre-election",ROUND($K71+($P$8-$E$153),2),ROUND($C71+($P$8-$C$153),2))</f>
        <v>5.39</v>
      </c>
      <c r="M71" s="1">
        <f>_xlfn.NORM.DIST(0,$L71,3.3,TRUE)</f>
        <v>5.1199454917107826E-2</v>
      </c>
    </row>
    <row r="72" spans="1:13" x14ac:dyDescent="0.6">
      <c r="A72" s="1" t="s">
        <v>70</v>
      </c>
      <c r="B72" s="1">
        <v>91917</v>
      </c>
      <c r="C72" s="1">
        <v>8.357999999999997</v>
      </c>
      <c r="D72" s="1">
        <v>8.3800000000000008</v>
      </c>
      <c r="E72" s="1">
        <f>ROUND(C72-D72,3)</f>
        <v>-2.1999999999999999E-2</v>
      </c>
      <c r="H72" s="1" t="s">
        <v>177</v>
      </c>
      <c r="I72" s="1" t="s">
        <v>176</v>
      </c>
      <c r="J72" s="1">
        <f>ROUND($E72+IF($I72="ALP",-1,IF(OR($I72="LIB",$I72="NAT",$I72="LIB/NAT"),1,0))-IF($H72="ALP",-1,IF(OR($H72="LIB",$H72="NAT",$H72="LIB/NAT"),1,0)),2)</f>
        <v>-2.02</v>
      </c>
      <c r="K72" s="1">
        <f>ROUND($J72+($E$153-$J$153),2)</f>
        <v>-2.02</v>
      </c>
      <c r="L72" s="1">
        <f>IF($P$7="Pre-election",ROUND($K72+($P$8-$E$153),2),ROUND($C72+($P$8-$C$153),2))</f>
        <v>8.36</v>
      </c>
      <c r="M72" s="1">
        <f>_xlfn.NORM.DIST(0,$L72,3.3,TRUE)</f>
        <v>5.6491727555606384E-3</v>
      </c>
    </row>
    <row r="73" spans="1:13" x14ac:dyDescent="0.6">
      <c r="A73" s="1" t="s">
        <v>71</v>
      </c>
      <c r="B73" s="1">
        <v>100478</v>
      </c>
      <c r="C73" s="1">
        <v>3.8810000000000002</v>
      </c>
      <c r="D73" s="1">
        <v>-6.09</v>
      </c>
      <c r="E73" s="1">
        <f>ROUND(C73-D73,3)</f>
        <v>9.9710000000000001</v>
      </c>
      <c r="H73" s="1" t="s">
        <v>199</v>
      </c>
      <c r="J73" s="1">
        <f>ROUND($E73+IF($I73="ALP",-1,IF(OR($I73="LIB",$I73="NAT",$I73="LIB/NAT"),1,0))-IF($H73="ALP",-1,IF(OR($H73="LIB",$H73="NAT",$H73="LIB/NAT"),1,0)),2)</f>
        <v>8.9700000000000006</v>
      </c>
      <c r="K73" s="1">
        <f>ROUND($J73+($E$153-$J$153),2)</f>
        <v>8.9700000000000006</v>
      </c>
      <c r="L73" s="1">
        <f>IF($P$7="Pre-election",ROUND($K73+($P$8-$E$153),2),ROUND($C73+($P$8-$C$153),2))</f>
        <v>3.88</v>
      </c>
      <c r="M73" s="1">
        <f>_xlfn.NORM.DIST(0,$L73,3.3,TRUE)</f>
        <v>0.11984588187261838</v>
      </c>
    </row>
    <row r="74" spans="1:13" x14ac:dyDescent="0.6">
      <c r="A74" s="1" t="s">
        <v>72</v>
      </c>
      <c r="B74" s="1">
        <v>108955</v>
      </c>
      <c r="C74" s="1">
        <v>-6.5429999999999993</v>
      </c>
      <c r="D74" s="1">
        <v>1.89</v>
      </c>
      <c r="E74" s="1">
        <f>ROUND(C74-D74,3)</f>
        <v>-8.4329999999999998</v>
      </c>
      <c r="H74" s="1" t="s">
        <v>177</v>
      </c>
      <c r="I74" s="1" t="s">
        <v>176</v>
      </c>
      <c r="J74" s="1">
        <f>ROUND($E74+IF($I74="ALP",-1,IF(OR($I74="LIB",$I74="NAT",$I74="LIB/NAT"),1,0))-IF($H74="ALP",-1,IF(OR($H74="LIB",$H74="NAT",$H74="LIB/NAT"),1,0)),2)</f>
        <v>-10.43</v>
      </c>
      <c r="K74" s="1">
        <f>ROUND($J74+($E$153-$J$153),2)</f>
        <v>-10.43</v>
      </c>
      <c r="L74" s="1">
        <f>IF($P$7="Pre-election",ROUND($K74+($P$8-$E$153),2),ROUND($C74+($P$8-$C$153),2))</f>
        <v>-6.54</v>
      </c>
      <c r="M74" s="1">
        <f>_xlfn.NORM.DIST(0,$L74,3.3,TRUE)</f>
        <v>0.97625020311780686</v>
      </c>
    </row>
    <row r="75" spans="1:13" x14ac:dyDescent="0.6">
      <c r="A75" s="1" t="s">
        <v>73</v>
      </c>
      <c r="B75" s="1">
        <v>92067</v>
      </c>
      <c r="C75" s="1">
        <v>14.501000000000005</v>
      </c>
      <c r="D75" s="1">
        <v>6.12</v>
      </c>
      <c r="E75" s="1">
        <f>ROUND(C75-D75,3)</f>
        <v>8.3810000000000002</v>
      </c>
      <c r="J75" s="1">
        <f>ROUND($E75+IF($I75="ALP",-1,IF(OR($I75="LIB",$I75="NAT",$I75="LIB/NAT"),1,0))-IF($H75="ALP",-1,IF(OR($H75="LIB",$H75="NAT",$H75="LIB/NAT"),1,0)),2)</f>
        <v>8.3800000000000008</v>
      </c>
      <c r="K75" s="1">
        <f>ROUND($J75+($E$153-$J$153),2)</f>
        <v>8.3800000000000008</v>
      </c>
      <c r="L75" s="1">
        <f>IF($P$7="Pre-election",ROUND($K75+($P$8-$E$153),2),ROUND($C75+($P$8-$C$153),2))</f>
        <v>14.5</v>
      </c>
      <c r="M75" s="1">
        <f>_xlfn.NORM.DIST(0,$L75,3.3,TRUE)</f>
        <v>5.5657430455985187E-6</v>
      </c>
    </row>
    <row r="76" spans="1:13" x14ac:dyDescent="0.6">
      <c r="A76" s="1" t="s">
        <v>74</v>
      </c>
      <c r="B76" s="1">
        <v>94687</v>
      </c>
      <c r="C76" s="1">
        <v>-8.6950000000000003</v>
      </c>
      <c r="D76" s="1">
        <v>1.24</v>
      </c>
      <c r="E76" s="1">
        <f>ROUND(C76-D76,3)</f>
        <v>-9.9350000000000005</v>
      </c>
      <c r="J76" s="1">
        <f>ROUND($E76+IF($I76="ALP",-1,IF(OR($I76="LIB",$I76="NAT",$I76="LIB/NAT"),1,0))-IF($H76="ALP",-1,IF(OR($H76="LIB",$H76="NAT",$H76="LIB/NAT"),1,0)),2)</f>
        <v>-9.94</v>
      </c>
      <c r="K76" s="1">
        <f>ROUND($J76+($E$153-$J$153),2)</f>
        <v>-9.94</v>
      </c>
      <c r="L76" s="1">
        <f>IF($P$7="Pre-election",ROUND($K76+($P$8-$E$153),2),ROUND($C76+($P$8-$C$153),2))</f>
        <v>-8.6999999999999993</v>
      </c>
      <c r="M76" s="1">
        <f>_xlfn.NORM.DIST(0,$L76,3.3,TRUE)</f>
        <v>0.99581000627949312</v>
      </c>
    </row>
    <row r="77" spans="1:13" x14ac:dyDescent="0.6">
      <c r="A77" s="1" t="s">
        <v>75</v>
      </c>
      <c r="B77" s="1">
        <v>95868</v>
      </c>
      <c r="C77" s="1">
        <v>-5.9069999999999965</v>
      </c>
      <c r="D77" s="1">
        <v>-1.7</v>
      </c>
      <c r="E77" s="1">
        <f>ROUND(C77-D77,3)</f>
        <v>-4.2069999999999999</v>
      </c>
      <c r="J77" s="1">
        <f>ROUND($E77+IF($I77="ALP",-1,IF(OR($I77="LIB",$I77="NAT",$I77="LIB/NAT"),1,0))-IF($H77="ALP",-1,IF(OR($H77="LIB",$H77="NAT",$H77="LIB/NAT"),1,0)),2)</f>
        <v>-4.21</v>
      </c>
      <c r="K77" s="1">
        <f>ROUND($J77+($E$153-$J$153),2)</f>
        <v>-4.21</v>
      </c>
      <c r="L77" s="1">
        <f>IF($P$7="Pre-election",ROUND($K77+($P$8-$E$153),2),ROUND($C77+($P$8-$C$153),2))</f>
        <v>-5.91</v>
      </c>
      <c r="M77" s="1">
        <f>_xlfn.NORM.DIST(0,$L77,3.3,TRUE)</f>
        <v>0.96334605769516335</v>
      </c>
    </row>
    <row r="78" spans="1:13" x14ac:dyDescent="0.6">
      <c r="A78" s="1" t="s">
        <v>76</v>
      </c>
      <c r="B78" s="1">
        <v>95491</v>
      </c>
      <c r="C78" s="1">
        <v>9.847999999999999</v>
      </c>
      <c r="D78" s="1">
        <v>0.52</v>
      </c>
      <c r="E78" s="1">
        <f>ROUND(C78-D78,3)</f>
        <v>9.3279999999999994</v>
      </c>
      <c r="J78" s="1">
        <f>ROUND($E78+IF($I78="ALP",-1,IF(OR($I78="LIB",$I78="NAT",$I78="LIB/NAT"),1,0))-IF($H78="ALP",-1,IF(OR($H78="LIB",$H78="NAT",$H78="LIB/NAT"),1,0)),2)</f>
        <v>9.33</v>
      </c>
      <c r="K78" s="1">
        <f>ROUND($J78+($E$153-$J$153),2)</f>
        <v>9.33</v>
      </c>
      <c r="L78" s="1">
        <f>IF($P$7="Pre-election",ROUND($K78+($P$8-$E$153),2),ROUND($C78+($P$8-$C$153),2))</f>
        <v>9.85</v>
      </c>
      <c r="M78" s="1">
        <f>_xlfn.NORM.DIST(0,$L78,3.3,TRUE)</f>
        <v>1.4185940984381463E-3</v>
      </c>
    </row>
    <row r="79" spans="1:13" x14ac:dyDescent="0.6">
      <c r="A79" s="1" t="s">
        <v>77</v>
      </c>
      <c r="B79" s="1">
        <v>102442</v>
      </c>
      <c r="C79" s="1">
        <v>12.988999999999997</v>
      </c>
      <c r="D79" s="1">
        <v>2.81</v>
      </c>
      <c r="E79" s="1">
        <f>ROUND(C79-D79,3)</f>
        <v>10.179</v>
      </c>
      <c r="J79" s="1">
        <f>ROUND($E79+IF($I79="ALP",-1,IF(OR($I79="LIB",$I79="NAT",$I79="LIB/NAT"),1,0))-IF($H79="ALP",-1,IF(OR($H79="LIB",$H79="NAT",$H79="LIB/NAT"),1,0)),2)</f>
        <v>10.18</v>
      </c>
      <c r="K79" s="1">
        <f>ROUND($J79+($E$153-$J$153),2)</f>
        <v>10.18</v>
      </c>
      <c r="L79" s="1">
        <f>IF($P$7="Pre-election",ROUND($K79+($P$8-$E$153),2),ROUND($C79+($P$8-$C$153),2))</f>
        <v>12.99</v>
      </c>
      <c r="M79" s="1">
        <f>_xlfn.NORM.DIST(0,$L79,3.3,TRUE)</f>
        <v>4.1362795907138388E-5</v>
      </c>
    </row>
    <row r="80" spans="1:13" x14ac:dyDescent="0.6">
      <c r="A80" s="1" t="s">
        <v>78</v>
      </c>
      <c r="B80" s="1">
        <v>102026</v>
      </c>
      <c r="C80" s="1">
        <v>-2.9769999999999968</v>
      </c>
      <c r="D80" s="1">
        <v>9.48</v>
      </c>
      <c r="E80" s="1">
        <f>ROUND(C80-D80,3)</f>
        <v>-12.457000000000001</v>
      </c>
      <c r="J80" s="1">
        <f>ROUND($E80+IF($I80="ALP",-1,IF(OR($I80="LIB",$I80="NAT",$I80="LIB/NAT"),1,0))-IF($H80="ALP",-1,IF(OR($H80="LIB",$H80="NAT",$H80="LIB/NAT"),1,0)),2)</f>
        <v>-12.46</v>
      </c>
      <c r="K80" s="1">
        <f>ROUND($J80+($E$153-$J$153),2)</f>
        <v>-12.46</v>
      </c>
      <c r="L80" s="1">
        <f>IF($P$7="Pre-election",ROUND($K80+($P$8-$E$153),2),ROUND($C80+($P$8-$C$153),2))</f>
        <v>-2.98</v>
      </c>
      <c r="M80" s="1">
        <f>_xlfn.NORM.DIST(0,$L80,3.3,TRUE)</f>
        <v>0.81674509383387672</v>
      </c>
    </row>
    <row r="81" spans="1:13" x14ac:dyDescent="0.6">
      <c r="A81" s="1" t="s">
        <v>79</v>
      </c>
      <c r="B81" s="1">
        <v>100956</v>
      </c>
      <c r="C81" s="1">
        <v>12.731999999999999</v>
      </c>
      <c r="D81" s="1">
        <v>7.72</v>
      </c>
      <c r="E81" s="1">
        <f>ROUND(C81-D81,3)</f>
        <v>5.0119999999999996</v>
      </c>
      <c r="F81" s="1" t="s">
        <v>178</v>
      </c>
      <c r="G81" s="1" t="s">
        <v>178</v>
      </c>
      <c r="J81" s="1">
        <f>ROUND($E81+IF($I81="ALP",-1,IF(OR($I81="LIB",$I81="NAT",$I81="LIB/NAT"),1,0))-IF($H81="ALP",-1,IF(OR($H81="LIB",$H81="NAT",$H81="LIB/NAT"),1,0)),2)</f>
        <v>5.01</v>
      </c>
      <c r="K81" s="1">
        <f>ROUND($J81+($E$153-$J$153),2)</f>
        <v>5.01</v>
      </c>
      <c r="L81" s="1">
        <f>IF($P$7="Pre-election",ROUND($K81+($P$8-$E$153),2),ROUND($C81+($P$8-$C$153),2))</f>
        <v>12.73</v>
      </c>
      <c r="M81" s="1">
        <f>_xlfn.NORM.DIST(0,$L81,3.3,TRUE)</f>
        <v>5.7258595494450212E-5</v>
      </c>
    </row>
    <row r="82" spans="1:13" x14ac:dyDescent="0.6">
      <c r="A82" s="1" t="s">
        <v>80</v>
      </c>
      <c r="B82" s="1">
        <v>96837</v>
      </c>
      <c r="C82" s="1">
        <v>-6.43</v>
      </c>
      <c r="D82" s="1">
        <v>-3.45</v>
      </c>
      <c r="E82" s="1">
        <f>ROUND(C82-D82,3)</f>
        <v>-2.98</v>
      </c>
      <c r="J82" s="1">
        <f>ROUND($E82+IF($I82="ALP",-1,IF(OR($I82="LIB",$I82="NAT",$I82="LIB/NAT"),1,0))-IF($H82="ALP",-1,IF(OR($H82="LIB",$H82="NAT",$H82="LIB/NAT"),1,0)),2)</f>
        <v>-2.98</v>
      </c>
      <c r="K82" s="1">
        <f>ROUND($J82+($E$153-$J$153),2)</f>
        <v>-2.98</v>
      </c>
      <c r="L82" s="1">
        <f>IF($P$7="Pre-election",ROUND($K82+($P$8-$E$153),2),ROUND($C82+($P$8-$C$153),2))</f>
        <v>-6.43</v>
      </c>
      <c r="M82" s="1">
        <f>_xlfn.NORM.DIST(0,$L82,3.3,TRUE)</f>
        <v>0.97432151198197015</v>
      </c>
    </row>
    <row r="83" spans="1:13" x14ac:dyDescent="0.6">
      <c r="A83" s="1" t="s">
        <v>81</v>
      </c>
      <c r="B83" s="1">
        <v>97767</v>
      </c>
      <c r="C83" s="1">
        <v>-6.5670000000000002</v>
      </c>
      <c r="D83" s="1">
        <v>-0.97</v>
      </c>
      <c r="E83" s="1">
        <f>ROUND(C83-D83,3)</f>
        <v>-5.5970000000000004</v>
      </c>
      <c r="H83" s="1" t="s">
        <v>176</v>
      </c>
      <c r="J83" s="1">
        <f>ROUND($E83+IF($I83="ALP",-1,IF(OR($I83="LIB",$I83="NAT",$I83="LIB/NAT"),1,0))-IF($H83="ALP",-1,IF(OR($H83="LIB",$H83="NAT",$H83="LIB/NAT"),1,0)),2)</f>
        <v>-4.5999999999999996</v>
      </c>
      <c r="K83" s="1">
        <f>ROUND($J83+($E$153-$J$153),2)</f>
        <v>-4.5999999999999996</v>
      </c>
      <c r="L83" s="1">
        <f>IF($P$7="Pre-election",ROUND($K83+($P$8-$E$153),2),ROUND($C83+($P$8-$C$153),2))</f>
        <v>-6.57</v>
      </c>
      <c r="M83" s="1">
        <f>_xlfn.NORM.DIST(0,$L83,3.3,TRUE)</f>
        <v>0.97675455870747474</v>
      </c>
    </row>
    <row r="84" spans="1:13" x14ac:dyDescent="0.6">
      <c r="A84" s="1" t="s">
        <v>82</v>
      </c>
      <c r="B84" s="1">
        <v>91948</v>
      </c>
      <c r="C84" s="1">
        <v>14.513999999999996</v>
      </c>
      <c r="D84" s="1">
        <v>7.77</v>
      </c>
      <c r="E84" s="1">
        <f>ROUND(C84-D84,3)</f>
        <v>6.7439999999999998</v>
      </c>
      <c r="F84" s="1" t="s">
        <v>207</v>
      </c>
      <c r="G84" s="1" t="s">
        <v>207</v>
      </c>
      <c r="J84" s="1">
        <f>ROUND($E84+IF($I84="ALP",-1,IF(OR($I84="LIB",$I84="NAT",$I84="LIB/NAT"),1,0))-IF($H84="ALP",-1,IF(OR($H84="LIB",$H84="NAT",$H84="LIB/NAT"),1,0)),2)</f>
        <v>6.74</v>
      </c>
      <c r="K84" s="1">
        <f>ROUND($J84+($E$153-$J$153),2)</f>
        <v>6.74</v>
      </c>
      <c r="L84" s="1">
        <f>IF($P$7="Pre-election",ROUND($K84+($P$8-$E$153),2),ROUND($C84+($P$8-$C$153),2))</f>
        <v>14.51</v>
      </c>
      <c r="M84" s="1">
        <f>_xlfn.NORM.DIST(0,$L84,3.3,TRUE)</f>
        <v>5.4886331724951466E-6</v>
      </c>
    </row>
    <row r="85" spans="1:13" x14ac:dyDescent="0.6">
      <c r="A85" s="1" t="s">
        <v>83</v>
      </c>
      <c r="B85" s="1">
        <v>94376</v>
      </c>
      <c r="C85" s="1">
        <v>-8.8079999999999998</v>
      </c>
      <c r="D85" s="1">
        <v>-0.24</v>
      </c>
      <c r="E85" s="1">
        <f>ROUND(C85-D85,3)</f>
        <v>-8.5679999999999996</v>
      </c>
      <c r="J85" s="1">
        <f>ROUND($E85+IF($I85="ALP",-1,IF(OR($I85="LIB",$I85="NAT",$I85="LIB/NAT"),1,0))-IF($H85="ALP",-1,IF(OR($H85="LIB",$H85="NAT",$H85="LIB/NAT"),1,0)),2)</f>
        <v>-8.57</v>
      </c>
      <c r="K85" s="1">
        <f>ROUND($J85+($E$153-$J$153),2)</f>
        <v>-8.57</v>
      </c>
      <c r="L85" s="1">
        <f>IF($P$7="Pre-election",ROUND($K85+($P$8-$E$153),2),ROUND($C85+($P$8-$C$153),2))</f>
        <v>-8.81</v>
      </c>
      <c r="M85" s="1">
        <f>_xlfn.NORM.DIST(0,$L85,3.3,TRUE)</f>
        <v>0.99620401351748689</v>
      </c>
    </row>
    <row r="86" spans="1:13" x14ac:dyDescent="0.6">
      <c r="A86" s="1" t="s">
        <v>84</v>
      </c>
      <c r="B86" s="1">
        <v>106081</v>
      </c>
      <c r="C86" s="1">
        <v>-11.941000000000003</v>
      </c>
      <c r="D86" s="1">
        <v>1.61</v>
      </c>
      <c r="E86" s="1">
        <f>ROUND(C86-D86,3)</f>
        <v>-13.551</v>
      </c>
      <c r="J86" s="1">
        <f>ROUND($E86+IF($I86="ALP",-1,IF(OR($I86="LIB",$I86="NAT",$I86="LIB/NAT"),1,0))-IF($H86="ALP",-1,IF(OR($H86="LIB",$H86="NAT",$H86="LIB/NAT"),1,0)),2)</f>
        <v>-13.55</v>
      </c>
      <c r="K86" s="1">
        <f>ROUND($J86+($E$153-$J$153),2)</f>
        <v>-13.55</v>
      </c>
      <c r="L86" s="1">
        <f>IF($P$7="Pre-election",ROUND($K86+($P$8-$E$153),2),ROUND($C86+($P$8-$C$153),2))</f>
        <v>-11.94</v>
      </c>
      <c r="M86" s="1">
        <f>_xlfn.NORM.DIST(0,$L86,3.3,TRUE)</f>
        <v>0.99985166002475867</v>
      </c>
    </row>
    <row r="87" spans="1:13" x14ac:dyDescent="0.6">
      <c r="A87" s="1" t="s">
        <v>85</v>
      </c>
      <c r="B87" s="1">
        <v>99029</v>
      </c>
      <c r="C87" s="1">
        <v>6.6769999999999996</v>
      </c>
      <c r="D87" s="1">
        <v>-6.14</v>
      </c>
      <c r="E87" s="1">
        <f>ROUND(C87-D87,3)</f>
        <v>12.817</v>
      </c>
      <c r="J87" s="1">
        <f>ROUND($E87+IF($I87="ALP",-1,IF(OR($I87="LIB",$I87="NAT",$I87="LIB/NAT"),1,0))-IF($H87="ALP",-1,IF(OR($H87="LIB",$H87="NAT",$H87="LIB/NAT"),1,0)),2)</f>
        <v>12.82</v>
      </c>
      <c r="K87" s="1">
        <f>ROUND($J87+($E$153-$J$153),2)</f>
        <v>12.82</v>
      </c>
      <c r="L87" s="1">
        <f>IF($P$7="Pre-election",ROUND($K87+($P$8-$E$153),2),ROUND($C87+($P$8-$C$153),2))</f>
        <v>6.68</v>
      </c>
      <c r="M87" s="1">
        <f>_xlfn.NORM.DIST(0,$L87,3.3,TRUE)</f>
        <v>2.147260722467224E-2</v>
      </c>
    </row>
    <row r="88" spans="1:13" x14ac:dyDescent="0.6">
      <c r="A88" s="1" t="s">
        <v>86</v>
      </c>
      <c r="B88" s="1">
        <v>98689</v>
      </c>
      <c r="C88" s="1">
        <v>4.490000000000002</v>
      </c>
      <c r="D88" s="1">
        <v>1.27</v>
      </c>
      <c r="E88" s="1">
        <f>ROUND(C88-D88,3)</f>
        <v>3.22</v>
      </c>
      <c r="J88" s="1">
        <f>ROUND($E88+IF($I88="ALP",-1,IF(OR($I88="LIB",$I88="NAT",$I88="LIB/NAT"),1,0))-IF($H88="ALP",-1,IF(OR($H88="LIB",$H88="NAT",$H88="LIB/NAT"),1,0)),2)</f>
        <v>3.22</v>
      </c>
      <c r="K88" s="1">
        <f>ROUND($J88+($E$153-$J$153),2)</f>
        <v>3.22</v>
      </c>
      <c r="L88" s="1">
        <f>IF($P$7="Pre-election",ROUND($K88+($P$8-$E$153),2),ROUND($C88+($P$8-$C$153),2))</f>
        <v>4.49</v>
      </c>
      <c r="M88" s="1">
        <f>_xlfn.NORM.DIST(0,$L88,3.3,TRUE)</f>
        <v>8.6819107649624555E-2</v>
      </c>
    </row>
    <row r="89" spans="1:13" x14ac:dyDescent="0.6">
      <c r="A89" s="1" t="s">
        <v>87</v>
      </c>
      <c r="B89" s="1">
        <v>93478</v>
      </c>
      <c r="C89" s="1">
        <v>-12.411000000000001</v>
      </c>
      <c r="D89" s="1">
        <v>1.78</v>
      </c>
      <c r="E89" s="1">
        <f>ROUND(C89-D89,3)</f>
        <v>-14.191000000000001</v>
      </c>
      <c r="J89" s="1">
        <f>ROUND($E89+IF($I89="ALP",-1,IF(OR($I89="LIB",$I89="NAT",$I89="LIB/NAT"),1,0))-IF($H89="ALP",-1,IF(OR($H89="LIB",$H89="NAT",$H89="LIB/NAT"),1,0)),2)</f>
        <v>-14.19</v>
      </c>
      <c r="K89" s="1">
        <f>ROUND($J89+($E$153-$J$153),2)</f>
        <v>-14.19</v>
      </c>
      <c r="L89" s="1">
        <f>IF($P$7="Pre-election",ROUND($K89+($P$8-$E$153),2),ROUND($C89+($P$8-$C$153),2))</f>
        <v>-12.41</v>
      </c>
      <c r="M89" s="1">
        <f>_xlfn.NORM.DIST(0,$L89,3.3,TRUE)</f>
        <v>0.9999152489060753</v>
      </c>
    </row>
    <row r="90" spans="1:13" x14ac:dyDescent="0.6">
      <c r="A90" s="1" t="s">
        <v>88</v>
      </c>
      <c r="B90" s="1">
        <v>89785</v>
      </c>
      <c r="C90" s="1">
        <v>4.171999999999997</v>
      </c>
      <c r="D90" s="1">
        <v>0.22</v>
      </c>
      <c r="E90" s="1">
        <f>ROUND(C90-D90,3)</f>
        <v>3.952</v>
      </c>
      <c r="J90" s="1">
        <f>ROUND($E90+IF($I90="ALP",-1,IF(OR($I90="LIB",$I90="NAT",$I90="LIB/NAT"),1,0))-IF($H90="ALP",-1,IF(OR($H90="LIB",$H90="NAT",$H90="LIB/NAT"),1,0)),2)</f>
        <v>3.95</v>
      </c>
      <c r="K90" s="1">
        <f>ROUND($J90+($E$153-$J$153),2)</f>
        <v>3.95</v>
      </c>
      <c r="L90" s="1">
        <f>IF($P$7="Pre-election",ROUND($K90+($P$8-$E$153),2),ROUND($C90+($P$8-$C$153),2))</f>
        <v>4.17</v>
      </c>
      <c r="M90" s="1">
        <f>_xlfn.NORM.DIST(0,$L90,3.3,TRUE)</f>
        <v>0.10318028772671951</v>
      </c>
    </row>
    <row r="91" spans="1:13" x14ac:dyDescent="0.6">
      <c r="A91" s="1" t="s">
        <v>89</v>
      </c>
      <c r="B91" s="1">
        <v>96605</v>
      </c>
      <c r="C91" s="1">
        <v>-0.63600000000000001</v>
      </c>
      <c r="D91" s="1">
        <v>5.04</v>
      </c>
      <c r="E91" s="1">
        <f>ROUND(C91-D91,3)</f>
        <v>-5.6760000000000002</v>
      </c>
      <c r="H91" s="1" t="s">
        <v>176</v>
      </c>
      <c r="J91" s="1">
        <f>ROUND($E91+IF($I91="ALP",-1,IF(OR($I91="LIB",$I91="NAT",$I91="LIB/NAT"),1,0))-IF($H91="ALP",-1,IF(OR($H91="LIB",$H91="NAT",$H91="LIB/NAT"),1,0)),2)</f>
        <v>-4.68</v>
      </c>
      <c r="K91" s="1">
        <f>ROUND($J91+($E$153-$J$153),2)</f>
        <v>-4.68</v>
      </c>
      <c r="L91" s="1">
        <f>IF($P$7="Pre-election",ROUND($K91+($P$8-$E$153),2),ROUND($C91+($P$8-$C$153),2))</f>
        <v>-0.64</v>
      </c>
      <c r="M91" s="1">
        <f>_xlfn.NORM.DIST(0,$L91,3.3,TRUE)</f>
        <v>0.57688833132229345</v>
      </c>
    </row>
    <row r="92" spans="1:13" x14ac:dyDescent="0.6">
      <c r="A92" s="1" t="s">
        <v>90</v>
      </c>
      <c r="B92" s="1">
        <v>97403</v>
      </c>
      <c r="C92" s="1">
        <v>5.0429999999999993</v>
      </c>
      <c r="D92" s="1">
        <v>6.15</v>
      </c>
      <c r="E92" s="1">
        <f>ROUND(C92-D92,3)</f>
        <v>-1.107</v>
      </c>
      <c r="H92" s="1" t="s">
        <v>176</v>
      </c>
      <c r="J92" s="1">
        <f>ROUND($E92+IF($I92="ALP",-1,IF(OR($I92="LIB",$I92="NAT",$I92="LIB/NAT"),1,0))-IF($H92="ALP",-1,IF(OR($H92="LIB",$H92="NAT",$H92="LIB/NAT"),1,0)),2)</f>
        <v>-0.11</v>
      </c>
      <c r="K92" s="1">
        <f>ROUND($J92+($E$153-$J$153),2)</f>
        <v>-0.11</v>
      </c>
      <c r="L92" s="1">
        <f>IF($P$7="Pre-election",ROUND($K92+($P$8-$E$153),2),ROUND($C92+($P$8-$C$153),2))</f>
        <v>5.04</v>
      </c>
      <c r="M92" s="1">
        <f>_xlfn.NORM.DIST(0,$L92,3.3,TRUE)</f>
        <v>6.3346604125778819E-2</v>
      </c>
    </row>
    <row r="93" spans="1:13" x14ac:dyDescent="0.6">
      <c r="A93" s="1" t="s">
        <v>91</v>
      </c>
      <c r="B93" s="1">
        <v>48434</v>
      </c>
      <c r="C93" s="1">
        <v>-5.463000000000001</v>
      </c>
      <c r="D93" s="1">
        <v>2.73</v>
      </c>
      <c r="E93" s="1">
        <f>ROUND(C93-D93,3)</f>
        <v>-8.1929999999999996</v>
      </c>
      <c r="J93" s="1">
        <f>ROUND($E93+IF($I93="ALP",-1,IF(OR($I93="LIB",$I93="NAT",$I93="LIB/NAT"),1,0))-IF($H93="ALP",-1,IF(OR($H93="LIB",$H93="NAT",$H93="LIB/NAT"),1,0)),2)</f>
        <v>-8.19</v>
      </c>
      <c r="K93" s="1">
        <f>ROUND($J93+($E$153-$J$153),2)</f>
        <v>-8.19</v>
      </c>
      <c r="L93" s="1">
        <f>IF($P$7="Pre-election",ROUND($K93+($P$8-$E$153),2),ROUND($C93+($P$8-$C$153),2))</f>
        <v>-5.46</v>
      </c>
      <c r="M93" s="1">
        <f>_xlfn.NORM.DIST(0,$L93,3.3,TRUE)</f>
        <v>0.95099163213844129</v>
      </c>
    </row>
    <row r="94" spans="1:13" x14ac:dyDescent="0.6">
      <c r="A94" s="1" t="s">
        <v>92</v>
      </c>
      <c r="B94" s="1">
        <v>99549</v>
      </c>
      <c r="C94" s="1">
        <v>3.277000000000001</v>
      </c>
      <c r="D94" s="1">
        <v>4.07</v>
      </c>
      <c r="E94" s="1">
        <f>ROUND(C94-D94,3)</f>
        <v>-0.79300000000000004</v>
      </c>
      <c r="H94" s="1" t="s">
        <v>177</v>
      </c>
      <c r="I94" s="1" t="s">
        <v>176</v>
      </c>
      <c r="J94" s="1">
        <f>ROUND($E94+IF($I94="ALP",-1,IF(OR($I94="LIB",$I94="NAT",$I94="LIB/NAT"),1,0))-IF($H94="ALP",-1,IF(OR($H94="LIB",$H94="NAT",$H94="LIB/NAT"),1,0)),2)</f>
        <v>-2.79</v>
      </c>
      <c r="K94" s="1">
        <f>ROUND($J94+($E$153-$J$153),2)</f>
        <v>-2.79</v>
      </c>
      <c r="L94" s="1">
        <f>IF($P$7="Pre-election",ROUND($K94+($P$8-$E$153),2),ROUND($C94+($P$8-$C$153),2))</f>
        <v>3.28</v>
      </c>
      <c r="M94" s="1">
        <f>_xlfn.NORM.DIST(0,$L94,3.3,TRUE)</f>
        <v>0.16012618705051573</v>
      </c>
    </row>
    <row r="95" spans="1:13" x14ac:dyDescent="0.6">
      <c r="A95" s="1" t="s">
        <v>93</v>
      </c>
      <c r="B95" s="1">
        <v>101180</v>
      </c>
      <c r="C95" s="1">
        <v>15.173000000000002</v>
      </c>
      <c r="D95" s="1">
        <v>3.54</v>
      </c>
      <c r="E95" s="1">
        <f>ROUND(C95-D95,3)</f>
        <v>11.632999999999999</v>
      </c>
      <c r="J95" s="1">
        <f>ROUND($E95+IF($I95="ALP",-1,IF(OR($I95="LIB",$I95="NAT",$I95="LIB/NAT"),1,0))-IF($H95="ALP",-1,IF(OR($H95="LIB",$H95="NAT",$H95="LIB/NAT"),1,0)),2)</f>
        <v>11.63</v>
      </c>
      <c r="K95" s="1">
        <f>ROUND($J95+($E$153-$J$153),2)</f>
        <v>11.63</v>
      </c>
      <c r="L95" s="1">
        <f>IF($P$7="Pre-election",ROUND($K95+($P$8-$E$153),2),ROUND($C95+($P$8-$C$153),2))</f>
        <v>15.17</v>
      </c>
      <c r="M95" s="1">
        <f>_xlfn.NORM.DIST(0,$L95,3.3,TRUE)</f>
        <v>2.1433996861443319E-6</v>
      </c>
    </row>
    <row r="96" spans="1:13" x14ac:dyDescent="0.6">
      <c r="A96" s="1" t="s">
        <v>94</v>
      </c>
      <c r="B96" s="1">
        <v>71564</v>
      </c>
      <c r="C96" s="1">
        <v>-5.1829999999999998</v>
      </c>
      <c r="D96" s="1">
        <v>-1.35</v>
      </c>
      <c r="E96" s="1">
        <f>ROUND(C96-D96,3)</f>
        <v>-3.8330000000000002</v>
      </c>
      <c r="H96" s="1" t="s">
        <v>177</v>
      </c>
      <c r="I96" s="1" t="s">
        <v>176</v>
      </c>
      <c r="J96" s="1">
        <f>ROUND($E96+IF($I96="ALP",-1,IF(OR($I96="LIB",$I96="NAT",$I96="LIB/NAT"),1,0))-IF($H96="ALP",-1,IF(OR($H96="LIB",$H96="NAT",$H96="LIB/NAT"),1,0)),2)</f>
        <v>-5.83</v>
      </c>
      <c r="K96" s="1">
        <f>ROUND($J96+($E$153-$J$153),2)</f>
        <v>-5.83</v>
      </c>
      <c r="L96" s="1">
        <f>IF($P$7="Pre-election",ROUND($K96+($P$8-$E$153),2),ROUND($C96+($P$8-$C$153),2))</f>
        <v>-5.18</v>
      </c>
      <c r="M96" s="1">
        <f>_xlfn.NORM.DIST(0,$L96,3.3,TRUE)</f>
        <v>0.94175718672473108</v>
      </c>
    </row>
    <row r="97" spans="1:13" x14ac:dyDescent="0.6">
      <c r="A97" s="1" t="s">
        <v>95</v>
      </c>
      <c r="B97" s="1">
        <v>99504</v>
      </c>
      <c r="C97" s="1">
        <v>-8.3999999999999986</v>
      </c>
      <c r="D97" s="1">
        <v>-7.0000000000000007E-2</v>
      </c>
      <c r="E97" s="1">
        <f>ROUND(C97-D97,3)</f>
        <v>-8.33</v>
      </c>
      <c r="H97" s="1" t="s">
        <v>177</v>
      </c>
      <c r="I97" s="1" t="s">
        <v>176</v>
      </c>
      <c r="J97" s="1">
        <f>ROUND($E97+IF($I97="ALP",-1,IF(OR($I97="LIB",$I97="NAT",$I97="LIB/NAT"),1,0))-IF($H97="ALP",-1,IF(OR($H97="LIB",$H97="NAT",$H97="LIB/NAT"),1,0)),2)</f>
        <v>-10.33</v>
      </c>
      <c r="K97" s="1">
        <f>ROUND($J97+($E$153-$J$153),2)</f>
        <v>-10.33</v>
      </c>
      <c r="L97" s="1">
        <f>IF($P$7="Pre-election",ROUND($K97+($P$8-$E$153),2),ROUND($C97+($P$8-$C$153),2))</f>
        <v>-8.4</v>
      </c>
      <c r="M97" s="1">
        <f>_xlfn.NORM.DIST(0,$L97,3.3,TRUE)</f>
        <v>0.99454322142594231</v>
      </c>
    </row>
    <row r="98" spans="1:13" x14ac:dyDescent="0.6">
      <c r="A98" s="1" t="s">
        <v>96</v>
      </c>
      <c r="B98" s="1">
        <v>98262</v>
      </c>
      <c r="C98" s="1">
        <v>13.222999999999999</v>
      </c>
      <c r="D98" s="1">
        <v>-2.52</v>
      </c>
      <c r="E98" s="1">
        <f>ROUND(C98-D98,3)</f>
        <v>15.743</v>
      </c>
      <c r="J98" s="1">
        <f>ROUND($E98+IF($I98="ALP",-1,IF(OR($I98="LIB",$I98="NAT",$I98="LIB/NAT"),1,0))-IF($H98="ALP",-1,IF(OR($H98="LIB",$H98="NAT",$H98="LIB/NAT"),1,0)),2)</f>
        <v>15.74</v>
      </c>
      <c r="K98" s="1">
        <f>ROUND($J98+($E$153-$J$153),2)</f>
        <v>15.74</v>
      </c>
      <c r="L98" s="1">
        <f>IF($P$7="Pre-election",ROUND($K98+($P$8-$E$153),2),ROUND($C98+($P$8-$C$153),2))</f>
        <v>13.22</v>
      </c>
      <c r="M98" s="1">
        <f>_xlfn.NORM.DIST(0,$L98,3.3,TRUE)</f>
        <v>3.0869906886562556E-5</v>
      </c>
    </row>
    <row r="99" spans="1:13" x14ac:dyDescent="0.6">
      <c r="A99" s="1" t="s">
        <v>97</v>
      </c>
      <c r="B99" s="1">
        <v>97092</v>
      </c>
      <c r="C99" s="1">
        <v>-6.2490000000000023</v>
      </c>
      <c r="D99" s="1">
        <v>-5.04</v>
      </c>
      <c r="E99" s="1">
        <f>ROUND(C99-D99,3)</f>
        <v>-1.2090000000000001</v>
      </c>
      <c r="H99" s="1" t="s">
        <v>176</v>
      </c>
      <c r="J99" s="1">
        <f>ROUND($E99+IF($I99="ALP",-1,IF(OR($I99="LIB",$I99="NAT",$I99="LIB/NAT"),1,0))-IF($H99="ALP",-1,IF(OR($H99="LIB",$H99="NAT",$H99="LIB/NAT"),1,0)),2)</f>
        <v>-0.21</v>
      </c>
      <c r="K99" s="1">
        <f>ROUND($J99+($E$153-$J$153),2)</f>
        <v>-0.21</v>
      </c>
      <c r="L99" s="1">
        <f>IF($P$7="Pre-election",ROUND($K99+($P$8-$E$153),2),ROUND($C99+($P$8-$C$153),2))</f>
        <v>-6.25</v>
      </c>
      <c r="M99" s="1">
        <f>_xlfn.NORM.DIST(0,$L99,3.3,TRUE)</f>
        <v>0.97088347259668106</v>
      </c>
    </row>
    <row r="100" spans="1:13" x14ac:dyDescent="0.6">
      <c r="A100" s="1" t="s">
        <v>98</v>
      </c>
      <c r="B100" s="1">
        <v>96951</v>
      </c>
      <c r="C100" s="1">
        <v>-0.191</v>
      </c>
      <c r="D100" s="1">
        <v>2</v>
      </c>
      <c r="E100" s="1">
        <f>ROUND(C100-D100,3)</f>
        <v>-2.1909999999999998</v>
      </c>
      <c r="H100" s="1" t="s">
        <v>177</v>
      </c>
      <c r="I100" s="1" t="s">
        <v>176</v>
      </c>
      <c r="J100" s="1">
        <f>ROUND($E100+IF($I100="ALP",-1,IF(OR($I100="LIB",$I100="NAT",$I100="LIB/NAT"),1,0))-IF($H100="ALP",-1,IF(OR($H100="LIB",$H100="NAT",$H100="LIB/NAT"),1,0)),2)</f>
        <v>-4.1900000000000004</v>
      </c>
      <c r="K100" s="1">
        <f>ROUND($J100+($E$153-$J$153),2)</f>
        <v>-4.1900000000000004</v>
      </c>
      <c r="L100" s="1">
        <f>IF($P$7="Pre-election",ROUND($K100+($P$8-$E$153),2),ROUND($C100+($P$8-$C$153),2))</f>
        <v>-0.19</v>
      </c>
      <c r="M100" s="1">
        <f>_xlfn.NORM.DIST(0,$L100,3.3,TRUE)</f>
        <v>0.52295671985821479</v>
      </c>
    </row>
    <row r="101" spans="1:13" x14ac:dyDescent="0.6">
      <c r="A101" s="1" t="s">
        <v>99</v>
      </c>
      <c r="B101" s="1">
        <v>106704</v>
      </c>
      <c r="C101" s="1">
        <v>-9.7220000000000013</v>
      </c>
      <c r="D101" s="1">
        <v>1.07</v>
      </c>
      <c r="E101" s="1">
        <f>ROUND(C101-D101,3)</f>
        <v>-10.792</v>
      </c>
      <c r="J101" s="1">
        <f>ROUND($E101+IF($I101="ALP",-1,IF(OR($I101="LIB",$I101="NAT",$I101="LIB/NAT"),1,0))-IF($H101="ALP",-1,IF(OR($H101="LIB",$H101="NAT",$H101="LIB/NAT"),1,0)),2)</f>
        <v>-10.79</v>
      </c>
      <c r="K101" s="1">
        <f>ROUND($J101+($E$153-$J$153),2)</f>
        <v>-10.79</v>
      </c>
      <c r="L101" s="1">
        <f>IF($P$7="Pre-election",ROUND($K101+($P$8-$E$153),2),ROUND($C101+($P$8-$C$153),2))</f>
        <v>-9.7200000000000006</v>
      </c>
      <c r="M101" s="1">
        <f>_xlfn.NORM.DIST(0,$L101,3.3,TRUE)</f>
        <v>0.99838759736748028</v>
      </c>
    </row>
    <row r="102" spans="1:13" x14ac:dyDescent="0.6">
      <c r="A102" s="1" t="s">
        <v>100</v>
      </c>
      <c r="B102" s="1">
        <v>93827</v>
      </c>
      <c r="C102" s="1">
        <v>16.230999999999995</v>
      </c>
      <c r="D102" s="1">
        <v>-3.57</v>
      </c>
      <c r="E102" s="1">
        <f>ROUND(C102-D102,3)</f>
        <v>19.800999999999998</v>
      </c>
      <c r="H102" s="1" t="s">
        <v>199</v>
      </c>
      <c r="J102" s="1">
        <f>ROUND($E102+IF($I102="ALP",-1,IF(OR($I102="LIB",$I102="NAT",$I102="LIB/NAT"),1,0))-IF($H102="ALP",-1,IF(OR($H102="LIB",$H102="NAT",$H102="LIB/NAT"),1,0)),2)</f>
        <v>18.8</v>
      </c>
      <c r="K102" s="1">
        <f>ROUND($J102+($E$153-$J$153),2)</f>
        <v>18.8</v>
      </c>
      <c r="L102" s="1">
        <f>IF($P$7="Pre-election",ROUND($K102+($P$8-$E$153),2),ROUND($C102+($P$8-$C$153),2))</f>
        <v>16.23</v>
      </c>
      <c r="M102" s="1">
        <f>_xlfn.NORM.DIST(0,$L102,3.3,TRUE)</f>
        <v>4.3675879946044561E-7</v>
      </c>
    </row>
    <row r="103" spans="1:13" x14ac:dyDescent="0.6">
      <c r="A103" s="1" t="s">
        <v>101</v>
      </c>
      <c r="B103" s="1">
        <v>92760</v>
      </c>
      <c r="C103" s="1">
        <v>25.421999999999997</v>
      </c>
      <c r="D103" s="1">
        <v>7.88</v>
      </c>
      <c r="E103" s="1">
        <f>ROUND(C103-D103,3)</f>
        <v>17.542000000000002</v>
      </c>
      <c r="J103" s="1">
        <f>ROUND($E103+IF($I103="ALP",-1,IF(OR($I103="LIB",$I103="NAT",$I103="LIB/NAT"),1,0))-IF($H103="ALP",-1,IF(OR($H103="LIB",$H103="NAT",$H103="LIB/NAT"),1,0)),2)</f>
        <v>17.54</v>
      </c>
      <c r="K103" s="1">
        <f>ROUND($J103+($E$153-$J$153),2)</f>
        <v>17.54</v>
      </c>
      <c r="L103" s="1">
        <f>IF($P$7="Pre-election",ROUND($K103+($P$8-$E$153),2),ROUND($C103+($P$8-$C$153),2))</f>
        <v>25.42</v>
      </c>
      <c r="M103" s="1">
        <f>_xlfn.NORM.DIST(0,$L103,3.3,TRUE)</f>
        <v>6.643841673716173E-15</v>
      </c>
    </row>
    <row r="104" spans="1:13" x14ac:dyDescent="0.6">
      <c r="A104" s="1" t="s">
        <v>102</v>
      </c>
      <c r="B104" s="1">
        <v>100924</v>
      </c>
      <c r="C104" s="1">
        <v>-11.201000000000001</v>
      </c>
      <c r="D104" s="1">
        <v>-0.8</v>
      </c>
      <c r="E104" s="1">
        <f>ROUND(C104-D104,3)</f>
        <v>-10.401</v>
      </c>
      <c r="J104" s="1">
        <f>ROUND($E104+IF($I104="ALP",-1,IF(OR($I104="LIB",$I104="NAT",$I104="LIB/NAT"),1,0))-IF($H104="ALP",-1,IF(OR($H104="LIB",$H104="NAT",$H104="LIB/NAT"),1,0)),2)</f>
        <v>-10.4</v>
      </c>
      <c r="K104" s="1">
        <f>ROUND($J104+($E$153-$J$153),2)</f>
        <v>-10.4</v>
      </c>
      <c r="L104" s="1">
        <f>IF($P$7="Pre-election",ROUND($K104+($P$8-$E$153),2),ROUND($C104+($P$8-$C$153),2))</f>
        <v>-11.2</v>
      </c>
      <c r="M104" s="1">
        <f>_xlfn.NORM.DIST(0,$L104,3.3,TRUE)</f>
        <v>0.99965552531158319</v>
      </c>
    </row>
    <row r="105" spans="1:13" x14ac:dyDescent="0.6">
      <c r="A105" s="1" t="s">
        <v>103</v>
      </c>
      <c r="B105" s="1">
        <v>112676</v>
      </c>
      <c r="C105" s="1">
        <v>2.5439999999999969</v>
      </c>
      <c r="D105" s="1">
        <v>-0.73</v>
      </c>
      <c r="E105" s="1">
        <f>ROUND(C105-D105,3)</f>
        <v>3.274</v>
      </c>
      <c r="F105" s="1" t="s">
        <v>214</v>
      </c>
      <c r="G105" s="1" t="s">
        <v>214</v>
      </c>
      <c r="J105" s="1">
        <f>ROUND($E105+IF($I105="ALP",-1,IF(OR($I105="LIB",$I105="NAT",$I105="LIB/NAT"),1,0))-IF($H105="ALP",-1,IF(OR($H105="LIB",$H105="NAT",$H105="LIB/NAT"),1,0)),2)</f>
        <v>3.27</v>
      </c>
      <c r="K105" s="1">
        <f>ROUND($J105+($E$153-$J$153),2)</f>
        <v>3.27</v>
      </c>
      <c r="L105" s="1">
        <f>IF($P$7="Pre-election",ROUND($K105+($P$8-$E$153),2),ROUND($C105+($P$8-$C$153),2))</f>
        <v>2.54</v>
      </c>
      <c r="M105" s="1">
        <f>_xlfn.NORM.DIST(0,$L105,3.3,TRUE)</f>
        <v>0.2207398340262455</v>
      </c>
    </row>
    <row r="106" spans="1:13" x14ac:dyDescent="0.6">
      <c r="A106" s="1" t="s">
        <v>104</v>
      </c>
      <c r="B106" s="1">
        <v>96128</v>
      </c>
      <c r="C106" s="1">
        <v>-5.0219999999999985</v>
      </c>
      <c r="D106" s="1">
        <v>0.98</v>
      </c>
      <c r="E106" s="1">
        <f>ROUND(C106-D106,3)</f>
        <v>-6.0019999999999998</v>
      </c>
      <c r="J106" s="1">
        <f>ROUND($E106+IF($I106="ALP",-1,IF(OR($I106="LIB",$I106="NAT",$I106="LIB/NAT"),1,0))-IF($H106="ALP",-1,IF(OR($H106="LIB",$H106="NAT",$H106="LIB/NAT"),1,0)),2)</f>
        <v>-6</v>
      </c>
      <c r="K106" s="1">
        <f>ROUND($J106+($E$153-$J$153),2)</f>
        <v>-6</v>
      </c>
      <c r="L106" s="1">
        <f>IF($P$7="Pre-election",ROUND($K106+($P$8-$E$153),2),ROUND($C106+($P$8-$C$153),2))</f>
        <v>-5.0199999999999996</v>
      </c>
      <c r="M106" s="1">
        <f>_xlfn.NORM.DIST(0,$L106,3.3,TRUE)</f>
        <v>0.9358966926820772</v>
      </c>
    </row>
    <row r="107" spans="1:13" x14ac:dyDescent="0.6">
      <c r="A107" s="1" t="s">
        <v>105</v>
      </c>
      <c r="B107" s="1">
        <v>85393</v>
      </c>
      <c r="C107" s="1">
        <v>-6.6370000000000005</v>
      </c>
      <c r="D107" s="1">
        <v>5.47</v>
      </c>
      <c r="E107" s="1">
        <f>ROUND(C107-D107,3)</f>
        <v>-12.106999999999999</v>
      </c>
      <c r="J107" s="1">
        <f>ROUND($E107+IF($I107="ALP",-1,IF(OR($I107="LIB",$I107="NAT",$I107="LIB/NAT"),1,0))-IF($H107="ALP",-1,IF(OR($H107="LIB",$H107="NAT",$H107="LIB/NAT"),1,0)),2)</f>
        <v>-12.11</v>
      </c>
      <c r="K107" s="1">
        <f>ROUND($J107+($E$153-$J$153),2)</f>
        <v>-12.11</v>
      </c>
      <c r="L107" s="1">
        <f>IF($P$7="Pre-election",ROUND($K107+($P$8-$E$153),2),ROUND($C107+($P$8-$C$153),2))</f>
        <v>-6.64</v>
      </c>
      <c r="M107" s="1">
        <f>_xlfn.NORM.DIST(0,$L107,3.3,TRUE)</f>
        <v>0.97789641943088856</v>
      </c>
    </row>
    <row r="108" spans="1:13" x14ac:dyDescent="0.6">
      <c r="A108" s="1" t="s">
        <v>106</v>
      </c>
      <c r="B108" s="1">
        <v>92521</v>
      </c>
      <c r="C108" s="1">
        <v>12.197000000000003</v>
      </c>
      <c r="D108" s="1">
        <v>0.56000000000000005</v>
      </c>
      <c r="E108" s="1">
        <f>ROUND(C108-D108,3)</f>
        <v>11.637</v>
      </c>
      <c r="J108" s="1">
        <f>ROUND($E108+IF($I108="ALP",-1,IF(OR($I108="LIB",$I108="NAT",$I108="LIB/NAT"),1,0))-IF($H108="ALP",-1,IF(OR($H108="LIB",$H108="NAT",$H108="LIB/NAT"),1,0)),2)</f>
        <v>11.64</v>
      </c>
      <c r="K108" s="1">
        <f>ROUND($J108+($E$153-$J$153),2)</f>
        <v>11.64</v>
      </c>
      <c r="L108" s="1">
        <f>IF($P$7="Pre-election",ROUND($K108+($P$8-$E$153),2),ROUND($C108+($P$8-$C$153),2))</f>
        <v>12.2</v>
      </c>
      <c r="M108" s="1">
        <f>_xlfn.NORM.DIST(0,$L108,3.3,TRUE)</f>
        <v>1.0909418767093044E-4</v>
      </c>
    </row>
    <row r="109" spans="1:13" x14ac:dyDescent="0.6">
      <c r="A109" s="1" t="s">
        <v>107</v>
      </c>
      <c r="B109" s="1">
        <v>93064</v>
      </c>
      <c r="C109" s="1">
        <v>-17.061</v>
      </c>
      <c r="D109" s="1">
        <v>-0.06</v>
      </c>
      <c r="E109" s="1">
        <f>ROUND(C109-D109,3)</f>
        <v>-17.001000000000001</v>
      </c>
      <c r="F109" s="1" t="s">
        <v>208</v>
      </c>
      <c r="G109" s="1" t="s">
        <v>208</v>
      </c>
      <c r="J109" s="1">
        <f>ROUND($E109+IF($I109="ALP",-1,IF(OR($I109="LIB",$I109="NAT",$I109="LIB/NAT"),1,0))-IF($H109="ALP",-1,IF(OR($H109="LIB",$H109="NAT",$H109="LIB/NAT"),1,0)),2)</f>
        <v>-17</v>
      </c>
      <c r="K109" s="1">
        <f>ROUND($J109+($E$153-$J$153),2)</f>
        <v>-17</v>
      </c>
      <c r="L109" s="1">
        <f>IF($P$7="Pre-election",ROUND($K109+($P$8-$E$153),2),ROUND($C109+($P$8-$C$153),2))</f>
        <v>-17.059999999999999</v>
      </c>
      <c r="M109" s="1">
        <f>_xlfn.NORM.DIST(0,$L109,3.3,TRUE)</f>
        <v>0.99999988276305696</v>
      </c>
    </row>
    <row r="110" spans="1:13" x14ac:dyDescent="0.6">
      <c r="A110" s="1" t="s">
        <v>108</v>
      </c>
      <c r="B110" s="1">
        <v>98326</v>
      </c>
      <c r="C110" s="1">
        <v>7.5309999999999988</v>
      </c>
      <c r="D110" s="1">
        <v>-0.28000000000000003</v>
      </c>
      <c r="E110" s="1">
        <f>ROUND(C110-D110,3)</f>
        <v>7.8109999999999999</v>
      </c>
      <c r="J110" s="1">
        <f>ROUND($E110+IF($I110="ALP",-1,IF(OR($I110="LIB",$I110="NAT",$I110="LIB/NAT"),1,0))-IF($H110="ALP",-1,IF(OR($H110="LIB",$H110="NAT",$H110="LIB/NAT"),1,0)),2)</f>
        <v>7.81</v>
      </c>
      <c r="K110" s="1">
        <f>ROUND($J110+($E$153-$J$153),2)</f>
        <v>7.81</v>
      </c>
      <c r="L110" s="1">
        <f>IF($P$7="Pre-election",ROUND($K110+($P$8-$E$153),2),ROUND($C110+($P$8-$C$153),2))</f>
        <v>7.53</v>
      </c>
      <c r="M110" s="1">
        <f>_xlfn.NORM.DIST(0,$L110,3.3,TRUE)</f>
        <v>1.1250038443026637E-2</v>
      </c>
    </row>
    <row r="111" spans="1:13" x14ac:dyDescent="0.6">
      <c r="A111" s="1" t="s">
        <v>109</v>
      </c>
      <c r="B111" s="1">
        <v>98636</v>
      </c>
      <c r="C111" s="1">
        <v>18.634</v>
      </c>
      <c r="D111" s="1">
        <v>0.81</v>
      </c>
      <c r="E111" s="1">
        <f>ROUND(C111-D111,3)</f>
        <v>17.824000000000002</v>
      </c>
      <c r="J111" s="1">
        <f>ROUND($E111+IF($I111="ALP",-1,IF(OR($I111="LIB",$I111="NAT",$I111="LIB/NAT"),1,0))-IF($H111="ALP",-1,IF(OR($H111="LIB",$H111="NAT",$H111="LIB/NAT"),1,0)),2)</f>
        <v>17.82</v>
      </c>
      <c r="K111" s="1">
        <f>ROUND($J111+($E$153-$J$153),2)</f>
        <v>17.82</v>
      </c>
      <c r="L111" s="1">
        <f>IF($P$7="Pre-election",ROUND($K111+($P$8-$E$153),2),ROUND($C111+($P$8-$C$153),2))</f>
        <v>18.63</v>
      </c>
      <c r="M111" s="1">
        <f>_xlfn.NORM.DIST(0,$L111,3.3,TRUE)</f>
        <v>8.2372697509477144E-9</v>
      </c>
    </row>
    <row r="112" spans="1:13" x14ac:dyDescent="0.6">
      <c r="A112" s="1" t="s">
        <v>110</v>
      </c>
      <c r="B112" s="1">
        <v>100481</v>
      </c>
      <c r="C112" s="1">
        <v>7.3549999999999969</v>
      </c>
      <c r="D112" s="1">
        <v>-0.15</v>
      </c>
      <c r="E112" s="1">
        <f>ROUND(C112-D112,3)</f>
        <v>7.5049999999999999</v>
      </c>
      <c r="J112" s="1">
        <f>ROUND($E112+IF($I112="ALP",-1,IF(OR($I112="LIB",$I112="NAT",$I112="LIB/NAT"),1,0))-IF($H112="ALP",-1,IF(OR($H112="LIB",$H112="NAT",$H112="LIB/NAT"),1,0)),2)</f>
        <v>7.51</v>
      </c>
      <c r="K112" s="1">
        <f>ROUND($J112+($E$153-$J$153),2)</f>
        <v>7.51</v>
      </c>
      <c r="L112" s="1">
        <f>IF($P$7="Pre-election",ROUND($K112+($P$8-$E$153),2),ROUND($C112+($P$8-$C$153),2))</f>
        <v>7.36</v>
      </c>
      <c r="M112" s="1">
        <f>_xlfn.NORM.DIST(0,$L112,3.3,TRUE)</f>
        <v>1.2863666072804331E-2</v>
      </c>
    </row>
    <row r="113" spans="1:13" x14ac:dyDescent="0.6">
      <c r="A113" s="1" t="s">
        <v>111</v>
      </c>
      <c r="B113" s="1">
        <v>91919</v>
      </c>
      <c r="C113" s="1">
        <v>15.361000000000004</v>
      </c>
      <c r="D113" s="1">
        <v>0.75</v>
      </c>
      <c r="E113" s="1">
        <f>ROUND(C113-D113,3)</f>
        <v>14.611000000000001</v>
      </c>
      <c r="H113" s="1" t="s">
        <v>199</v>
      </c>
      <c r="J113" s="1">
        <f>ROUND($E113+IF($I113="ALP",-1,IF(OR($I113="LIB",$I113="NAT",$I113="LIB/NAT"),1,0))-IF($H113="ALP",-1,IF(OR($H113="LIB",$H113="NAT",$H113="LIB/NAT"),1,0)),2)</f>
        <v>13.61</v>
      </c>
      <c r="K113" s="1">
        <f>ROUND($J113+($E$153-$J$153),2)</f>
        <v>13.61</v>
      </c>
      <c r="L113" s="1">
        <f>IF($P$7="Pre-election",ROUND($K113+($P$8-$E$153),2),ROUND($C113+($P$8-$C$153),2))</f>
        <v>15.36</v>
      </c>
      <c r="M113" s="1">
        <f>_xlfn.NORM.DIST(0,$L113,3.3,TRUE)</f>
        <v>1.6234810211185019E-6</v>
      </c>
    </row>
    <row r="114" spans="1:13" x14ac:dyDescent="0.6">
      <c r="A114" s="1" t="s">
        <v>112</v>
      </c>
      <c r="B114" s="1">
        <v>88779</v>
      </c>
      <c r="C114" s="1">
        <v>11.652999999999999</v>
      </c>
      <c r="D114" s="1">
        <v>0.63</v>
      </c>
      <c r="E114" s="1">
        <f>ROUND(C114-D114,3)</f>
        <v>11.023</v>
      </c>
      <c r="J114" s="1">
        <f>ROUND($E114+IF($I114="ALP",-1,IF(OR($I114="LIB",$I114="NAT",$I114="LIB/NAT"),1,0))-IF($H114="ALP",-1,IF(OR($H114="LIB",$H114="NAT",$H114="LIB/NAT"),1,0)),2)</f>
        <v>11.02</v>
      </c>
      <c r="K114" s="1">
        <f>ROUND($J114+($E$153-$J$153),2)</f>
        <v>11.02</v>
      </c>
      <c r="L114" s="1">
        <f>IF($P$7="Pre-election",ROUND($K114+($P$8-$E$153),2),ROUND($C114+($P$8-$C$153),2))</f>
        <v>11.65</v>
      </c>
      <c r="M114" s="1">
        <f>_xlfn.NORM.DIST(0,$L114,3.3,TRUE)</f>
        <v>2.0754197764910905E-4</v>
      </c>
    </row>
    <row r="115" spans="1:13" x14ac:dyDescent="0.6">
      <c r="A115" s="1" t="s">
        <v>113</v>
      </c>
      <c r="B115" s="1">
        <v>90642</v>
      </c>
      <c r="C115" s="1">
        <v>-1.902000000000001</v>
      </c>
      <c r="D115" s="1">
        <v>2.12</v>
      </c>
      <c r="E115" s="1">
        <f>ROUND(C115-D115,3)</f>
        <v>-4.0220000000000002</v>
      </c>
      <c r="J115" s="1">
        <f>ROUND($E115+IF($I115="ALP",-1,IF(OR($I115="LIB",$I115="NAT",$I115="LIB/NAT"),1,0))-IF($H115="ALP",-1,IF(OR($H115="LIB",$H115="NAT",$H115="LIB/NAT"),1,0)),2)</f>
        <v>-4.0199999999999996</v>
      </c>
      <c r="K115" s="1">
        <f>ROUND($J115+($E$153-$J$153),2)</f>
        <v>-4.0199999999999996</v>
      </c>
      <c r="L115" s="1">
        <f>IF($P$7="Pre-election",ROUND($K115+($P$8-$E$153),2),ROUND($C115+($P$8-$C$153),2))</f>
        <v>-1.9</v>
      </c>
      <c r="M115" s="1">
        <f>_xlfn.NORM.DIST(0,$L115,3.3,TRUE)</f>
        <v>0.71761047368847575</v>
      </c>
    </row>
    <row r="116" spans="1:13" x14ac:dyDescent="0.6">
      <c r="A116" s="1" t="s">
        <v>114</v>
      </c>
      <c r="B116" s="1">
        <v>97320</v>
      </c>
      <c r="C116" s="1">
        <v>17.629999999999995</v>
      </c>
      <c r="D116" s="1">
        <v>1.21</v>
      </c>
      <c r="E116" s="1">
        <f>ROUND(C116-D116,3)</f>
        <v>16.420000000000002</v>
      </c>
      <c r="J116" s="1">
        <f>ROUND($E116+IF($I116="ALP",-1,IF(OR($I116="LIB",$I116="NAT",$I116="LIB/NAT"),1,0))-IF($H116="ALP",-1,IF(OR($H116="LIB",$H116="NAT",$H116="LIB/NAT"),1,0)),2)</f>
        <v>16.420000000000002</v>
      </c>
      <c r="K116" s="1">
        <f>ROUND($J116+($E$153-$J$153),2)</f>
        <v>16.420000000000002</v>
      </c>
      <c r="L116" s="1">
        <f>IF($P$7="Pre-election",ROUND($K116+($P$8-$E$153),2),ROUND($C116+($P$8-$C$153),2))</f>
        <v>17.63</v>
      </c>
      <c r="M116" s="1">
        <f>_xlfn.NORM.DIST(0,$L116,3.3,TRUE)</f>
        <v>4.5855852137583035E-8</v>
      </c>
    </row>
    <row r="117" spans="1:13" x14ac:dyDescent="0.6">
      <c r="A117" s="1" t="s">
        <v>115</v>
      </c>
      <c r="B117" s="1">
        <v>103067</v>
      </c>
      <c r="C117" s="1">
        <v>-13.826000000000001</v>
      </c>
      <c r="D117" s="1">
        <v>0.01</v>
      </c>
      <c r="E117" s="1">
        <f>ROUND(C117-D117,3)</f>
        <v>-13.836</v>
      </c>
      <c r="J117" s="1">
        <f>ROUND($E117+IF($I117="ALP",-1,IF(OR($I117="LIB",$I117="NAT",$I117="LIB/NAT"),1,0))-IF($H117="ALP",-1,IF(OR($H117="LIB",$H117="NAT",$H117="LIB/NAT"),1,0)),2)</f>
        <v>-13.84</v>
      </c>
      <c r="K117" s="1">
        <f>ROUND($J117+($E$153-$J$153),2)</f>
        <v>-13.84</v>
      </c>
      <c r="L117" s="1">
        <f>IF($P$7="Pre-election",ROUND($K117+($P$8-$E$153),2),ROUND($C117+($P$8-$C$153),2))</f>
        <v>-13.83</v>
      </c>
      <c r="M117" s="1">
        <f>_xlfn.NORM.DIST(0,$L117,3.3,TRUE)</f>
        <v>0.99998610805127064</v>
      </c>
    </row>
    <row r="118" spans="1:13" x14ac:dyDescent="0.6">
      <c r="A118" s="1" t="s">
        <v>116</v>
      </c>
      <c r="B118" s="1">
        <v>95292</v>
      </c>
      <c r="C118" s="1">
        <v>20.028999999999996</v>
      </c>
      <c r="D118" s="1">
        <v>-2.4900000000000002</v>
      </c>
      <c r="E118" s="1">
        <f>ROUND(C118-D118,3)</f>
        <v>22.518999999999998</v>
      </c>
      <c r="J118" s="1">
        <f>ROUND($E118+IF($I118="ALP",-1,IF(OR($I118="LIB",$I118="NAT",$I118="LIB/NAT"),1,0))-IF($H118="ALP",-1,IF(OR($H118="LIB",$H118="NAT",$H118="LIB/NAT"),1,0)),2)</f>
        <v>22.52</v>
      </c>
      <c r="K118" s="1">
        <f>ROUND($J118+($E$153-$J$153),2)</f>
        <v>22.52</v>
      </c>
      <c r="L118" s="1">
        <f>IF($P$7="Pre-election",ROUND($K118+($P$8-$E$153),2),ROUND($C118+($P$8-$C$153),2))</f>
        <v>20.03</v>
      </c>
      <c r="M118" s="1">
        <f>_xlfn.NORM.DIST(0,$L118,3.3,TRUE)</f>
        <v>6.407591396532443E-10</v>
      </c>
    </row>
    <row r="119" spans="1:13" x14ac:dyDescent="0.6">
      <c r="A119" s="1" t="s">
        <v>117</v>
      </c>
      <c r="B119" s="1">
        <v>96836</v>
      </c>
      <c r="C119" s="1">
        <v>9.2730000000000032</v>
      </c>
      <c r="D119" s="1">
        <v>-4.34</v>
      </c>
      <c r="E119" s="1">
        <f>ROUND(C119-D119,3)</f>
        <v>13.613</v>
      </c>
      <c r="J119" s="1">
        <f>ROUND($E119+IF($I119="ALP",-1,IF(OR($I119="LIB",$I119="NAT",$I119="LIB/NAT"),1,0))-IF($H119="ALP",-1,IF(OR($H119="LIB",$H119="NAT",$H119="LIB/NAT"),1,0)),2)</f>
        <v>13.61</v>
      </c>
      <c r="K119" s="1">
        <f>ROUND($J119+($E$153-$J$153),2)</f>
        <v>13.61</v>
      </c>
      <c r="L119" s="1">
        <f>IF($P$7="Pre-election",ROUND($K119+($P$8-$E$153),2),ROUND($C119+($P$8-$C$153),2))</f>
        <v>9.27</v>
      </c>
      <c r="M119" s="1">
        <f>_xlfn.NORM.DIST(0,$L119,3.3,TRUE)</f>
        <v>2.4840807679279548E-3</v>
      </c>
    </row>
    <row r="120" spans="1:13" x14ac:dyDescent="0.6">
      <c r="A120" s="1" t="s">
        <v>118</v>
      </c>
      <c r="B120" s="1">
        <v>85957</v>
      </c>
      <c r="C120" s="1">
        <v>14.474999999999994</v>
      </c>
      <c r="D120" s="1">
        <v>-0.56000000000000005</v>
      </c>
      <c r="E120" s="1">
        <f>ROUND(C120-D120,3)</f>
        <v>15.035</v>
      </c>
      <c r="J120" s="1">
        <f>ROUND($E120+IF($I120="ALP",-1,IF(OR($I120="LIB",$I120="NAT",$I120="LIB/NAT"),1,0))-IF($H120="ALP",-1,IF(OR($H120="LIB",$H120="NAT",$H120="LIB/NAT"),1,0)),2)</f>
        <v>15.04</v>
      </c>
      <c r="K120" s="1">
        <f>ROUND($J120+($E$153-$J$153),2)</f>
        <v>15.04</v>
      </c>
      <c r="L120" s="1">
        <f>IF($P$7="Pre-election",ROUND($K120+($P$8-$E$153),2),ROUND($C120+($P$8-$C$153),2))</f>
        <v>14.48</v>
      </c>
      <c r="M120" s="1">
        <f>_xlfn.NORM.DIST(0,$L120,3.3,TRUE)</f>
        <v>5.7230766601282831E-6</v>
      </c>
    </row>
    <row r="121" spans="1:13" x14ac:dyDescent="0.6">
      <c r="A121" s="1" t="s">
        <v>119</v>
      </c>
      <c r="B121" s="1">
        <v>90523</v>
      </c>
      <c r="C121" s="1">
        <v>-6.3950000000000031</v>
      </c>
      <c r="D121" s="1">
        <v>2.62</v>
      </c>
      <c r="E121" s="1">
        <f>ROUND(C121-D121,3)</f>
        <v>-9.0150000000000006</v>
      </c>
      <c r="J121" s="1">
        <f>ROUND($E121+IF($I121="ALP",-1,IF(OR($I121="LIB",$I121="NAT",$I121="LIB/NAT"),1,0))-IF($H121="ALP",-1,IF(OR($H121="LIB",$H121="NAT",$H121="LIB/NAT"),1,0)),2)</f>
        <v>-9.02</v>
      </c>
      <c r="K121" s="1">
        <f>ROUND($J121+($E$153-$J$153),2)</f>
        <v>-9.02</v>
      </c>
      <c r="L121" s="1">
        <f>IF($P$7="Pre-election",ROUND($K121+($P$8-$E$153),2),ROUND($C121+($P$8-$C$153),2))</f>
        <v>-6.4</v>
      </c>
      <c r="M121" s="1">
        <f>_xlfn.NORM.DIST(0,$L121,3.3,TRUE)</f>
        <v>0.9737733060281597</v>
      </c>
    </row>
    <row r="122" spans="1:13" x14ac:dyDescent="0.6">
      <c r="A122" s="1" t="s">
        <v>120</v>
      </c>
      <c r="B122" s="1">
        <v>108151</v>
      </c>
      <c r="C122" s="1">
        <v>9.4489999999999981</v>
      </c>
      <c r="D122" s="1">
        <v>7.15</v>
      </c>
      <c r="E122" s="1">
        <f>ROUND(C122-D122,3)</f>
        <v>2.2989999999999999</v>
      </c>
      <c r="J122" s="1">
        <f>ROUND($E122+IF($I122="ALP",-1,IF(OR($I122="LIB",$I122="NAT",$I122="LIB/NAT"),1,0))-IF($H122="ALP",-1,IF(OR($H122="LIB",$H122="NAT",$H122="LIB/NAT"),1,0)),2)</f>
        <v>2.2999999999999998</v>
      </c>
      <c r="K122" s="1">
        <f>ROUND($J122+($E$153-$J$153),2)</f>
        <v>2.2999999999999998</v>
      </c>
      <c r="L122" s="1">
        <f>IF($P$7="Pre-election",ROUND($K122+($P$8-$E$153),2),ROUND($C122+($P$8-$C$153),2))</f>
        <v>9.4499999999999993</v>
      </c>
      <c r="M122" s="1">
        <f>_xlfn.NORM.DIST(0,$L122,3.3,TRUE)</f>
        <v>2.0940425067922761E-3</v>
      </c>
    </row>
    <row r="123" spans="1:13" x14ac:dyDescent="0.6">
      <c r="A123" s="1" t="s">
        <v>121</v>
      </c>
      <c r="B123" s="1">
        <v>93952</v>
      </c>
      <c r="C123" s="1">
        <v>16.905000000000001</v>
      </c>
      <c r="D123" s="1">
        <v>1.81</v>
      </c>
      <c r="E123" s="1">
        <f>ROUND(C123-D123,3)</f>
        <v>15.095000000000001</v>
      </c>
      <c r="J123" s="1">
        <f>ROUND($E123+IF($I123="ALP",-1,IF(OR($I123="LIB",$I123="NAT",$I123="LIB/NAT"),1,0))-IF($H123="ALP",-1,IF(OR($H123="LIB",$H123="NAT",$H123="LIB/NAT"),1,0)),2)</f>
        <v>15.1</v>
      </c>
      <c r="K123" s="1">
        <f>ROUND($J123+($E$153-$J$153),2)</f>
        <v>15.1</v>
      </c>
      <c r="L123" s="1">
        <f>IF($P$7="Pre-election",ROUND($K123+($P$8-$E$153),2),ROUND($C123+($P$8-$C$153),2))</f>
        <v>16.91</v>
      </c>
      <c r="M123" s="1">
        <f>_xlfn.NORM.DIST(0,$L123,3.3,TRUE)</f>
        <v>1.4936821069307964E-7</v>
      </c>
    </row>
    <row r="124" spans="1:13" x14ac:dyDescent="0.6">
      <c r="A124" s="1" t="s">
        <v>122</v>
      </c>
      <c r="B124" s="1">
        <v>84670</v>
      </c>
      <c r="C124" s="1">
        <v>-3.5039999999999978</v>
      </c>
      <c r="D124" s="1">
        <v>4.17</v>
      </c>
      <c r="E124" s="1">
        <f>ROUND(C124-D124,3)</f>
        <v>-7.6740000000000004</v>
      </c>
      <c r="J124" s="1">
        <f>ROUND($E124+IF($I124="ALP",-1,IF(OR($I124="LIB",$I124="NAT",$I124="LIB/NAT"),1,0))-IF($H124="ALP",-1,IF(OR($H124="LIB",$H124="NAT",$H124="LIB/NAT"),1,0)),2)</f>
        <v>-7.67</v>
      </c>
      <c r="K124" s="1">
        <f>ROUND($J124+($E$153-$J$153),2)</f>
        <v>-7.67</v>
      </c>
      <c r="L124" s="1">
        <f>IF($P$7="Pre-election",ROUND($K124+($P$8-$E$153),2),ROUND($C124+($P$8-$C$153),2))</f>
        <v>-3.5</v>
      </c>
      <c r="M124" s="1">
        <f>_xlfn.NORM.DIST(0,$L124,3.3,TRUE)</f>
        <v>0.85556551643801737</v>
      </c>
    </row>
    <row r="125" spans="1:13" x14ac:dyDescent="0.6">
      <c r="A125" s="1" t="s">
        <v>123</v>
      </c>
      <c r="B125" s="1">
        <v>107819</v>
      </c>
      <c r="C125" s="1">
        <v>-5.0439999999999969</v>
      </c>
      <c r="D125" s="1">
        <v>5.7</v>
      </c>
      <c r="E125" s="1">
        <f>ROUND(C125-D125,3)</f>
        <v>-10.744</v>
      </c>
      <c r="H125" s="1" t="s">
        <v>177</v>
      </c>
      <c r="I125" s="1" t="s">
        <v>176</v>
      </c>
      <c r="J125" s="1">
        <f>ROUND($E125+IF($I125="ALP",-1,IF(OR($I125="LIB",$I125="NAT",$I125="LIB/NAT"),1,0))-IF($H125="ALP",-1,IF(OR($H125="LIB",$H125="NAT",$H125="LIB/NAT"),1,0)),2)</f>
        <v>-12.74</v>
      </c>
      <c r="K125" s="1">
        <f>ROUND($J125+($E$153-$J$153),2)</f>
        <v>-12.74</v>
      </c>
      <c r="L125" s="1">
        <f>IF($P$7="Pre-election",ROUND($K125+($P$8-$E$153),2),ROUND($C125+($P$8-$C$153),2))</f>
        <v>-5.04</v>
      </c>
      <c r="M125" s="1">
        <f>_xlfn.NORM.DIST(0,$L125,3.3,TRUE)</f>
        <v>0.93665339587422114</v>
      </c>
    </row>
    <row r="126" spans="1:13" x14ac:dyDescent="0.6">
      <c r="A126" s="1" t="s">
        <v>124</v>
      </c>
      <c r="B126" s="1">
        <v>99923</v>
      </c>
      <c r="C126" s="1">
        <v>7.5219999999999985</v>
      </c>
      <c r="D126" s="1">
        <v>3.89</v>
      </c>
      <c r="E126" s="1">
        <f>ROUND(C126-D126,3)</f>
        <v>3.6320000000000001</v>
      </c>
      <c r="J126" s="1">
        <f>ROUND($E126+IF($I126="ALP",-1,IF(OR($I126="LIB",$I126="NAT",$I126="LIB/NAT"),1,0))-IF($H126="ALP",-1,IF(OR($H126="LIB",$H126="NAT",$H126="LIB/NAT"),1,0)),2)</f>
        <v>3.63</v>
      </c>
      <c r="K126" s="1">
        <f>ROUND($J126+($E$153-$J$153),2)</f>
        <v>3.63</v>
      </c>
      <c r="L126" s="1">
        <f>IF($P$7="Pre-election",ROUND($K126+($P$8-$E$153),2),ROUND($C126+($P$8-$C$153),2))</f>
        <v>7.52</v>
      </c>
      <c r="M126" s="1">
        <f>_xlfn.NORM.DIST(0,$L126,3.3,TRUE)</f>
        <v>1.1339838896237648E-2</v>
      </c>
    </row>
    <row r="127" spans="1:13" x14ac:dyDescent="0.6">
      <c r="A127" s="1" t="s">
        <v>125</v>
      </c>
      <c r="B127" s="1">
        <v>87706</v>
      </c>
      <c r="C127" s="1">
        <v>-4.929000000000002</v>
      </c>
      <c r="D127" s="1">
        <v>-1.6</v>
      </c>
      <c r="E127" s="1">
        <f>ROUND(C127-D127,3)</f>
        <v>-3.3290000000000002</v>
      </c>
      <c r="J127" s="1">
        <f>ROUND($E127+IF($I127="ALP",-1,IF(OR($I127="LIB",$I127="NAT",$I127="LIB/NAT"),1,0))-IF($H127="ALP",-1,IF(OR($H127="LIB",$H127="NAT",$H127="LIB/NAT"),1,0)),2)</f>
        <v>-3.33</v>
      </c>
      <c r="K127" s="1">
        <f>ROUND($J127+($E$153-$J$153),2)</f>
        <v>-3.33</v>
      </c>
      <c r="L127" s="1">
        <f>IF($P$7="Pre-election",ROUND($K127+($P$8-$E$153),2),ROUND($C127+($P$8-$C$153),2))</f>
        <v>-4.93</v>
      </c>
      <c r="M127" s="1">
        <f>_xlfn.NORM.DIST(0,$L127,3.3,TRUE)</f>
        <v>0.93240426962959433</v>
      </c>
    </row>
    <row r="128" spans="1:13" x14ac:dyDescent="0.6">
      <c r="A128" s="1" t="s">
        <v>126</v>
      </c>
      <c r="B128" s="1">
        <v>101597</v>
      </c>
      <c r="C128" s="1">
        <v>8.3980000000000032</v>
      </c>
      <c r="D128" s="1">
        <v>6.75</v>
      </c>
      <c r="E128" s="1">
        <f>ROUND(C128-D128,3)</f>
        <v>1.6479999999999999</v>
      </c>
      <c r="J128" s="1">
        <f>ROUND($E128+IF($I128="ALP",-1,IF(OR($I128="LIB",$I128="NAT",$I128="LIB/NAT"),1,0))-IF($H128="ALP",-1,IF(OR($H128="LIB",$H128="NAT",$H128="LIB/NAT"),1,0)),2)</f>
        <v>1.65</v>
      </c>
      <c r="K128" s="1">
        <f>ROUND($J128+($E$153-$J$153),2)</f>
        <v>1.65</v>
      </c>
      <c r="L128" s="1">
        <f>IF($P$7="Pre-election",ROUND($K128+($P$8-$E$153),2),ROUND($C128+($P$8-$C$153),2))</f>
        <v>8.4</v>
      </c>
      <c r="M128" s="1">
        <f>_xlfn.NORM.DIST(0,$L128,3.3,TRUE)</f>
        <v>5.4567785740577248E-3</v>
      </c>
    </row>
    <row r="129" spans="1:13" x14ac:dyDescent="0.6">
      <c r="A129" s="1" t="s">
        <v>127</v>
      </c>
      <c r="B129" s="1">
        <v>84864</v>
      </c>
      <c r="C129" s="1">
        <v>-6.4350000000000023</v>
      </c>
      <c r="D129" s="1">
        <v>4.8600000000000003</v>
      </c>
      <c r="E129" s="1">
        <f>ROUND(C129-D129,3)</f>
        <v>-11.295</v>
      </c>
      <c r="J129" s="1">
        <f>ROUND($E129+IF($I129="ALP",-1,IF(OR($I129="LIB",$I129="NAT",$I129="LIB/NAT"),1,0))-IF($H129="ALP",-1,IF(OR($H129="LIB",$H129="NAT",$H129="LIB/NAT"),1,0)),2)</f>
        <v>-11.3</v>
      </c>
      <c r="K129" s="1">
        <f>ROUND($J129+($E$153-$J$153),2)</f>
        <v>-11.3</v>
      </c>
      <c r="L129" s="1">
        <f>IF($P$7="Pre-election",ROUND($K129+($P$8-$E$153),2),ROUND($C129+($P$8-$C$153),2))</f>
        <v>-6.44</v>
      </c>
      <c r="M129" s="1">
        <f>_xlfn.NORM.DIST(0,$L129,3.3,TRUE)</f>
        <v>0.97450210219400268</v>
      </c>
    </row>
    <row r="130" spans="1:13" x14ac:dyDescent="0.6">
      <c r="A130" s="1" t="s">
        <v>128</v>
      </c>
      <c r="B130" s="1">
        <v>93728</v>
      </c>
      <c r="C130" s="1">
        <v>3.179000000000002</v>
      </c>
      <c r="D130" s="1">
        <v>-1.51</v>
      </c>
      <c r="E130" s="1">
        <f>ROUND(C130-D130,3)</f>
        <v>4.6890000000000001</v>
      </c>
      <c r="H130" s="1" t="s">
        <v>199</v>
      </c>
      <c r="J130" s="1">
        <f>ROUND($E130+IF($I130="ALP",-1,IF(OR($I130="LIB",$I130="NAT",$I130="LIB/NAT"),1,0))-IF($H130="ALP",-1,IF(OR($H130="LIB",$H130="NAT",$H130="LIB/NAT"),1,0)),2)</f>
        <v>3.69</v>
      </c>
      <c r="K130" s="1">
        <f>ROUND($J130+($E$153-$J$153),2)</f>
        <v>3.69</v>
      </c>
      <c r="L130" s="1">
        <f>IF($P$7="Pre-election",ROUND($K130+($P$8-$E$153),2),ROUND($C130+($P$8-$C$153),2))</f>
        <v>3.18</v>
      </c>
      <c r="M130" s="1">
        <f>_xlfn.NORM.DIST(0,$L130,3.3,TRUE)</f>
        <v>0.16761413450369333</v>
      </c>
    </row>
    <row r="131" spans="1:13" x14ac:dyDescent="0.6">
      <c r="A131" s="1" t="s">
        <v>129</v>
      </c>
      <c r="B131" s="1">
        <v>100320</v>
      </c>
      <c r="C131" s="1">
        <v>-4.078000000000003</v>
      </c>
      <c r="D131" s="1">
        <v>-0.12</v>
      </c>
      <c r="E131" s="1">
        <f>ROUND(C131-D131,3)</f>
        <v>-3.9580000000000002</v>
      </c>
      <c r="J131" s="1">
        <f>ROUND($E131+IF($I131="ALP",-1,IF(OR($I131="LIB",$I131="NAT",$I131="LIB/NAT"),1,0))-IF($H131="ALP",-1,IF(OR($H131="LIB",$H131="NAT",$H131="LIB/NAT"),1,0)),2)</f>
        <v>-3.96</v>
      </c>
      <c r="K131" s="1">
        <f>ROUND($J131+($E$153-$J$153),2)</f>
        <v>-3.96</v>
      </c>
      <c r="L131" s="1">
        <f>IF($P$7="Pre-election",ROUND($K131+($P$8-$E$153),2),ROUND($C131+($P$8-$C$153),2))</f>
        <v>-4.08</v>
      </c>
      <c r="M131" s="1">
        <f>_xlfn.NORM.DIST(0,$L131,3.3,TRUE)</f>
        <v>0.89183828674756216</v>
      </c>
    </row>
    <row r="132" spans="1:13" x14ac:dyDescent="0.6">
      <c r="A132" s="1" t="s">
        <v>130</v>
      </c>
      <c r="B132" s="1">
        <v>100941</v>
      </c>
      <c r="C132" s="1">
        <v>19.481999999999999</v>
      </c>
      <c r="D132" s="1">
        <v>3.04</v>
      </c>
      <c r="E132" s="1">
        <f>ROUND(C132-D132,3)</f>
        <v>16.442</v>
      </c>
      <c r="J132" s="1">
        <f>ROUND($E132+IF($I132="ALP",-1,IF(OR($I132="LIB",$I132="NAT",$I132="LIB/NAT"),1,0))-IF($H132="ALP",-1,IF(OR($H132="LIB",$H132="NAT",$H132="LIB/NAT"),1,0)),2)</f>
        <v>16.440000000000001</v>
      </c>
      <c r="K132" s="1">
        <f>ROUND($J132+($E$153-$J$153),2)</f>
        <v>16.440000000000001</v>
      </c>
      <c r="L132" s="1">
        <f>IF($P$7="Pre-election",ROUND($K132+($P$8-$E$153),2),ROUND($C132+($P$8-$C$153),2))</f>
        <v>19.48</v>
      </c>
      <c r="M132" s="1">
        <f>_xlfn.NORM.DIST(0,$L132,3.3,TRUE)</f>
        <v>1.7844234479708914E-9</v>
      </c>
    </row>
    <row r="133" spans="1:13" x14ac:dyDescent="0.6">
      <c r="A133" s="1" t="s">
        <v>131</v>
      </c>
      <c r="B133" s="1">
        <v>96061</v>
      </c>
      <c r="C133" s="1">
        <v>4.2359999999999971</v>
      </c>
      <c r="D133" s="1">
        <v>3.1</v>
      </c>
      <c r="E133" s="1">
        <f>ROUND(C133-D133,3)</f>
        <v>1.1359999999999999</v>
      </c>
      <c r="J133" s="1">
        <f>ROUND($E133+IF($I133="ALP",-1,IF(OR($I133="LIB",$I133="NAT",$I133="LIB/NAT"),1,0))-IF($H133="ALP",-1,IF(OR($H133="LIB",$H133="NAT",$H133="LIB/NAT"),1,0)),2)</f>
        <v>1.1399999999999999</v>
      </c>
      <c r="K133" s="1">
        <f>ROUND($J133+($E$153-$J$153),2)</f>
        <v>1.1399999999999999</v>
      </c>
      <c r="L133" s="1">
        <f>IF($P$7="Pre-election",ROUND($K133+($P$8-$E$153),2),ROUND($C133+($P$8-$C$153),2))</f>
        <v>4.24</v>
      </c>
      <c r="M133" s="1">
        <f>_xlfn.NORM.DIST(0,$L133,3.3,TRUE)</f>
        <v>9.9422617837206656E-2</v>
      </c>
    </row>
    <row r="134" spans="1:13" x14ac:dyDescent="0.6">
      <c r="A134" s="1" t="s">
        <v>132</v>
      </c>
      <c r="B134" s="1">
        <v>96426</v>
      </c>
      <c r="C134" s="1">
        <v>6.0249999999999986</v>
      </c>
      <c r="D134" s="1">
        <v>-2.95</v>
      </c>
      <c r="E134" s="1">
        <f>ROUND(C134-D134,3)</f>
        <v>8.9749999999999996</v>
      </c>
      <c r="H134" s="1" t="s">
        <v>199</v>
      </c>
      <c r="J134" s="1">
        <f>ROUND($E134+IF($I134="ALP",-1,IF(OR($I134="LIB",$I134="NAT",$I134="LIB/NAT"),1,0))-IF($H134="ALP",-1,IF(OR($H134="LIB",$H134="NAT",$H134="LIB/NAT"),1,0)),2)</f>
        <v>7.98</v>
      </c>
      <c r="K134" s="1">
        <f>ROUND($J134+($E$153-$J$153),2)</f>
        <v>7.98</v>
      </c>
      <c r="L134" s="1">
        <f>IF($P$7="Pre-election",ROUND($K134+($P$8-$E$153),2),ROUND($C134+($P$8-$C$153),2))</f>
        <v>6.03</v>
      </c>
      <c r="M134" s="1">
        <f>_xlfn.NORM.DIST(0,$L134,3.3,TRUE)</f>
        <v>3.3829386844964837E-2</v>
      </c>
    </row>
    <row r="135" spans="1:13" x14ac:dyDescent="0.6">
      <c r="A135" s="1" t="s">
        <v>133</v>
      </c>
      <c r="B135" s="1">
        <v>91809</v>
      </c>
      <c r="C135" s="1">
        <v>-21.655999999999999</v>
      </c>
      <c r="D135" s="1">
        <v>-2.08</v>
      </c>
      <c r="E135" s="1">
        <f>ROUND(C135-D135,3)</f>
        <v>-19.576000000000001</v>
      </c>
      <c r="J135" s="1">
        <f>ROUND($E135+IF($I135="ALP",-1,IF(OR($I135="LIB",$I135="NAT",$I135="LIB/NAT"),1,0))-IF($H135="ALP",-1,IF(OR($H135="LIB",$H135="NAT",$H135="LIB/NAT"),1,0)),2)</f>
        <v>-19.579999999999998</v>
      </c>
      <c r="K135" s="1">
        <f>ROUND($J135+($E$153-$J$153),2)</f>
        <v>-19.579999999999998</v>
      </c>
      <c r="L135" s="1">
        <f>IF($P$7="Pre-election",ROUND($K135+($P$8-$E$153),2),ROUND($C135+($P$8-$C$153),2))</f>
        <v>-21.66</v>
      </c>
      <c r="M135" s="1">
        <f>_xlfn.NORM.DIST(0,$L135,3.3,TRUE)</f>
        <v>0.99999999997374445</v>
      </c>
    </row>
    <row r="136" spans="1:13" x14ac:dyDescent="0.6">
      <c r="A136" s="1" t="s">
        <v>134</v>
      </c>
      <c r="B136" s="1">
        <v>99980</v>
      </c>
      <c r="C136" s="1">
        <v>-4.4480000000000004</v>
      </c>
      <c r="D136" s="1">
        <v>5.49</v>
      </c>
      <c r="E136" s="1">
        <f>ROUND(C136-D136,3)</f>
        <v>-9.9380000000000006</v>
      </c>
      <c r="J136" s="1">
        <f>ROUND($E136+IF($I136="ALP",-1,IF(OR($I136="LIB",$I136="NAT",$I136="LIB/NAT"),1,0))-IF($H136="ALP",-1,IF(OR($H136="LIB",$H136="NAT",$H136="LIB/NAT"),1,0)),2)</f>
        <v>-9.94</v>
      </c>
      <c r="K136" s="1">
        <f>ROUND($J136+($E$153-$J$153),2)</f>
        <v>-9.94</v>
      </c>
      <c r="L136" s="1">
        <f>IF($P$7="Pre-election",ROUND($K136+($P$8-$E$153),2),ROUND($C136+($P$8-$C$153),2))</f>
        <v>-4.45</v>
      </c>
      <c r="M136" s="1">
        <f>_xlfn.NORM.DIST(0,$L136,3.3,TRUE)</f>
        <v>0.91124875491686996</v>
      </c>
    </row>
    <row r="137" spans="1:13" x14ac:dyDescent="0.6">
      <c r="A137" s="1" t="s">
        <v>135</v>
      </c>
      <c r="B137" s="1">
        <v>55084</v>
      </c>
      <c r="C137" s="1">
        <v>-3.0829999999999984</v>
      </c>
      <c r="D137" s="1">
        <v>3.01</v>
      </c>
      <c r="E137" s="1">
        <f>ROUND(C137-D137,3)</f>
        <v>-6.093</v>
      </c>
      <c r="H137" s="1" t="s">
        <v>177</v>
      </c>
      <c r="I137" s="1" t="s">
        <v>176</v>
      </c>
      <c r="J137" s="1">
        <f>ROUND($E137+IF($I137="ALP",-1,IF(OR($I137="LIB",$I137="NAT",$I137="LIB/NAT"),1,0))-IF($H137="ALP",-1,IF(OR($H137="LIB",$H137="NAT",$H137="LIB/NAT"),1,0)),2)</f>
        <v>-8.09</v>
      </c>
      <c r="K137" s="1">
        <f>ROUND($J137+($E$153-$J$153),2)</f>
        <v>-8.09</v>
      </c>
      <c r="L137" s="1">
        <f>IF($P$7="Pre-election",ROUND($K137+($P$8-$E$153),2),ROUND($C137+($P$8-$C$153),2))</f>
        <v>-3.08</v>
      </c>
      <c r="M137" s="1">
        <f>_xlfn.NORM.DIST(0,$L137,3.3,TRUE)</f>
        <v>0.82467605514777054</v>
      </c>
    </row>
    <row r="138" spans="1:13" x14ac:dyDescent="0.6">
      <c r="A138" s="1" t="s">
        <v>136</v>
      </c>
      <c r="B138" s="1">
        <v>101629</v>
      </c>
      <c r="C138" s="1">
        <v>-14.128999999999998</v>
      </c>
      <c r="D138" s="1">
        <v>3.04</v>
      </c>
      <c r="E138" s="1">
        <f>ROUND(C138-D138,3)</f>
        <v>-17.169</v>
      </c>
      <c r="J138" s="1">
        <f>ROUND($E138+IF($I138="ALP",-1,IF(OR($I138="LIB",$I138="NAT",$I138="LIB/NAT"),1,0))-IF($H138="ALP",-1,IF(OR($H138="LIB",$H138="NAT",$H138="LIB/NAT"),1,0)),2)</f>
        <v>-17.170000000000002</v>
      </c>
      <c r="K138" s="1">
        <f>ROUND($J138+($E$153-$J$153),2)</f>
        <v>-17.170000000000002</v>
      </c>
      <c r="L138" s="1">
        <f>IF($P$7="Pre-election",ROUND($K138+($P$8-$E$153),2),ROUND($C138+($P$8-$C$153),2))</f>
        <v>-14.13</v>
      </c>
      <c r="M138" s="1">
        <f>_xlfn.NORM.DIST(0,$L138,3.3,TRUE)</f>
        <v>0.99999073137893579</v>
      </c>
    </row>
    <row r="139" spans="1:13" x14ac:dyDescent="0.6">
      <c r="A139" s="1" t="s">
        <v>137</v>
      </c>
      <c r="B139" s="1">
        <v>86779</v>
      </c>
      <c r="C139" s="1">
        <v>5.6460000000000008</v>
      </c>
      <c r="D139" s="1">
        <v>-0.47</v>
      </c>
      <c r="E139" s="1">
        <f>ROUND(C139-D139,3)</f>
        <v>6.1159999999999997</v>
      </c>
      <c r="H139" s="1" t="s">
        <v>199</v>
      </c>
      <c r="J139" s="1">
        <f>ROUND($E139+IF($I139="ALP",-1,IF(OR($I139="LIB",$I139="NAT",$I139="LIB/NAT"),1,0))-IF($H139="ALP",-1,IF(OR($H139="LIB",$H139="NAT",$H139="LIB/NAT"),1,0)),2)</f>
        <v>5.12</v>
      </c>
      <c r="K139" s="1">
        <f>ROUND($J139+($E$153-$J$153),2)</f>
        <v>5.12</v>
      </c>
      <c r="L139" s="1">
        <f>IF($P$7="Pre-election",ROUND($K139+($P$8-$E$153),2),ROUND($C139+($P$8-$C$153),2))</f>
        <v>5.65</v>
      </c>
      <c r="M139" s="1">
        <f>_xlfn.NORM.DIST(0,$L139,3.3,TRUE)</f>
        <v>4.3437166506769313E-2</v>
      </c>
    </row>
    <row r="140" spans="1:13" x14ac:dyDescent="0.6">
      <c r="A140" s="1" t="s">
        <v>138</v>
      </c>
      <c r="B140" s="1">
        <v>109732</v>
      </c>
      <c r="C140" s="1">
        <v>6.8689999999999998</v>
      </c>
      <c r="D140" s="1">
        <v>1.48</v>
      </c>
      <c r="E140" s="1">
        <f>ROUND(C140-D140,3)</f>
        <v>5.3890000000000002</v>
      </c>
      <c r="H140" s="1" t="s">
        <v>199</v>
      </c>
      <c r="J140" s="1">
        <f>ROUND($E140+IF($I140="ALP",-1,IF(OR($I140="LIB",$I140="NAT",$I140="LIB/NAT"),1,0))-IF($H140="ALP",-1,IF(OR($H140="LIB",$H140="NAT",$H140="LIB/NAT"),1,0)),2)</f>
        <v>4.3899999999999997</v>
      </c>
      <c r="K140" s="1">
        <f>ROUND($J140+($E$153-$J$153),2)</f>
        <v>4.3899999999999997</v>
      </c>
      <c r="L140" s="1">
        <f>IF($P$7="Pre-election",ROUND($K140+($P$8-$E$153),2),ROUND($C140+($P$8-$C$153),2))</f>
        <v>6.87</v>
      </c>
      <c r="M140" s="1">
        <f>_xlfn.NORM.DIST(0,$L140,3.3,TRUE)</f>
        <v>1.8679540178275635E-2</v>
      </c>
    </row>
    <row r="141" spans="1:13" x14ac:dyDescent="0.6">
      <c r="A141" s="1" t="s">
        <v>139</v>
      </c>
      <c r="B141" s="1">
        <v>84137</v>
      </c>
      <c r="C141" s="1">
        <v>2.6910000000000025</v>
      </c>
      <c r="D141" s="1">
        <v>-0.9</v>
      </c>
      <c r="E141" s="1">
        <f>ROUND(C141-D141,3)</f>
        <v>3.5910000000000002</v>
      </c>
      <c r="J141" s="1">
        <f>ROUND($E141+IF($I141="ALP",-1,IF(OR($I141="LIB",$I141="NAT",$I141="LIB/NAT"),1,0))-IF($H141="ALP",-1,IF(OR($H141="LIB",$H141="NAT",$H141="LIB/NAT"),1,0)),2)</f>
        <v>3.59</v>
      </c>
      <c r="K141" s="1">
        <f>ROUND($J141+($E$153-$J$153),2)</f>
        <v>3.59</v>
      </c>
      <c r="L141" s="1">
        <f>IF($P$7="Pre-election",ROUND($K141+($P$8-$E$153),2),ROUND($C141+($P$8-$C$153),2))</f>
        <v>2.69</v>
      </c>
      <c r="M141" s="1">
        <f>_xlfn.NORM.DIST(0,$L141,3.3,TRUE)</f>
        <v>0.20749279350234062</v>
      </c>
    </row>
    <row r="142" spans="1:13" x14ac:dyDescent="0.6">
      <c r="A142" s="1" t="s">
        <v>140</v>
      </c>
      <c r="B142" s="1">
        <v>94815</v>
      </c>
      <c r="C142" s="1">
        <v>-18.670999999999999</v>
      </c>
      <c r="D142" s="1">
        <v>-3.36</v>
      </c>
      <c r="E142" s="1">
        <f>ROUND(C142-D142,3)</f>
        <v>-15.311</v>
      </c>
      <c r="J142" s="1">
        <f>ROUND($E142+IF($I142="ALP",-1,IF(OR($I142="LIB",$I142="NAT",$I142="LIB/NAT"),1,0))-IF($H142="ALP",-1,IF(OR($H142="LIB",$H142="NAT",$H142="LIB/NAT"),1,0)),2)</f>
        <v>-15.31</v>
      </c>
      <c r="K142" s="1">
        <f>ROUND($J142+($E$153-$J$153),2)</f>
        <v>-15.31</v>
      </c>
      <c r="L142" s="1">
        <f>IF($P$7="Pre-election",ROUND($K142+($P$8-$E$153),2),ROUND($C142+($P$8-$C$153),2))</f>
        <v>-18.670000000000002</v>
      </c>
      <c r="M142" s="1">
        <f>_xlfn.NORM.DIST(0,$L142,3.3,TRUE)</f>
        <v>0.99999999232369718</v>
      </c>
    </row>
    <row r="143" spans="1:13" x14ac:dyDescent="0.6">
      <c r="A143" s="1" t="s">
        <v>141</v>
      </c>
      <c r="B143" s="1">
        <v>83419</v>
      </c>
      <c r="C143" s="1">
        <v>11.466999999999999</v>
      </c>
      <c r="D143" s="1">
        <v>0.4</v>
      </c>
      <c r="E143" s="1">
        <f>ROUND(C143-D143,3)</f>
        <v>11.067</v>
      </c>
      <c r="J143" s="1">
        <f>ROUND($E143+IF($I143="ALP",-1,IF(OR($I143="LIB",$I143="NAT",$I143="LIB/NAT"),1,0))-IF($H143="ALP",-1,IF(OR($H143="LIB",$H143="NAT",$H143="LIB/NAT"),1,0)),2)</f>
        <v>11.07</v>
      </c>
      <c r="K143" s="1">
        <f>ROUND($J143+($E$153-$J$153),2)</f>
        <v>11.07</v>
      </c>
      <c r="L143" s="1">
        <f>IF($P$7="Pre-election",ROUND($K143+($P$8-$E$153),2),ROUND($C143+($P$8-$C$153),2))</f>
        <v>11.47</v>
      </c>
      <c r="M143" s="1">
        <f>_xlfn.NORM.DIST(0,$L143,3.3,TRUE)</f>
        <v>2.5470627186878773E-4</v>
      </c>
    </row>
    <row r="144" spans="1:13" x14ac:dyDescent="0.6">
      <c r="A144" s="1" t="s">
        <v>142</v>
      </c>
      <c r="B144" s="1">
        <v>103889</v>
      </c>
      <c r="C144" s="1">
        <v>10.384999999999998</v>
      </c>
      <c r="D144" s="1">
        <v>1.23</v>
      </c>
      <c r="E144" s="1">
        <f>ROUND(C144-D144,3)</f>
        <v>9.1549999999999994</v>
      </c>
      <c r="J144" s="1">
        <f>ROUND($E144+IF($I144="ALP",-1,IF(OR($I144="LIB",$I144="NAT",$I144="LIB/NAT"),1,0))-IF($H144="ALP",-1,IF(OR($H144="LIB",$H144="NAT",$H144="LIB/NAT"),1,0)),2)</f>
        <v>9.16</v>
      </c>
      <c r="K144" s="1">
        <f>ROUND($J144+($E$153-$J$153),2)</f>
        <v>9.16</v>
      </c>
      <c r="L144" s="1">
        <f>IF($P$7="Pre-election",ROUND($K144+($P$8-$E$153),2),ROUND($C144+($P$8-$C$153),2))</f>
        <v>10.39</v>
      </c>
      <c r="M144" s="1">
        <f>_xlfn.NORM.DIST(0,$L144,3.3,TRUE)</f>
        <v>8.2059615537345817E-4</v>
      </c>
    </row>
    <row r="145" spans="1:13" x14ac:dyDescent="0.6">
      <c r="A145" s="1" t="s">
        <v>143</v>
      </c>
      <c r="B145" s="1">
        <v>92123</v>
      </c>
      <c r="C145" s="1">
        <v>2.1159999999999997</v>
      </c>
      <c r="D145" s="1">
        <v>-8.9700000000000006</v>
      </c>
      <c r="E145" s="1">
        <f>ROUND(C145-D145,3)</f>
        <v>11.086</v>
      </c>
      <c r="G145" s="1" t="s">
        <v>178</v>
      </c>
      <c r="J145" s="1">
        <f>ROUND($E145+IF($I145="ALP",-1,IF(OR($I145="LIB",$I145="NAT",$I145="LIB/NAT"),1,0))-IF($H145="ALP",-1,IF(OR($H145="LIB",$H145="NAT",$H145="LIB/NAT"),1,0)),2)</f>
        <v>11.09</v>
      </c>
      <c r="K145" s="1">
        <f>ROUND($J145+($E$153-$J$153),2)</f>
        <v>11.09</v>
      </c>
      <c r="L145" s="1">
        <f>IF($P$7="Pre-election",ROUND($K145+($P$8-$E$153),2),ROUND($C145+($P$8-$C$153),2))</f>
        <v>2.12</v>
      </c>
      <c r="M145" s="1">
        <f>_xlfn.NORM.DIST(0,$L145,3.3,TRUE)</f>
        <v>0.260298881736718</v>
      </c>
    </row>
    <row r="146" spans="1:13" x14ac:dyDescent="0.6">
      <c r="A146" s="1" t="s">
        <v>144</v>
      </c>
      <c r="B146" s="1">
        <v>84250</v>
      </c>
      <c r="C146" s="1">
        <v>-13.523000000000003</v>
      </c>
      <c r="D146" s="1">
        <v>4.0599999999999996</v>
      </c>
      <c r="E146" s="1">
        <f>ROUND(C146-D146,3)</f>
        <v>-17.582999999999998</v>
      </c>
      <c r="J146" s="1">
        <f>ROUND($E146+IF($I146="ALP",-1,IF(OR($I146="LIB",$I146="NAT",$I146="LIB/NAT"),1,0))-IF($H146="ALP",-1,IF(OR($H146="LIB",$H146="NAT",$H146="LIB/NAT"),1,0)),2)</f>
        <v>-17.579999999999998</v>
      </c>
      <c r="K146" s="1">
        <f>ROUND($J146+($E$153-$J$153),2)</f>
        <v>-17.579999999999998</v>
      </c>
      <c r="L146" s="1">
        <f>IF($P$7="Pre-election",ROUND($K146+($P$8-$E$153),2),ROUND($C146+($P$8-$C$153),2))</f>
        <v>-13.52</v>
      </c>
      <c r="M146" s="1">
        <f>_xlfn.NORM.DIST(0,$L146,3.3,TRUE)</f>
        <v>0.9999790703163387</v>
      </c>
    </row>
    <row r="147" spans="1:13" x14ac:dyDescent="0.6">
      <c r="A147" s="1" t="s">
        <v>145</v>
      </c>
      <c r="B147" s="1">
        <v>89754</v>
      </c>
      <c r="C147" s="1">
        <v>9.847999999999999</v>
      </c>
      <c r="D147" s="1">
        <v>-7.9</v>
      </c>
      <c r="E147" s="1">
        <f>ROUND(C147-D147,3)</f>
        <v>17.748000000000001</v>
      </c>
      <c r="F147" s="1" t="s">
        <v>178</v>
      </c>
      <c r="J147" s="1">
        <f>ROUND($E147+IF($I147="ALP",-1,IF(OR($I147="LIB",$I147="NAT",$I147="LIB/NAT"),1,0))-IF($H147="ALP",-1,IF(OR($H147="LIB",$H147="NAT",$H147="LIB/NAT"),1,0)),2)</f>
        <v>17.75</v>
      </c>
      <c r="K147" s="1">
        <f>ROUND($J147+($E$153-$J$153),2)</f>
        <v>17.75</v>
      </c>
      <c r="L147" s="1">
        <f>IF($P$7="Pre-election",ROUND($K147+($P$8-$E$153),2),ROUND($C147+($P$8-$C$153),2))</f>
        <v>9.85</v>
      </c>
      <c r="M147" s="1">
        <f>_xlfn.NORM.DIST(0,$L147,3.3,TRUE)</f>
        <v>1.4185940984381463E-3</v>
      </c>
    </row>
    <row r="148" spans="1:13" x14ac:dyDescent="0.6">
      <c r="A148" s="1" t="s">
        <v>146</v>
      </c>
      <c r="B148" s="1">
        <v>94229</v>
      </c>
      <c r="C148" s="1">
        <v>-5.4709999999999965</v>
      </c>
      <c r="D148" s="1">
        <v>2.73</v>
      </c>
      <c r="E148" s="1">
        <f>ROUND(C148-D148,3)</f>
        <v>-8.2010000000000005</v>
      </c>
      <c r="J148" s="1">
        <f>ROUND($E148+IF($I148="ALP",-1,IF(OR($I148="LIB",$I148="NAT",$I148="LIB/NAT"),1,0))-IF($H148="ALP",-1,IF(OR($H148="LIB",$H148="NAT",$H148="LIB/NAT"),1,0)),2)</f>
        <v>-8.1999999999999993</v>
      </c>
      <c r="K148" s="1">
        <f>ROUND($J148+($E$153-$J$153),2)</f>
        <v>-8.1999999999999993</v>
      </c>
      <c r="L148" s="1">
        <f>IF($P$7="Pre-election",ROUND($K148+($P$8-$E$153),2),ROUND($C148+($P$8-$C$153),2))</f>
        <v>-5.47</v>
      </c>
      <c r="M148" s="1">
        <f>_xlfn.NORM.DIST(0,$L148,3.3,TRUE)</f>
        <v>0.95129843692518801</v>
      </c>
    </row>
    <row r="149" spans="1:13" x14ac:dyDescent="0.6">
      <c r="A149" s="1" t="s">
        <v>147</v>
      </c>
      <c r="B149" s="1">
        <v>102671</v>
      </c>
      <c r="C149" s="1">
        <v>-10.914000000000001</v>
      </c>
      <c r="D149" s="1">
        <v>2.81</v>
      </c>
      <c r="E149" s="1">
        <f>ROUND(C149-D149,3)</f>
        <v>-13.724</v>
      </c>
      <c r="J149" s="1">
        <f>ROUND($E149+IF($I149="ALP",-1,IF(OR($I149="LIB",$I149="NAT",$I149="LIB/NAT"),1,0))-IF($H149="ALP",-1,IF(OR($H149="LIB",$H149="NAT",$H149="LIB/NAT"),1,0)),2)</f>
        <v>-13.72</v>
      </c>
      <c r="K149" s="1">
        <f>ROUND($J149+($E$153-$J$153),2)</f>
        <v>-13.72</v>
      </c>
      <c r="L149" s="1">
        <f>IF($P$7="Pre-election",ROUND($K149+($P$8-$E$153),2),ROUND($C149+($P$8-$C$153),2))</f>
        <v>-10.91</v>
      </c>
      <c r="M149" s="1">
        <f>_xlfn.NORM.DIST(0,$L149,3.3,TRUE)</f>
        <v>0.99952691190081266</v>
      </c>
    </row>
    <row r="150" spans="1:13" x14ac:dyDescent="0.6">
      <c r="A150" s="1" t="s">
        <v>148</v>
      </c>
      <c r="B150" s="1">
        <v>93872</v>
      </c>
      <c r="C150" s="1">
        <v>13.149000000000001</v>
      </c>
      <c r="D150" s="1">
        <v>4.96</v>
      </c>
      <c r="E150" s="1">
        <f>ROUND(C150-D150,3)</f>
        <v>8.1890000000000001</v>
      </c>
      <c r="J150" s="1">
        <f>ROUND($E150+IF($I150="ALP",-1,IF(OR($I150="LIB",$I150="NAT",$I150="LIB/NAT"),1,0))-IF($H150="ALP",-1,IF(OR($H150="LIB",$H150="NAT",$H150="LIB/NAT"),1,0)),2)</f>
        <v>8.19</v>
      </c>
      <c r="K150" s="1">
        <f>ROUND($J150+($E$153-$J$153),2)</f>
        <v>8.19</v>
      </c>
      <c r="L150" s="1">
        <f>IF($P$7="Pre-election",ROUND($K150+($P$8-$E$153),2),ROUND($C150+($P$8-$C$153),2))</f>
        <v>13.15</v>
      </c>
      <c r="M150" s="1">
        <f>_xlfn.NORM.DIST(0,$L150,3.3,TRUE)</f>
        <v>3.3761598096283407E-5</v>
      </c>
    </row>
    <row r="151" spans="1:13" x14ac:dyDescent="0.6">
      <c r="A151" s="1" t="s">
        <v>149</v>
      </c>
      <c r="B151" s="1">
        <v>96090</v>
      </c>
      <c r="C151" s="1">
        <v>-25.853999999999999</v>
      </c>
      <c r="D151" s="1">
        <v>-4.18</v>
      </c>
      <c r="E151" s="1">
        <f>ROUND(C151-D151,3)</f>
        <v>-21.673999999999999</v>
      </c>
      <c r="J151" s="1">
        <f>ROUND($E151+IF($I151="ALP",-1,IF(OR($I151="LIB",$I151="NAT",$I151="LIB/NAT"),1,0))-IF($H151="ALP",-1,IF(OR($H151="LIB",$H151="NAT",$H151="LIB/NAT"),1,0)),2)</f>
        <v>-21.67</v>
      </c>
      <c r="K151" s="1">
        <f>ROUND($J151+($E$153-$J$153),2)</f>
        <v>-21.67</v>
      </c>
      <c r="L151" s="1">
        <f>IF($P$7="Pre-election",ROUND($K151+($P$8-$E$153),2),ROUND($C151+($P$8-$C$153),2))</f>
        <v>-25.85</v>
      </c>
      <c r="M151" s="1">
        <f>_xlfn.NORM.DIST(0,$L151,3.3,TRUE)</f>
        <v>0.99999999999999767</v>
      </c>
    </row>
    <row r="152" spans="1:13" x14ac:dyDescent="0.6">
      <c r="A152" s="1" t="s">
        <v>150</v>
      </c>
      <c r="B152" s="1">
        <v>96893</v>
      </c>
      <c r="C152" s="1">
        <v>14.576999999999998</v>
      </c>
      <c r="D152" s="1">
        <v>4.96</v>
      </c>
      <c r="E152" s="1">
        <f>ROUND(C152-D152,3)</f>
        <v>9.6170000000000009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C2808B-44CC-4B67-B8B8-C9965576F298}">
          <x14:formula1>
            <xm:f>Summary!$M$1:$M$2</xm:f>
          </x14:formula1>
          <xm:sqref>P7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6421-5A7D-45F6-B27A-CD80EEE1E8B5}">
  <sheetPr codeName="Sheet10"/>
  <dimension ref="A1:R150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76369</v>
      </c>
      <c r="C2" s="1">
        <v>1.31</v>
      </c>
      <c r="D2" s="1">
        <v>3.15</v>
      </c>
      <c r="E2" s="1">
        <f>ROUND(C2-D2,3)</f>
        <v>-1.84</v>
      </c>
      <c r="H2" s="1" t="s">
        <v>177</v>
      </c>
      <c r="I2" s="1" t="s">
        <v>176</v>
      </c>
      <c r="J2" s="1">
        <f>ROUND($E2+IF($I2="ALP",-1,IF(OR($I2="LIB",$I2="NAT"),1,0))-IF($H2="ALP",-1,IF(OR($H2="LIB",$H2="NAT"),1,0)),2)</f>
        <v>-3.84</v>
      </c>
      <c r="K2" s="1">
        <f t="shared" ref="K2:K33" si="0">ROUND($J2+($E$150-$J$150),2)</f>
        <v>-3.75</v>
      </c>
      <c r="L2" s="1">
        <f>IF($P$7="Pre-election",ROUND($K2+($P$8-$E$150),2),ROUND($C2+($P$8-$C$150),2))</f>
        <v>2.75</v>
      </c>
      <c r="M2" s="1">
        <f>_xlfn.NORM.DIST(0,$L2,3.3,TRUE)</f>
        <v>0.20232838096364303</v>
      </c>
      <c r="O2" s="1" t="s">
        <v>176</v>
      </c>
      <c r="P2" s="1">
        <f ca="1">COUNTIFS(OFFSET($E$2,0,0,COUNTA($A:$A)-1,1),"&lt;0",OFFSET(IF($P$7="Pre-election",$F$2,$G$2),0,0,COUNTA($A:$A)-1,1),"")</f>
        <v>79</v>
      </c>
      <c r="Q2" s="1">
        <f ca="1">COUNTIFS(OFFSET($L$2,0,0,COUNTA($A:$A)-1,1),"&lt;0",OFFSET(IF($P$7="Pre-election",$F$2,$G$2),0,0,COUNTA($A:$A)-1,1),"")</f>
        <v>69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71</v>
      </c>
    </row>
    <row r="3" spans="1:18" x14ac:dyDescent="0.6">
      <c r="A3" s="1" t="s">
        <v>1</v>
      </c>
      <c r="B3" s="1">
        <v>74658</v>
      </c>
      <c r="C3" s="1">
        <v>1.92</v>
      </c>
      <c r="D3" s="1">
        <v>-2.71</v>
      </c>
      <c r="E3" s="1">
        <f t="shared" ref="E3:E66" si="1">ROUND(C3-D3,3)</f>
        <v>4.63</v>
      </c>
      <c r="H3" s="1" t="s">
        <v>176</v>
      </c>
      <c r="I3" s="1" t="s">
        <v>177</v>
      </c>
      <c r="J3" s="1">
        <f t="shared" ref="J3:J66" si="2">ROUND($E3+IF($I3="ALP",-1,IF(OR($I3="LIB",$I3="NAT"),1,0))-IF($H3="ALP",-1,IF(OR($H3="LIB",$H3="NAT"),1,0)),2)</f>
        <v>6.63</v>
      </c>
      <c r="K3" s="1">
        <f t="shared" si="0"/>
        <v>6.72</v>
      </c>
      <c r="L3" s="1">
        <f t="shared" ref="L3:L66" si="3">IF($P$7="Pre-election",ROUND($K3+($P$8-$E$150),2),ROUND($C3+($P$8-$C$150),2))</f>
        <v>3.36</v>
      </c>
      <c r="M3" s="1">
        <f t="shared" ref="M3:M66" si="4">_xlfn.NORM.DIST(0,$L3,3.3,TRUE)</f>
        <v>0.1542957791784999</v>
      </c>
      <c r="O3" s="1" t="s">
        <v>183</v>
      </c>
      <c r="P3" s="1">
        <f ca="1">COUNTIFS(OFFSET($E$2,0,0,COUNTA($A:$A)-1,1),"&gt;0",OFFSET(IF($P$7="Pre-election",$F$2,$G$2),0,0,COUNTA($A:$A)-1,1),"")</f>
        <v>67</v>
      </c>
      <c r="Q3" s="1">
        <f ca="1">COUNTIFS(OFFSET($L$2,0,0,COUNTA($A:$A)-1,1),"&gt;0",OFFSET(IF($P$7="Pre-election",$F$2,$G$2),0,0,COUNTA($A:$A)-1,1),"")</f>
        <v>77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75</v>
      </c>
    </row>
    <row r="4" spans="1:18" x14ac:dyDescent="0.6">
      <c r="A4" s="1" t="s">
        <v>2</v>
      </c>
      <c r="B4" s="1">
        <v>70474</v>
      </c>
      <c r="C4" s="1">
        <v>2.2000000000000002</v>
      </c>
      <c r="D4" s="1">
        <v>0.32</v>
      </c>
      <c r="E4" s="1">
        <f t="shared" si="1"/>
        <v>1.88</v>
      </c>
      <c r="H4" s="1" t="s">
        <v>176</v>
      </c>
      <c r="I4" s="1" t="s">
        <v>177</v>
      </c>
      <c r="J4" s="1">
        <f t="shared" si="2"/>
        <v>3.88</v>
      </c>
      <c r="K4" s="1">
        <f t="shared" si="0"/>
        <v>3.97</v>
      </c>
      <c r="L4" s="1">
        <f t="shared" si="3"/>
        <v>3.64</v>
      </c>
      <c r="M4" s="1">
        <f t="shared" si="4"/>
        <v>0.13500700288400533</v>
      </c>
      <c r="O4" s="1" t="s">
        <v>184</v>
      </c>
      <c r="P4" s="1">
        <f ca="1">COUNTIFS(OFFSET($E$2,0,0,COUNTA($A:$A)-1,1),"&lt;0",OFFSET(IF($P$7="Pre-election",$F$2,$G$2),0,0,COUNTA($A:$A)-1,1),"&lt;&gt;"&amp;"")</f>
        <v>1</v>
      </c>
      <c r="Q4" s="1">
        <f ca="1">COUNTIFS(OFFSET($L$2,0,0,COUNTA($A:$A)-1,1),"&lt;0",OFFSET(IF($P$7="Pre-election",$F$2,$G$2),0,0,COUNTA($A:$A)-1,1),"&lt;&gt;"&amp;"")</f>
        <v>1</v>
      </c>
    </row>
    <row r="5" spans="1:18" x14ac:dyDescent="0.6">
      <c r="A5" s="1" t="s">
        <v>3</v>
      </c>
      <c r="B5" s="1">
        <v>73792</v>
      </c>
      <c r="C5" s="1">
        <v>-10.54</v>
      </c>
      <c r="D5" s="1">
        <v>-2.91</v>
      </c>
      <c r="E5" s="1">
        <f t="shared" si="1"/>
        <v>-7.63</v>
      </c>
      <c r="I5" s="1" t="s">
        <v>176</v>
      </c>
      <c r="J5" s="1">
        <f t="shared" si="2"/>
        <v>-8.6300000000000008</v>
      </c>
      <c r="K5" s="1">
        <f t="shared" si="0"/>
        <v>-8.5399999999999991</v>
      </c>
      <c r="L5" s="1">
        <f t="shared" si="3"/>
        <v>-9.1</v>
      </c>
      <c r="M5" s="1">
        <f t="shared" si="4"/>
        <v>0.9970884140880939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COUNTIFS(OFFSET($L$2,0,0,COUNTA($A:$A)-1,1),"&lt;0",OFFSET(IF($P$7="Pre-election",$F$2,$G$2),0,0,COUNTA($A:$A)-1,1),"&lt;&gt;"&amp;"")</f>
        <v>1</v>
      </c>
    </row>
    <row r="6" spans="1:18" x14ac:dyDescent="0.6">
      <c r="A6" s="1" t="s">
        <v>4</v>
      </c>
      <c r="B6" s="1">
        <v>77193</v>
      </c>
      <c r="C6" s="1">
        <v>15.97</v>
      </c>
      <c r="D6" s="1">
        <v>2.27</v>
      </c>
      <c r="E6" s="1">
        <f t="shared" si="1"/>
        <v>13.7</v>
      </c>
      <c r="I6" s="1" t="s">
        <v>177</v>
      </c>
      <c r="J6" s="1">
        <f t="shared" si="2"/>
        <v>14.7</v>
      </c>
      <c r="K6" s="1">
        <f t="shared" si="0"/>
        <v>14.79</v>
      </c>
      <c r="L6" s="1">
        <f t="shared" si="3"/>
        <v>17.41</v>
      </c>
      <c r="M6" s="1">
        <f t="shared" si="4"/>
        <v>6.6104384069382981E-8</v>
      </c>
    </row>
    <row r="7" spans="1:18" x14ac:dyDescent="0.6">
      <c r="A7" s="1" t="s">
        <v>5</v>
      </c>
      <c r="B7" s="1">
        <v>74071</v>
      </c>
      <c r="C7" s="1">
        <v>-9.39</v>
      </c>
      <c r="D7" s="1">
        <v>-4.57</v>
      </c>
      <c r="E7" s="1">
        <f t="shared" si="1"/>
        <v>-4.82</v>
      </c>
      <c r="J7" s="1">
        <f t="shared" si="2"/>
        <v>-4.82</v>
      </c>
      <c r="K7" s="1">
        <f t="shared" si="0"/>
        <v>-4.7300000000000004</v>
      </c>
      <c r="L7" s="1">
        <f t="shared" si="3"/>
        <v>-7.95</v>
      </c>
      <c r="M7" s="1">
        <f t="shared" si="4"/>
        <v>0.99200384307520229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61660</v>
      </c>
      <c r="C8" s="1">
        <v>-0.03</v>
      </c>
      <c r="D8" s="1">
        <v>-4.54</v>
      </c>
      <c r="E8" s="1">
        <f t="shared" si="1"/>
        <v>4.51</v>
      </c>
      <c r="J8" s="1">
        <f t="shared" si="2"/>
        <v>4.51</v>
      </c>
      <c r="K8" s="1">
        <f t="shared" si="0"/>
        <v>4.5999999999999996</v>
      </c>
      <c r="L8" s="1">
        <f t="shared" si="3"/>
        <v>1.41</v>
      </c>
      <c r="M8" s="1">
        <f t="shared" si="4"/>
        <v>0.33459034741613536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71089</v>
      </c>
      <c r="C9" s="1">
        <v>-23.43</v>
      </c>
      <c r="D9" s="1">
        <v>-6.03</v>
      </c>
      <c r="E9" s="1">
        <f t="shared" si="1"/>
        <v>-17.399999999999999</v>
      </c>
      <c r="J9" s="1">
        <f t="shared" si="2"/>
        <v>-17.399999999999999</v>
      </c>
      <c r="K9" s="1">
        <f t="shared" si="0"/>
        <v>-17.309999999999999</v>
      </c>
      <c r="L9" s="1">
        <f t="shared" si="3"/>
        <v>-21.99</v>
      </c>
      <c r="M9" s="1">
        <f t="shared" si="4"/>
        <v>0.99999999998664335</v>
      </c>
    </row>
    <row r="10" spans="1:18" x14ac:dyDescent="0.6">
      <c r="A10" s="1" t="s">
        <v>8</v>
      </c>
      <c r="B10" s="1">
        <v>73256</v>
      </c>
      <c r="C10" s="1">
        <v>7.0000000000000007E-2</v>
      </c>
      <c r="D10" s="1">
        <v>-1.08</v>
      </c>
      <c r="E10" s="1">
        <f t="shared" si="1"/>
        <v>1.1499999999999999</v>
      </c>
      <c r="H10" s="1" t="s">
        <v>176</v>
      </c>
      <c r="I10" s="1" t="s">
        <v>177</v>
      </c>
      <c r="J10" s="1">
        <f t="shared" si="2"/>
        <v>3.15</v>
      </c>
      <c r="K10" s="1">
        <f t="shared" si="0"/>
        <v>3.24</v>
      </c>
      <c r="L10" s="1">
        <f t="shared" si="3"/>
        <v>1.51</v>
      </c>
      <c r="M10" s="1">
        <f t="shared" si="4"/>
        <v>0.32362863175856582</v>
      </c>
    </row>
    <row r="11" spans="1:18" x14ac:dyDescent="0.6">
      <c r="A11" s="1" t="s">
        <v>9</v>
      </c>
      <c r="B11" s="1">
        <v>73970</v>
      </c>
      <c r="C11" s="1">
        <v>3.19</v>
      </c>
      <c r="D11" s="1">
        <v>-3.96</v>
      </c>
      <c r="E11" s="1">
        <f t="shared" si="1"/>
        <v>7.15</v>
      </c>
      <c r="J11" s="1">
        <f t="shared" si="2"/>
        <v>7.15</v>
      </c>
      <c r="K11" s="1">
        <f t="shared" si="0"/>
        <v>7.24</v>
      </c>
      <c r="L11" s="1">
        <f t="shared" si="3"/>
        <v>4.63</v>
      </c>
      <c r="M11" s="1">
        <f t="shared" si="4"/>
        <v>8.0303901409049014E-2</v>
      </c>
    </row>
    <row r="12" spans="1:18" x14ac:dyDescent="0.6">
      <c r="A12" s="1" t="s">
        <v>10</v>
      </c>
      <c r="B12" s="1">
        <v>74649</v>
      </c>
      <c r="C12" s="1">
        <v>12.2</v>
      </c>
      <c r="D12" s="1">
        <v>-0.05</v>
      </c>
      <c r="E12" s="1">
        <f t="shared" si="1"/>
        <v>12.25</v>
      </c>
      <c r="H12" s="1" t="s">
        <v>177</v>
      </c>
      <c r="J12" s="1">
        <f t="shared" si="2"/>
        <v>11.25</v>
      </c>
      <c r="K12" s="1">
        <f t="shared" si="0"/>
        <v>11.34</v>
      </c>
      <c r="L12" s="1">
        <f t="shared" si="3"/>
        <v>13.64</v>
      </c>
      <c r="M12" s="1">
        <f t="shared" si="4"/>
        <v>1.7876979701243996E-5</v>
      </c>
    </row>
    <row r="13" spans="1:18" x14ac:dyDescent="0.6">
      <c r="A13" s="1" t="s">
        <v>12</v>
      </c>
      <c r="B13" s="1">
        <v>69744</v>
      </c>
      <c r="C13" s="1">
        <v>-22.1</v>
      </c>
      <c r="D13" s="1">
        <v>-9.1</v>
      </c>
      <c r="E13" s="1">
        <f t="shared" si="1"/>
        <v>-13</v>
      </c>
      <c r="J13" s="1">
        <f t="shared" si="2"/>
        <v>-13</v>
      </c>
      <c r="K13" s="1">
        <f t="shared" si="0"/>
        <v>-12.91</v>
      </c>
      <c r="L13" s="1">
        <f t="shared" si="3"/>
        <v>-20.66</v>
      </c>
      <c r="M13" s="1">
        <f t="shared" si="4"/>
        <v>0.99999999980825793</v>
      </c>
    </row>
    <row r="14" spans="1:18" x14ac:dyDescent="0.6">
      <c r="A14" s="1" t="s">
        <v>170</v>
      </c>
      <c r="B14" s="1">
        <v>69772</v>
      </c>
      <c r="C14" s="1">
        <v>-14.75</v>
      </c>
      <c r="D14" s="1">
        <v>0.92</v>
      </c>
      <c r="E14" s="1">
        <f t="shared" si="1"/>
        <v>-15.67</v>
      </c>
      <c r="J14" s="1">
        <f t="shared" si="2"/>
        <v>-15.67</v>
      </c>
      <c r="K14" s="1">
        <f t="shared" si="0"/>
        <v>-15.58</v>
      </c>
      <c r="L14" s="1">
        <f t="shared" si="3"/>
        <v>-13.31</v>
      </c>
      <c r="M14" s="1">
        <f t="shared" si="4"/>
        <v>0.99997250440626506</v>
      </c>
    </row>
    <row r="15" spans="1:18" x14ac:dyDescent="0.6">
      <c r="A15" s="1" t="s">
        <v>14</v>
      </c>
      <c r="B15" s="1">
        <v>78823</v>
      </c>
      <c r="C15" s="1">
        <v>7.8</v>
      </c>
      <c r="D15" s="1">
        <v>3.29</v>
      </c>
      <c r="E15" s="1">
        <f t="shared" si="1"/>
        <v>4.51</v>
      </c>
      <c r="J15" s="1">
        <f t="shared" si="2"/>
        <v>4.51</v>
      </c>
      <c r="K15" s="1">
        <f t="shared" si="0"/>
        <v>4.5999999999999996</v>
      </c>
      <c r="L15" s="1">
        <f t="shared" si="3"/>
        <v>9.24</v>
      </c>
      <c r="M15" s="1">
        <f t="shared" si="4"/>
        <v>2.5551303304279286E-3</v>
      </c>
    </row>
    <row r="16" spans="1:18" x14ac:dyDescent="0.6">
      <c r="A16" s="1" t="s">
        <v>15</v>
      </c>
      <c r="B16" s="1">
        <v>70621</v>
      </c>
      <c r="C16" s="1">
        <v>-7.42</v>
      </c>
      <c r="D16" s="1">
        <v>0.61</v>
      </c>
      <c r="E16" s="1">
        <f t="shared" si="1"/>
        <v>-8.0299999999999994</v>
      </c>
      <c r="J16" s="1">
        <f t="shared" si="2"/>
        <v>-8.0299999999999994</v>
      </c>
      <c r="K16" s="1">
        <f t="shared" si="0"/>
        <v>-7.94</v>
      </c>
      <c r="L16" s="1">
        <f t="shared" si="3"/>
        <v>-5.98</v>
      </c>
      <c r="M16" s="1">
        <f t="shared" si="4"/>
        <v>0.96501626527216577</v>
      </c>
    </row>
    <row r="17" spans="1:13" x14ac:dyDescent="0.6">
      <c r="A17" s="1" t="s">
        <v>16</v>
      </c>
      <c r="B17" s="1">
        <v>60461</v>
      </c>
      <c r="C17" s="1">
        <v>2.85</v>
      </c>
      <c r="D17" s="1">
        <v>-5.41</v>
      </c>
      <c r="E17" s="1">
        <f t="shared" si="1"/>
        <v>8.26</v>
      </c>
      <c r="J17" s="1">
        <f t="shared" si="2"/>
        <v>8.26</v>
      </c>
      <c r="K17" s="1">
        <f t="shared" si="0"/>
        <v>8.35</v>
      </c>
      <c r="L17" s="1">
        <f t="shared" si="3"/>
        <v>4.29</v>
      </c>
      <c r="M17" s="1">
        <f t="shared" si="4"/>
        <v>9.6800484585610316E-2</v>
      </c>
    </row>
    <row r="18" spans="1:13" x14ac:dyDescent="0.6">
      <c r="A18" s="1" t="s">
        <v>17</v>
      </c>
      <c r="B18" s="1">
        <v>74267</v>
      </c>
      <c r="C18" s="1">
        <v>23.04</v>
      </c>
      <c r="D18" s="1">
        <v>0.45</v>
      </c>
      <c r="E18" s="1">
        <f t="shared" si="1"/>
        <v>22.59</v>
      </c>
      <c r="J18" s="1">
        <f t="shared" si="2"/>
        <v>22.59</v>
      </c>
      <c r="K18" s="1">
        <f t="shared" si="0"/>
        <v>22.68</v>
      </c>
      <c r="L18" s="1">
        <f t="shared" si="3"/>
        <v>24.48</v>
      </c>
      <c r="M18" s="1">
        <f t="shared" si="4"/>
        <v>5.9369513740129859E-14</v>
      </c>
    </row>
    <row r="19" spans="1:13" x14ac:dyDescent="0.6">
      <c r="A19" s="1" t="s">
        <v>18</v>
      </c>
      <c r="B19" s="1">
        <v>75171</v>
      </c>
      <c r="C19" s="1">
        <v>-3.7</v>
      </c>
      <c r="D19" s="1">
        <v>1.49</v>
      </c>
      <c r="E19" s="1">
        <f t="shared" si="1"/>
        <v>-5.19</v>
      </c>
      <c r="J19" s="1">
        <f t="shared" si="2"/>
        <v>-5.19</v>
      </c>
      <c r="K19" s="1">
        <f t="shared" si="0"/>
        <v>-5.0999999999999996</v>
      </c>
      <c r="L19" s="1">
        <f t="shared" si="3"/>
        <v>-2.2599999999999998</v>
      </c>
      <c r="M19" s="1">
        <f t="shared" si="4"/>
        <v>0.75328023182451442</v>
      </c>
    </row>
    <row r="20" spans="1:13" x14ac:dyDescent="0.6">
      <c r="A20" s="1" t="s">
        <v>19</v>
      </c>
      <c r="B20" s="1">
        <v>74315</v>
      </c>
      <c r="C20" s="1">
        <v>-5.99</v>
      </c>
      <c r="D20" s="1">
        <v>0.16</v>
      </c>
      <c r="E20" s="1">
        <f t="shared" si="1"/>
        <v>-6.15</v>
      </c>
      <c r="I20" s="1" t="s">
        <v>176</v>
      </c>
      <c r="J20" s="1">
        <f t="shared" si="2"/>
        <v>-7.15</v>
      </c>
      <c r="K20" s="1">
        <f t="shared" si="0"/>
        <v>-7.06</v>
      </c>
      <c r="L20" s="1">
        <f t="shared" si="3"/>
        <v>-4.55</v>
      </c>
      <c r="M20" s="1">
        <f t="shared" si="4"/>
        <v>0.91601991749093958</v>
      </c>
    </row>
    <row r="21" spans="1:13" x14ac:dyDescent="0.6">
      <c r="A21" s="1" t="s">
        <v>20</v>
      </c>
      <c r="B21" s="1">
        <v>71118</v>
      </c>
      <c r="C21" s="1">
        <v>5.09</v>
      </c>
      <c r="D21" s="1">
        <v>-4.24</v>
      </c>
      <c r="E21" s="1">
        <f t="shared" si="1"/>
        <v>9.33</v>
      </c>
      <c r="J21" s="1">
        <f t="shared" si="2"/>
        <v>9.33</v>
      </c>
      <c r="K21" s="1">
        <f t="shared" si="0"/>
        <v>9.42</v>
      </c>
      <c r="L21" s="1">
        <f t="shared" si="3"/>
        <v>6.53</v>
      </c>
      <c r="M21" s="1">
        <f t="shared" si="4"/>
        <v>2.3919946889217378E-2</v>
      </c>
    </row>
    <row r="22" spans="1:13" x14ac:dyDescent="0.6">
      <c r="A22" s="1" t="s">
        <v>171</v>
      </c>
      <c r="B22" s="1">
        <v>72286</v>
      </c>
      <c r="C22" s="1">
        <v>-9.9600000000000009</v>
      </c>
      <c r="D22" s="1">
        <v>-6.66</v>
      </c>
      <c r="E22" s="1">
        <f t="shared" si="1"/>
        <v>-3.3</v>
      </c>
      <c r="J22" s="1">
        <f t="shared" si="2"/>
        <v>-3.3</v>
      </c>
      <c r="K22" s="1">
        <f t="shared" si="0"/>
        <v>-3.21</v>
      </c>
      <c r="L22" s="1">
        <f t="shared" si="3"/>
        <v>-8.52</v>
      </c>
      <c r="M22" s="1">
        <f t="shared" si="4"/>
        <v>0.99508593260870015</v>
      </c>
    </row>
    <row r="23" spans="1:13" x14ac:dyDescent="0.6">
      <c r="A23" s="1" t="s">
        <v>22</v>
      </c>
      <c r="B23" s="1">
        <v>72147</v>
      </c>
      <c r="C23" s="1">
        <v>-4.0599999999999996</v>
      </c>
      <c r="D23" s="1">
        <v>-2.58</v>
      </c>
      <c r="E23" s="1">
        <f t="shared" si="1"/>
        <v>-1.48</v>
      </c>
      <c r="J23" s="1">
        <f t="shared" si="2"/>
        <v>-1.48</v>
      </c>
      <c r="K23" s="1">
        <f t="shared" si="0"/>
        <v>-1.39</v>
      </c>
      <c r="L23" s="1">
        <f t="shared" si="3"/>
        <v>-2.62</v>
      </c>
      <c r="M23" s="1">
        <f t="shared" si="4"/>
        <v>0.78638464267841868</v>
      </c>
    </row>
    <row r="24" spans="1:13" x14ac:dyDescent="0.6">
      <c r="A24" s="1" t="s">
        <v>23</v>
      </c>
      <c r="B24" s="1">
        <v>75503</v>
      </c>
      <c r="C24" s="1">
        <v>-18.440000000000001</v>
      </c>
      <c r="D24" s="1">
        <v>-11.37</v>
      </c>
      <c r="E24" s="1">
        <f t="shared" si="1"/>
        <v>-7.07</v>
      </c>
      <c r="J24" s="1">
        <f t="shared" si="2"/>
        <v>-7.07</v>
      </c>
      <c r="K24" s="1">
        <f t="shared" si="0"/>
        <v>-6.98</v>
      </c>
      <c r="L24" s="1">
        <f t="shared" si="3"/>
        <v>-17</v>
      </c>
      <c r="M24" s="1">
        <f t="shared" si="4"/>
        <v>0.99999987080482766</v>
      </c>
    </row>
    <row r="25" spans="1:13" x14ac:dyDescent="0.6">
      <c r="A25" s="1" t="s">
        <v>24</v>
      </c>
      <c r="B25" s="1">
        <v>89707</v>
      </c>
      <c r="C25" s="1">
        <v>-9.56</v>
      </c>
      <c r="D25" s="1">
        <v>-3.82</v>
      </c>
      <c r="E25" s="1">
        <f t="shared" si="1"/>
        <v>-5.74</v>
      </c>
      <c r="J25" s="1">
        <f t="shared" si="2"/>
        <v>-5.74</v>
      </c>
      <c r="K25" s="1">
        <f t="shared" si="0"/>
        <v>-5.65</v>
      </c>
      <c r="L25" s="1">
        <f t="shared" si="3"/>
        <v>-8.1199999999999992</v>
      </c>
      <c r="M25" s="1">
        <f t="shared" si="4"/>
        <v>0.99306487154682532</v>
      </c>
    </row>
    <row r="26" spans="1:13" x14ac:dyDescent="0.6">
      <c r="A26" s="1" t="s">
        <v>25</v>
      </c>
      <c r="B26" s="1">
        <v>65788</v>
      </c>
      <c r="C26" s="1">
        <v>-0.19</v>
      </c>
      <c r="D26" s="1">
        <v>1.58</v>
      </c>
      <c r="E26" s="1">
        <f t="shared" si="1"/>
        <v>-1.77</v>
      </c>
      <c r="J26" s="1">
        <f t="shared" si="2"/>
        <v>-1.77</v>
      </c>
      <c r="K26" s="1">
        <f t="shared" si="0"/>
        <v>-1.68</v>
      </c>
      <c r="L26" s="1">
        <f t="shared" si="3"/>
        <v>1.25</v>
      </c>
      <c r="M26" s="1">
        <f t="shared" si="4"/>
        <v>0.35242269458120817</v>
      </c>
    </row>
    <row r="27" spans="1:13" x14ac:dyDescent="0.6">
      <c r="A27" s="1" t="s">
        <v>26</v>
      </c>
      <c r="B27" s="1">
        <v>75217</v>
      </c>
      <c r="C27" s="1">
        <v>-2.73</v>
      </c>
      <c r="D27" s="1">
        <v>4.68</v>
      </c>
      <c r="E27" s="1">
        <f t="shared" si="1"/>
        <v>-7.41</v>
      </c>
      <c r="J27" s="1">
        <f t="shared" si="2"/>
        <v>-7.41</v>
      </c>
      <c r="K27" s="1">
        <f t="shared" si="0"/>
        <v>-7.32</v>
      </c>
      <c r="L27" s="1">
        <f t="shared" si="3"/>
        <v>-1.29</v>
      </c>
      <c r="M27" s="1">
        <f t="shared" si="4"/>
        <v>0.65206778298899026</v>
      </c>
    </row>
    <row r="28" spans="1:13" x14ac:dyDescent="0.6">
      <c r="A28" s="1" t="s">
        <v>27</v>
      </c>
      <c r="B28" s="1">
        <v>73608</v>
      </c>
      <c r="C28" s="1">
        <v>5.97</v>
      </c>
      <c r="D28" s="1">
        <v>-2.2599999999999998</v>
      </c>
      <c r="E28" s="1">
        <f t="shared" si="1"/>
        <v>8.23</v>
      </c>
      <c r="J28" s="1">
        <f t="shared" si="2"/>
        <v>8.23</v>
      </c>
      <c r="K28" s="1">
        <f t="shared" si="0"/>
        <v>8.32</v>
      </c>
      <c r="L28" s="1">
        <f t="shared" si="3"/>
        <v>7.41</v>
      </c>
      <c r="M28" s="1">
        <f t="shared" si="4"/>
        <v>1.2369483570798966E-2</v>
      </c>
    </row>
    <row r="29" spans="1:13" x14ac:dyDescent="0.6">
      <c r="A29" s="1" t="s">
        <v>164</v>
      </c>
      <c r="B29" s="1">
        <v>73342</v>
      </c>
      <c r="C29" s="1">
        <v>-17.100000000000001</v>
      </c>
      <c r="D29" s="1">
        <v>-2.09</v>
      </c>
      <c r="E29" s="1">
        <f t="shared" si="1"/>
        <v>-15.01</v>
      </c>
      <c r="J29" s="1">
        <f t="shared" si="2"/>
        <v>-15.01</v>
      </c>
      <c r="K29" s="1">
        <f t="shared" si="0"/>
        <v>-14.92</v>
      </c>
      <c r="L29" s="1">
        <f t="shared" si="3"/>
        <v>-15.66</v>
      </c>
      <c r="M29" s="1">
        <f t="shared" si="4"/>
        <v>0.99999895980685571</v>
      </c>
    </row>
    <row r="30" spans="1:13" x14ac:dyDescent="0.6">
      <c r="A30" s="1" t="s">
        <v>28</v>
      </c>
      <c r="B30" s="1">
        <v>69190</v>
      </c>
      <c r="C30" s="1">
        <v>-22.57</v>
      </c>
      <c r="D30" s="1">
        <v>-1.82</v>
      </c>
      <c r="E30" s="1">
        <f t="shared" si="1"/>
        <v>-20.75</v>
      </c>
      <c r="J30" s="1">
        <f t="shared" si="2"/>
        <v>-20.75</v>
      </c>
      <c r="K30" s="1">
        <f t="shared" si="0"/>
        <v>-20.66</v>
      </c>
      <c r="L30" s="1">
        <f t="shared" si="3"/>
        <v>-21.13</v>
      </c>
      <c r="M30" s="1">
        <f t="shared" si="4"/>
        <v>0.99999999992383848</v>
      </c>
    </row>
    <row r="31" spans="1:13" x14ac:dyDescent="0.6">
      <c r="A31" s="1" t="s">
        <v>29</v>
      </c>
      <c r="B31" s="1">
        <v>72020</v>
      </c>
      <c r="C31" s="1">
        <v>2.88</v>
      </c>
      <c r="D31" s="1">
        <v>-3.41</v>
      </c>
      <c r="E31" s="1">
        <f t="shared" si="1"/>
        <v>6.29</v>
      </c>
      <c r="J31" s="1">
        <f t="shared" si="2"/>
        <v>6.29</v>
      </c>
      <c r="K31" s="1">
        <f t="shared" si="0"/>
        <v>6.38</v>
      </c>
      <c r="L31" s="1">
        <f t="shared" si="3"/>
        <v>4.32</v>
      </c>
      <c r="M31" s="1">
        <f t="shared" si="4"/>
        <v>9.5251779155952065E-2</v>
      </c>
    </row>
    <row r="32" spans="1:13" x14ac:dyDescent="0.6">
      <c r="A32" s="1" t="s">
        <v>31</v>
      </c>
      <c r="B32" s="1">
        <v>73628</v>
      </c>
      <c r="C32" s="1">
        <v>3.47</v>
      </c>
      <c r="D32" s="1">
        <v>-2.95</v>
      </c>
      <c r="E32" s="1">
        <f t="shared" si="1"/>
        <v>6.42</v>
      </c>
      <c r="J32" s="1">
        <f t="shared" si="2"/>
        <v>6.42</v>
      </c>
      <c r="K32" s="1">
        <f t="shared" si="0"/>
        <v>6.51</v>
      </c>
      <c r="L32" s="1">
        <f t="shared" si="3"/>
        <v>4.91</v>
      </c>
      <c r="M32" s="1">
        <f t="shared" si="4"/>
        <v>6.8391431351702614E-2</v>
      </c>
    </row>
    <row r="33" spans="1:13" x14ac:dyDescent="0.6">
      <c r="A33" s="1" t="s">
        <v>33</v>
      </c>
      <c r="B33" s="1">
        <v>71356</v>
      </c>
      <c r="C33" s="1">
        <v>6.97</v>
      </c>
      <c r="D33" s="1">
        <v>-3.82</v>
      </c>
      <c r="E33" s="1">
        <f t="shared" si="1"/>
        <v>10.79</v>
      </c>
      <c r="J33" s="1">
        <f t="shared" si="2"/>
        <v>10.79</v>
      </c>
      <c r="K33" s="1">
        <f t="shared" si="0"/>
        <v>10.88</v>
      </c>
      <c r="L33" s="1">
        <f t="shared" si="3"/>
        <v>8.41</v>
      </c>
      <c r="M33" s="1">
        <f t="shared" si="4"/>
        <v>5.4095993252941312E-3</v>
      </c>
    </row>
    <row r="34" spans="1:13" x14ac:dyDescent="0.6">
      <c r="A34" s="1" t="s">
        <v>175</v>
      </c>
      <c r="B34" s="1">
        <v>78236</v>
      </c>
      <c r="C34" s="1">
        <v>-3.74</v>
      </c>
      <c r="D34" s="1">
        <v>-4.47</v>
      </c>
      <c r="E34" s="1">
        <f t="shared" si="1"/>
        <v>0.73</v>
      </c>
      <c r="H34" s="1" t="s">
        <v>176</v>
      </c>
      <c r="I34" s="1" t="s">
        <v>177</v>
      </c>
      <c r="J34" s="1">
        <f t="shared" si="2"/>
        <v>2.73</v>
      </c>
      <c r="K34" s="1">
        <f t="shared" ref="K34:K65" si="5">ROUND($J34+($E$150-$J$150),2)</f>
        <v>2.82</v>
      </c>
      <c r="L34" s="1">
        <f t="shared" si="3"/>
        <v>-2.2999999999999998</v>
      </c>
      <c r="M34" s="1">
        <f t="shared" si="4"/>
        <v>0.7570891209059557</v>
      </c>
    </row>
    <row r="35" spans="1:13" x14ac:dyDescent="0.6">
      <c r="A35" s="1" t="s">
        <v>34</v>
      </c>
      <c r="B35" s="1">
        <v>72135</v>
      </c>
      <c r="C35" s="1">
        <v>-7.19</v>
      </c>
      <c r="D35" s="1">
        <v>-2.97</v>
      </c>
      <c r="E35" s="1">
        <f t="shared" si="1"/>
        <v>-4.22</v>
      </c>
      <c r="H35" s="1" t="s">
        <v>176</v>
      </c>
      <c r="J35" s="1">
        <f t="shared" si="2"/>
        <v>-3.22</v>
      </c>
      <c r="K35" s="1">
        <f t="shared" si="5"/>
        <v>-3.13</v>
      </c>
      <c r="L35" s="1">
        <f t="shared" si="3"/>
        <v>-5.75</v>
      </c>
      <c r="M35" s="1">
        <f t="shared" si="4"/>
        <v>0.95928288150623131</v>
      </c>
    </row>
    <row r="36" spans="1:13" x14ac:dyDescent="0.6">
      <c r="A36" s="1" t="s">
        <v>35</v>
      </c>
      <c r="B36" s="1">
        <v>70131</v>
      </c>
      <c r="C36" s="1">
        <v>0.93</v>
      </c>
      <c r="D36" s="1">
        <v>1.78</v>
      </c>
      <c r="E36" s="1">
        <f t="shared" si="1"/>
        <v>-0.85</v>
      </c>
      <c r="J36" s="1">
        <f t="shared" si="2"/>
        <v>-0.85</v>
      </c>
      <c r="K36" s="1">
        <f t="shared" si="5"/>
        <v>-0.76</v>
      </c>
      <c r="L36" s="1">
        <f t="shared" si="3"/>
        <v>2.37</v>
      </c>
      <c r="M36" s="1">
        <f t="shared" si="4"/>
        <v>0.23632259356341243</v>
      </c>
    </row>
    <row r="37" spans="1:13" x14ac:dyDescent="0.6">
      <c r="A37" s="1" t="s">
        <v>36</v>
      </c>
      <c r="B37" s="1">
        <v>68157</v>
      </c>
      <c r="C37" s="1">
        <v>4.0599999999999996</v>
      </c>
      <c r="D37" s="1">
        <v>-1.5</v>
      </c>
      <c r="E37" s="1">
        <f t="shared" si="1"/>
        <v>5.56</v>
      </c>
      <c r="J37" s="1">
        <f t="shared" si="2"/>
        <v>5.56</v>
      </c>
      <c r="K37" s="1">
        <f t="shared" si="5"/>
        <v>5.65</v>
      </c>
      <c r="L37" s="1">
        <f t="shared" si="3"/>
        <v>5.5</v>
      </c>
      <c r="M37" s="1">
        <f t="shared" si="4"/>
        <v>4.7790352272814703E-2</v>
      </c>
    </row>
    <row r="38" spans="1:13" x14ac:dyDescent="0.6">
      <c r="A38" s="1" t="s">
        <v>37</v>
      </c>
      <c r="B38" s="1">
        <v>69925</v>
      </c>
      <c r="C38" s="1">
        <v>-17.91</v>
      </c>
      <c r="D38" s="1">
        <v>-2.97</v>
      </c>
      <c r="E38" s="1">
        <f t="shared" si="1"/>
        <v>-14.94</v>
      </c>
      <c r="H38" s="1" t="s">
        <v>176</v>
      </c>
      <c r="J38" s="1">
        <f t="shared" si="2"/>
        <v>-13.94</v>
      </c>
      <c r="K38" s="1">
        <f t="shared" si="5"/>
        <v>-13.85</v>
      </c>
      <c r="L38" s="1">
        <f t="shared" si="3"/>
        <v>-16.47</v>
      </c>
      <c r="M38" s="1">
        <f t="shared" si="4"/>
        <v>0.99999969952110779</v>
      </c>
    </row>
    <row r="39" spans="1:13" x14ac:dyDescent="0.6">
      <c r="A39" s="1" t="s">
        <v>38</v>
      </c>
      <c r="B39" s="1">
        <v>69221</v>
      </c>
      <c r="C39" s="1">
        <v>15.22</v>
      </c>
      <c r="D39" s="1">
        <v>2.41</v>
      </c>
      <c r="E39" s="1">
        <f t="shared" si="1"/>
        <v>12.81</v>
      </c>
      <c r="J39" s="1">
        <f t="shared" si="2"/>
        <v>12.81</v>
      </c>
      <c r="K39" s="1">
        <f t="shared" si="5"/>
        <v>12.9</v>
      </c>
      <c r="L39" s="1">
        <f t="shared" si="3"/>
        <v>16.66</v>
      </c>
      <c r="M39" s="1">
        <f t="shared" si="4"/>
        <v>2.2266389123259317E-7</v>
      </c>
    </row>
    <row r="40" spans="1:13" x14ac:dyDescent="0.6">
      <c r="A40" s="1" t="s">
        <v>39</v>
      </c>
      <c r="B40" s="1">
        <v>75416</v>
      </c>
      <c r="C40" s="1">
        <v>3.84</v>
      </c>
      <c r="D40" s="1">
        <v>3.68</v>
      </c>
      <c r="E40" s="1">
        <f t="shared" si="1"/>
        <v>0.16</v>
      </c>
      <c r="J40" s="1">
        <f t="shared" si="2"/>
        <v>0.16</v>
      </c>
      <c r="K40" s="1">
        <f t="shared" si="5"/>
        <v>0.25</v>
      </c>
      <c r="L40" s="1">
        <f t="shared" si="3"/>
        <v>5.28</v>
      </c>
      <c r="M40" s="1">
        <f t="shared" si="4"/>
        <v>5.4799291699557967E-2</v>
      </c>
    </row>
    <row r="41" spans="1:13" x14ac:dyDescent="0.6">
      <c r="A41" s="1" t="s">
        <v>40</v>
      </c>
      <c r="B41" s="1">
        <v>71927</v>
      </c>
      <c r="C41" s="1">
        <v>1.27</v>
      </c>
      <c r="D41" s="1">
        <v>-1.08</v>
      </c>
      <c r="E41" s="1">
        <f t="shared" si="1"/>
        <v>2.35</v>
      </c>
      <c r="J41" s="1">
        <f t="shared" si="2"/>
        <v>2.35</v>
      </c>
      <c r="K41" s="1">
        <f t="shared" si="5"/>
        <v>2.44</v>
      </c>
      <c r="L41" s="1">
        <f t="shared" si="3"/>
        <v>2.71</v>
      </c>
      <c r="M41" s="1">
        <f t="shared" si="4"/>
        <v>0.20576272669947254</v>
      </c>
    </row>
    <row r="42" spans="1:13" x14ac:dyDescent="0.6">
      <c r="A42" s="1" t="s">
        <v>158</v>
      </c>
      <c r="B42" s="1">
        <v>63928</v>
      </c>
      <c r="C42" s="1">
        <v>-14.44</v>
      </c>
      <c r="D42" s="1">
        <v>-8.4499999999999993</v>
      </c>
      <c r="E42" s="1">
        <f t="shared" si="1"/>
        <v>-5.99</v>
      </c>
      <c r="J42" s="1">
        <f t="shared" si="2"/>
        <v>-5.99</v>
      </c>
      <c r="K42" s="1">
        <f t="shared" si="5"/>
        <v>-5.9</v>
      </c>
      <c r="L42" s="1">
        <f t="shared" si="3"/>
        <v>-13</v>
      </c>
      <c r="M42" s="1">
        <f t="shared" si="4"/>
        <v>0.99995915614785846</v>
      </c>
    </row>
    <row r="43" spans="1:13" x14ac:dyDescent="0.6">
      <c r="A43" s="1" t="s">
        <v>41</v>
      </c>
      <c r="B43" s="1">
        <v>67719</v>
      </c>
      <c r="C43" s="1">
        <v>-0.26</v>
      </c>
      <c r="D43" s="1">
        <v>2.5299999999999998</v>
      </c>
      <c r="E43" s="1">
        <f t="shared" si="1"/>
        <v>-2.79</v>
      </c>
      <c r="J43" s="1">
        <f t="shared" si="2"/>
        <v>-2.79</v>
      </c>
      <c r="K43" s="1">
        <f t="shared" si="5"/>
        <v>-2.7</v>
      </c>
      <c r="L43" s="1">
        <f t="shared" si="3"/>
        <v>1.18</v>
      </c>
      <c r="M43" s="1">
        <f t="shared" si="4"/>
        <v>0.3603304115028767</v>
      </c>
    </row>
    <row r="44" spans="1:13" x14ac:dyDescent="0.6">
      <c r="A44" s="1" t="s">
        <v>42</v>
      </c>
      <c r="B44" s="1">
        <v>68886</v>
      </c>
      <c r="C44" s="1">
        <v>-6.82</v>
      </c>
      <c r="D44" s="1">
        <v>0.56999999999999995</v>
      </c>
      <c r="E44" s="1">
        <f t="shared" si="1"/>
        <v>-7.39</v>
      </c>
      <c r="J44" s="1">
        <f t="shared" si="2"/>
        <v>-7.39</v>
      </c>
      <c r="K44" s="1">
        <f t="shared" si="5"/>
        <v>-7.3</v>
      </c>
      <c r="L44" s="1">
        <f t="shared" si="3"/>
        <v>-5.38</v>
      </c>
      <c r="M44" s="1">
        <f t="shared" si="4"/>
        <v>0.94848126627810692</v>
      </c>
    </row>
    <row r="45" spans="1:13" x14ac:dyDescent="0.6">
      <c r="A45" s="1" t="s">
        <v>43</v>
      </c>
      <c r="B45" s="1">
        <v>68782</v>
      </c>
      <c r="C45" s="1">
        <v>-0.61</v>
      </c>
      <c r="D45" s="1">
        <v>-1.81</v>
      </c>
      <c r="E45" s="1">
        <f t="shared" si="1"/>
        <v>1.2</v>
      </c>
      <c r="H45" s="1" t="s">
        <v>176</v>
      </c>
      <c r="I45" s="1" t="s">
        <v>177</v>
      </c>
      <c r="J45" s="1">
        <f t="shared" si="2"/>
        <v>3.2</v>
      </c>
      <c r="K45" s="1">
        <f t="shared" si="5"/>
        <v>3.29</v>
      </c>
      <c r="L45" s="1">
        <f t="shared" si="3"/>
        <v>0.83</v>
      </c>
      <c r="M45" s="1">
        <f t="shared" si="4"/>
        <v>0.40070792470260952</v>
      </c>
    </row>
    <row r="46" spans="1:13" x14ac:dyDescent="0.6">
      <c r="A46" s="1" t="s">
        <v>45</v>
      </c>
      <c r="B46" s="1">
        <v>68235</v>
      </c>
      <c r="C46" s="1">
        <v>-4.28</v>
      </c>
      <c r="D46" s="1">
        <v>7.0000000000000007E-2</v>
      </c>
      <c r="E46" s="1">
        <f t="shared" si="1"/>
        <v>-4.3499999999999996</v>
      </c>
      <c r="J46" s="1">
        <f t="shared" si="2"/>
        <v>-4.3499999999999996</v>
      </c>
      <c r="K46" s="1">
        <f t="shared" si="5"/>
        <v>-4.26</v>
      </c>
      <c r="L46" s="1">
        <f t="shared" si="3"/>
        <v>-2.84</v>
      </c>
      <c r="M46" s="1">
        <f t="shared" si="4"/>
        <v>0.80527247657545176</v>
      </c>
    </row>
    <row r="47" spans="1:13" x14ac:dyDescent="0.6">
      <c r="A47" s="1" t="s">
        <v>46</v>
      </c>
      <c r="B47" s="1">
        <v>67502</v>
      </c>
      <c r="C47" s="1">
        <v>3.77</v>
      </c>
      <c r="D47" s="1">
        <v>-0.75</v>
      </c>
      <c r="E47" s="1">
        <f t="shared" si="1"/>
        <v>4.5199999999999996</v>
      </c>
      <c r="J47" s="1">
        <f t="shared" si="2"/>
        <v>4.5199999999999996</v>
      </c>
      <c r="K47" s="1">
        <f t="shared" si="5"/>
        <v>4.6100000000000003</v>
      </c>
      <c r="L47" s="1">
        <f t="shared" si="3"/>
        <v>5.21</v>
      </c>
      <c r="M47" s="1">
        <f t="shared" si="4"/>
        <v>5.7192359891367686E-2</v>
      </c>
    </row>
    <row r="48" spans="1:13" x14ac:dyDescent="0.6">
      <c r="A48" s="1" t="s">
        <v>47</v>
      </c>
      <c r="B48" s="1">
        <v>71345</v>
      </c>
      <c r="C48" s="1">
        <v>9.8000000000000007</v>
      </c>
      <c r="D48" s="1">
        <v>2.02</v>
      </c>
      <c r="E48" s="1">
        <f t="shared" si="1"/>
        <v>7.78</v>
      </c>
      <c r="H48" s="1" t="s">
        <v>182</v>
      </c>
      <c r="I48" s="1" t="s">
        <v>177</v>
      </c>
      <c r="J48" s="1">
        <f t="shared" si="2"/>
        <v>7.78</v>
      </c>
      <c r="K48" s="1">
        <f t="shared" si="5"/>
        <v>7.87</v>
      </c>
      <c r="L48" s="1">
        <f t="shared" si="3"/>
        <v>11.24</v>
      </c>
      <c r="M48" s="1">
        <f t="shared" si="4"/>
        <v>3.2953773292572155E-4</v>
      </c>
    </row>
    <row r="49" spans="1:13" x14ac:dyDescent="0.6">
      <c r="A49" s="1" t="s">
        <v>48</v>
      </c>
      <c r="B49" s="1">
        <v>69444</v>
      </c>
      <c r="C49" s="1">
        <v>17.43</v>
      </c>
      <c r="D49" s="1">
        <v>-0.34</v>
      </c>
      <c r="E49" s="1">
        <f t="shared" si="1"/>
        <v>17.77</v>
      </c>
      <c r="J49" s="1">
        <f t="shared" si="2"/>
        <v>17.77</v>
      </c>
      <c r="K49" s="1">
        <f t="shared" si="5"/>
        <v>17.86</v>
      </c>
      <c r="L49" s="1">
        <f t="shared" si="3"/>
        <v>18.87</v>
      </c>
      <c r="M49" s="1">
        <f t="shared" si="4"/>
        <v>5.3834950754453362E-9</v>
      </c>
    </row>
    <row r="50" spans="1:13" x14ac:dyDescent="0.6">
      <c r="A50" s="1" t="s">
        <v>50</v>
      </c>
      <c r="B50" s="1">
        <v>71626</v>
      </c>
      <c r="C50" s="1">
        <v>5.36</v>
      </c>
      <c r="D50" s="1">
        <v>2.21</v>
      </c>
      <c r="E50" s="1">
        <f t="shared" si="1"/>
        <v>3.15</v>
      </c>
      <c r="J50" s="1">
        <f t="shared" si="2"/>
        <v>3.15</v>
      </c>
      <c r="K50" s="1">
        <f t="shared" si="5"/>
        <v>3.24</v>
      </c>
      <c r="L50" s="1">
        <f t="shared" si="3"/>
        <v>6.8</v>
      </c>
      <c r="M50" s="1">
        <f t="shared" si="4"/>
        <v>1.9670319048255763E-2</v>
      </c>
    </row>
    <row r="51" spans="1:13" x14ac:dyDescent="0.6">
      <c r="A51" s="1" t="s">
        <v>51</v>
      </c>
      <c r="B51" s="1">
        <v>69350</v>
      </c>
      <c r="C51" s="1">
        <v>5.19</v>
      </c>
      <c r="D51" s="1">
        <v>-0.05</v>
      </c>
      <c r="E51" s="1">
        <f t="shared" si="1"/>
        <v>5.24</v>
      </c>
      <c r="J51" s="1">
        <f t="shared" si="2"/>
        <v>5.24</v>
      </c>
      <c r="K51" s="1">
        <f t="shared" si="5"/>
        <v>5.33</v>
      </c>
      <c r="L51" s="1">
        <f t="shared" si="3"/>
        <v>6.63</v>
      </c>
      <c r="M51" s="1">
        <f t="shared" si="4"/>
        <v>2.2263746791988937E-2</v>
      </c>
    </row>
    <row r="52" spans="1:13" x14ac:dyDescent="0.6">
      <c r="A52" s="1" t="s">
        <v>53</v>
      </c>
      <c r="B52" s="1">
        <v>69948</v>
      </c>
      <c r="C52" s="1">
        <v>-8.57</v>
      </c>
      <c r="D52" s="1">
        <v>-2.2200000000000002</v>
      </c>
      <c r="E52" s="1">
        <f t="shared" si="1"/>
        <v>-6.35</v>
      </c>
      <c r="J52" s="1">
        <f t="shared" si="2"/>
        <v>-6.35</v>
      </c>
      <c r="K52" s="1">
        <f t="shared" si="5"/>
        <v>-6.26</v>
      </c>
      <c r="L52" s="1">
        <f t="shared" si="3"/>
        <v>-7.13</v>
      </c>
      <c r="M52" s="1">
        <f t="shared" si="4"/>
        <v>0.9846371085672474</v>
      </c>
    </row>
    <row r="53" spans="1:13" x14ac:dyDescent="0.6">
      <c r="A53" s="1" t="s">
        <v>54</v>
      </c>
      <c r="B53" s="1">
        <v>71474</v>
      </c>
      <c r="C53" s="1">
        <v>11.73</v>
      </c>
      <c r="D53" s="1">
        <v>1.82</v>
      </c>
      <c r="E53" s="1">
        <f t="shared" si="1"/>
        <v>9.91</v>
      </c>
      <c r="J53" s="1">
        <f t="shared" si="2"/>
        <v>9.91</v>
      </c>
      <c r="K53" s="1">
        <f t="shared" si="5"/>
        <v>10</v>
      </c>
      <c r="L53" s="1">
        <f t="shared" si="3"/>
        <v>13.17</v>
      </c>
      <c r="M53" s="1">
        <f t="shared" si="4"/>
        <v>3.2910254311048838E-5</v>
      </c>
    </row>
    <row r="54" spans="1:13" x14ac:dyDescent="0.6">
      <c r="A54" s="1" t="s">
        <v>55</v>
      </c>
      <c r="B54" s="1">
        <v>69416</v>
      </c>
      <c r="C54" s="1">
        <v>-22</v>
      </c>
      <c r="D54" s="1">
        <v>-4.2</v>
      </c>
      <c r="E54" s="1">
        <f t="shared" si="1"/>
        <v>-17.8</v>
      </c>
      <c r="J54" s="1">
        <f t="shared" si="2"/>
        <v>-17.8</v>
      </c>
      <c r="K54" s="1">
        <f t="shared" si="5"/>
        <v>-17.71</v>
      </c>
      <c r="L54" s="1">
        <f t="shared" si="3"/>
        <v>-20.56</v>
      </c>
      <c r="M54" s="1">
        <f t="shared" si="4"/>
        <v>0.99999999976723308</v>
      </c>
    </row>
    <row r="55" spans="1:13" x14ac:dyDescent="0.6">
      <c r="A55" s="1" t="s">
        <v>56</v>
      </c>
      <c r="B55" s="1">
        <v>59407</v>
      </c>
      <c r="C55" s="1">
        <v>-7.43</v>
      </c>
      <c r="D55" s="1">
        <v>-9.64</v>
      </c>
      <c r="E55" s="1">
        <f t="shared" si="1"/>
        <v>2.21</v>
      </c>
      <c r="H55" s="1" t="s">
        <v>177</v>
      </c>
      <c r="J55" s="1">
        <f t="shared" si="2"/>
        <v>1.21</v>
      </c>
      <c r="K55" s="1">
        <f t="shared" si="5"/>
        <v>1.3</v>
      </c>
      <c r="L55" s="1">
        <f t="shared" si="3"/>
        <v>-5.99</v>
      </c>
      <c r="M55" s="1">
        <f t="shared" si="4"/>
        <v>0.96524968583481874</v>
      </c>
    </row>
    <row r="56" spans="1:13" x14ac:dyDescent="0.6">
      <c r="A56" s="1" t="s">
        <v>57</v>
      </c>
      <c r="B56" s="1">
        <v>90144</v>
      </c>
      <c r="C56" s="1">
        <v>-12.81</v>
      </c>
      <c r="D56" s="1">
        <v>-1.78</v>
      </c>
      <c r="E56" s="1">
        <f t="shared" si="1"/>
        <v>-11.03</v>
      </c>
      <c r="J56" s="1">
        <f t="shared" si="2"/>
        <v>-11.03</v>
      </c>
      <c r="K56" s="1">
        <f t="shared" si="5"/>
        <v>-10.94</v>
      </c>
      <c r="L56" s="1">
        <f t="shared" si="3"/>
        <v>-11.37</v>
      </c>
      <c r="M56" s="1">
        <f t="shared" si="4"/>
        <v>0.99971495008013744</v>
      </c>
    </row>
    <row r="57" spans="1:13" x14ac:dyDescent="0.6">
      <c r="A57" s="1" t="s">
        <v>58</v>
      </c>
      <c r="B57" s="1">
        <v>69866</v>
      </c>
      <c r="C57" s="1">
        <v>-7.79</v>
      </c>
      <c r="D57" s="1">
        <v>0.51</v>
      </c>
      <c r="E57" s="1">
        <f t="shared" si="1"/>
        <v>-8.3000000000000007</v>
      </c>
      <c r="J57" s="1">
        <f t="shared" si="2"/>
        <v>-8.3000000000000007</v>
      </c>
      <c r="K57" s="1">
        <f t="shared" si="5"/>
        <v>-8.2100000000000009</v>
      </c>
      <c r="L57" s="1">
        <f t="shared" si="3"/>
        <v>-6.35</v>
      </c>
      <c r="M57" s="1">
        <f t="shared" si="4"/>
        <v>0.97283789814744237</v>
      </c>
    </row>
    <row r="58" spans="1:13" x14ac:dyDescent="0.6">
      <c r="A58" s="1" t="s">
        <v>59</v>
      </c>
      <c r="B58" s="1">
        <v>69331</v>
      </c>
      <c r="C58" s="1">
        <v>-25.38</v>
      </c>
      <c r="D58" s="1">
        <v>-6.87</v>
      </c>
      <c r="E58" s="1">
        <f t="shared" si="1"/>
        <v>-18.510000000000002</v>
      </c>
      <c r="J58" s="1">
        <f t="shared" si="2"/>
        <v>-18.510000000000002</v>
      </c>
      <c r="K58" s="1">
        <f t="shared" si="5"/>
        <v>-18.420000000000002</v>
      </c>
      <c r="L58" s="1">
        <f t="shared" si="3"/>
        <v>-23.94</v>
      </c>
      <c r="M58" s="1">
        <f t="shared" si="4"/>
        <v>0.99999999999979849</v>
      </c>
    </row>
    <row r="59" spans="1:13" x14ac:dyDescent="0.6">
      <c r="A59" s="1" t="s">
        <v>60</v>
      </c>
      <c r="B59" s="1">
        <v>66836</v>
      </c>
      <c r="C59" s="1">
        <v>-0.45</v>
      </c>
      <c r="D59" s="1">
        <v>-1.24</v>
      </c>
      <c r="E59" s="1">
        <f t="shared" si="1"/>
        <v>0.79</v>
      </c>
      <c r="J59" s="1">
        <f t="shared" si="2"/>
        <v>0.79</v>
      </c>
      <c r="K59" s="1">
        <f t="shared" si="5"/>
        <v>0.88</v>
      </c>
      <c r="L59" s="1">
        <f t="shared" si="3"/>
        <v>0.99</v>
      </c>
      <c r="M59" s="1">
        <f t="shared" si="4"/>
        <v>0.38208857781104733</v>
      </c>
    </row>
    <row r="60" spans="1:13" x14ac:dyDescent="0.6">
      <c r="A60" s="1" t="s">
        <v>61</v>
      </c>
      <c r="B60" s="1">
        <v>72231</v>
      </c>
      <c r="C60" s="1">
        <v>16.3</v>
      </c>
      <c r="D60" s="1">
        <v>-2.64</v>
      </c>
      <c r="E60" s="1">
        <f t="shared" si="1"/>
        <v>18.940000000000001</v>
      </c>
      <c r="J60" s="1">
        <f t="shared" si="2"/>
        <v>18.940000000000001</v>
      </c>
      <c r="K60" s="1">
        <f t="shared" si="5"/>
        <v>19.03</v>
      </c>
      <c r="L60" s="1">
        <f t="shared" si="3"/>
        <v>17.739999999999998</v>
      </c>
      <c r="M60" s="1">
        <f t="shared" si="4"/>
        <v>3.8130671847632584E-8</v>
      </c>
    </row>
    <row r="61" spans="1:13" x14ac:dyDescent="0.6">
      <c r="A61" s="1" t="s">
        <v>62</v>
      </c>
      <c r="B61" s="1">
        <v>72825</v>
      </c>
      <c r="C61" s="1">
        <v>5.54</v>
      </c>
      <c r="D61" s="1">
        <v>-0.42</v>
      </c>
      <c r="E61" s="1">
        <f t="shared" si="1"/>
        <v>5.96</v>
      </c>
      <c r="I61" s="1" t="s">
        <v>177</v>
      </c>
      <c r="J61" s="1">
        <f t="shared" si="2"/>
        <v>6.96</v>
      </c>
      <c r="K61" s="1">
        <f t="shared" si="5"/>
        <v>7.05</v>
      </c>
      <c r="L61" s="1">
        <f t="shared" si="3"/>
        <v>6.98</v>
      </c>
      <c r="M61" s="1">
        <f t="shared" si="4"/>
        <v>1.7208517887021418E-2</v>
      </c>
    </row>
    <row r="62" spans="1:13" x14ac:dyDescent="0.6">
      <c r="A62" s="1" t="s">
        <v>64</v>
      </c>
      <c r="B62" s="1">
        <v>72227</v>
      </c>
      <c r="C62" s="1">
        <v>-22.81</v>
      </c>
      <c r="D62" s="1">
        <v>-5.34</v>
      </c>
      <c r="E62" s="1">
        <f t="shared" si="1"/>
        <v>-17.47</v>
      </c>
      <c r="J62" s="1">
        <f t="shared" si="2"/>
        <v>-17.47</v>
      </c>
      <c r="K62" s="1">
        <f t="shared" si="5"/>
        <v>-17.38</v>
      </c>
      <c r="L62" s="1">
        <f t="shared" si="3"/>
        <v>-21.37</v>
      </c>
      <c r="M62" s="1">
        <f t="shared" si="4"/>
        <v>0.99999999995283129</v>
      </c>
    </row>
    <row r="63" spans="1:13" x14ac:dyDescent="0.6">
      <c r="A63" s="1" t="s">
        <v>65</v>
      </c>
      <c r="B63" s="1">
        <v>69872</v>
      </c>
      <c r="C63" s="1">
        <v>-13.42</v>
      </c>
      <c r="D63" s="1">
        <v>-4.4000000000000004</v>
      </c>
      <c r="E63" s="1">
        <f t="shared" si="1"/>
        <v>-9.02</v>
      </c>
      <c r="J63" s="1">
        <f t="shared" si="2"/>
        <v>-9.02</v>
      </c>
      <c r="K63" s="1">
        <f t="shared" si="5"/>
        <v>-8.93</v>
      </c>
      <c r="L63" s="1">
        <f t="shared" si="3"/>
        <v>-11.98</v>
      </c>
      <c r="M63" s="1">
        <f t="shared" si="4"/>
        <v>0.99985845566621279</v>
      </c>
    </row>
    <row r="64" spans="1:13" x14ac:dyDescent="0.6">
      <c r="A64" s="1" t="s">
        <v>66</v>
      </c>
      <c r="B64" s="1">
        <v>78212</v>
      </c>
      <c r="C64" s="1">
        <v>2.08</v>
      </c>
      <c r="D64" s="1">
        <v>4.1100000000000003</v>
      </c>
      <c r="E64" s="1">
        <f t="shared" si="1"/>
        <v>-2.0299999999999998</v>
      </c>
      <c r="H64" s="1" t="s">
        <v>176</v>
      </c>
      <c r="J64" s="1">
        <f t="shared" si="2"/>
        <v>-1.03</v>
      </c>
      <c r="K64" s="1">
        <f t="shared" si="5"/>
        <v>-0.94</v>
      </c>
      <c r="L64" s="1">
        <f t="shared" si="3"/>
        <v>3.52</v>
      </c>
      <c r="M64" s="1">
        <f t="shared" si="4"/>
        <v>0.14306119219550908</v>
      </c>
    </row>
    <row r="65" spans="1:13" x14ac:dyDescent="0.6">
      <c r="A65" s="1" t="s">
        <v>67</v>
      </c>
      <c r="B65" s="1">
        <v>74898</v>
      </c>
      <c r="C65" s="1">
        <v>-7.98</v>
      </c>
      <c r="D65" s="1">
        <v>0.04</v>
      </c>
      <c r="E65" s="1">
        <f t="shared" si="1"/>
        <v>-8.02</v>
      </c>
      <c r="J65" s="1">
        <f t="shared" si="2"/>
        <v>-8.02</v>
      </c>
      <c r="K65" s="1">
        <f t="shared" si="5"/>
        <v>-7.93</v>
      </c>
      <c r="L65" s="1">
        <f t="shared" si="3"/>
        <v>-6.54</v>
      </c>
      <c r="M65" s="1">
        <f t="shared" si="4"/>
        <v>0.97625020311780686</v>
      </c>
    </row>
    <row r="66" spans="1:13" x14ac:dyDescent="0.6">
      <c r="A66" s="1" t="s">
        <v>68</v>
      </c>
      <c r="B66" s="1">
        <v>75335</v>
      </c>
      <c r="C66" s="1">
        <v>14.12</v>
      </c>
      <c r="D66" s="1">
        <v>1.69</v>
      </c>
      <c r="E66" s="1">
        <f t="shared" si="1"/>
        <v>12.43</v>
      </c>
      <c r="J66" s="1">
        <f t="shared" si="2"/>
        <v>12.43</v>
      </c>
      <c r="K66" s="1">
        <f t="shared" ref="K66:K97" si="6">ROUND($J66+($E$150-$J$150),2)</f>
        <v>12.52</v>
      </c>
      <c r="L66" s="1">
        <f t="shared" si="3"/>
        <v>15.56</v>
      </c>
      <c r="M66" s="1">
        <f t="shared" si="4"/>
        <v>1.2076547420579398E-6</v>
      </c>
    </row>
    <row r="67" spans="1:13" x14ac:dyDescent="0.6">
      <c r="A67" s="1" t="s">
        <v>169</v>
      </c>
      <c r="B67" s="1">
        <v>71589</v>
      </c>
      <c r="C67" s="1">
        <v>10.27</v>
      </c>
      <c r="D67" s="1">
        <v>0.05</v>
      </c>
      <c r="E67" s="1">
        <f t="shared" ref="E67:E130" si="7">ROUND(C67-D67,3)</f>
        <v>10.220000000000001</v>
      </c>
      <c r="J67" s="1">
        <f t="shared" ref="J67:J130" si="8">ROUND($E67+IF($I67="ALP",-1,IF(OR($I67="LIB",$I67="NAT"),1,0))-IF($H67="ALP",-1,IF(OR($H67="LIB",$H67="NAT"),1,0)),2)</f>
        <v>10.220000000000001</v>
      </c>
      <c r="K67" s="1">
        <f t="shared" si="6"/>
        <v>10.31</v>
      </c>
      <c r="L67" s="1">
        <f t="shared" ref="L67:L130" si="9">IF($P$7="Pre-election",ROUND($K67+($P$8-$E$150),2),ROUND($C67+($P$8-$C$150),2))</f>
        <v>11.71</v>
      </c>
      <c r="M67" s="1">
        <f t="shared" ref="M67:M130" si="10">_xlfn.NORM.DIST(0,$L67,3.3,TRUE)</f>
        <v>1.9372714449697004E-4</v>
      </c>
    </row>
    <row r="68" spans="1:13" x14ac:dyDescent="0.6">
      <c r="A68" s="1" t="s">
        <v>70</v>
      </c>
      <c r="B68" s="1">
        <v>77238</v>
      </c>
      <c r="C68" s="1">
        <v>-2.37</v>
      </c>
      <c r="D68" s="1">
        <v>2.63</v>
      </c>
      <c r="E68" s="1">
        <f t="shared" si="7"/>
        <v>-5</v>
      </c>
      <c r="J68" s="1">
        <f t="shared" si="8"/>
        <v>-5</v>
      </c>
      <c r="K68" s="1">
        <f t="shared" si="6"/>
        <v>-4.91</v>
      </c>
      <c r="L68" s="1">
        <f t="shared" si="9"/>
        <v>-0.93</v>
      </c>
      <c r="M68" s="1">
        <f t="shared" si="10"/>
        <v>0.61095853565072622</v>
      </c>
    </row>
    <row r="69" spans="1:13" x14ac:dyDescent="0.6">
      <c r="A69" s="1" t="s">
        <v>71</v>
      </c>
      <c r="B69" s="1">
        <v>72323</v>
      </c>
      <c r="C69" s="1">
        <v>10.130000000000001</v>
      </c>
      <c r="D69" s="1">
        <v>-1.69</v>
      </c>
      <c r="E69" s="1">
        <f t="shared" si="7"/>
        <v>11.82</v>
      </c>
      <c r="I69" s="1" t="s">
        <v>177</v>
      </c>
      <c r="J69" s="1">
        <f t="shared" si="8"/>
        <v>12.82</v>
      </c>
      <c r="K69" s="1">
        <f t="shared" si="6"/>
        <v>12.91</v>
      </c>
      <c r="L69" s="1">
        <f t="shared" si="9"/>
        <v>11.57</v>
      </c>
      <c r="M69" s="1">
        <f t="shared" si="10"/>
        <v>2.2739582563962145E-4</v>
      </c>
    </row>
    <row r="70" spans="1:13" x14ac:dyDescent="0.6">
      <c r="A70" s="1" t="s">
        <v>72</v>
      </c>
      <c r="B70" s="1">
        <v>79872</v>
      </c>
      <c r="C70" s="1">
        <v>1.64</v>
      </c>
      <c r="D70" s="1">
        <v>2.61</v>
      </c>
      <c r="E70" s="1">
        <f t="shared" si="7"/>
        <v>-0.97</v>
      </c>
      <c r="H70" s="1" t="s">
        <v>176</v>
      </c>
      <c r="J70" s="1">
        <f t="shared" si="8"/>
        <v>0.03</v>
      </c>
      <c r="K70" s="1">
        <f t="shared" si="6"/>
        <v>0.12</v>
      </c>
      <c r="L70" s="1">
        <f t="shared" si="9"/>
        <v>3.08</v>
      </c>
      <c r="M70" s="1">
        <f t="shared" si="10"/>
        <v>0.17532394485222941</v>
      </c>
    </row>
    <row r="71" spans="1:13" x14ac:dyDescent="0.6">
      <c r="A71" s="1" t="s">
        <v>73</v>
      </c>
      <c r="B71" s="1">
        <v>77450</v>
      </c>
      <c r="C71" s="1">
        <v>0.22</v>
      </c>
      <c r="D71" s="1">
        <v>4.62</v>
      </c>
      <c r="E71" s="1">
        <f t="shared" si="7"/>
        <v>-4.4000000000000004</v>
      </c>
      <c r="J71" s="1">
        <f t="shared" si="8"/>
        <v>-4.4000000000000004</v>
      </c>
      <c r="K71" s="1">
        <f t="shared" si="6"/>
        <v>-4.3099999999999996</v>
      </c>
      <c r="L71" s="1">
        <f t="shared" si="9"/>
        <v>1.66</v>
      </c>
      <c r="M71" s="1">
        <f t="shared" si="10"/>
        <v>0.30747148355309617</v>
      </c>
    </row>
    <row r="72" spans="1:13" x14ac:dyDescent="0.6">
      <c r="A72" s="1" t="s">
        <v>74</v>
      </c>
      <c r="B72" s="1">
        <v>67968</v>
      </c>
      <c r="C72" s="1">
        <v>-10.1</v>
      </c>
      <c r="D72" s="1">
        <v>-3.16</v>
      </c>
      <c r="E72" s="1">
        <f t="shared" si="7"/>
        <v>-6.94</v>
      </c>
      <c r="J72" s="1">
        <f t="shared" si="8"/>
        <v>-6.94</v>
      </c>
      <c r="K72" s="1">
        <f t="shared" si="6"/>
        <v>-6.85</v>
      </c>
      <c r="L72" s="1">
        <f t="shared" si="9"/>
        <v>-8.66</v>
      </c>
      <c r="M72" s="1">
        <f t="shared" si="10"/>
        <v>0.99565790251527997</v>
      </c>
    </row>
    <row r="73" spans="1:13" x14ac:dyDescent="0.6">
      <c r="A73" s="1" t="s">
        <v>75</v>
      </c>
      <c r="B73" s="1">
        <v>71630</v>
      </c>
      <c r="C73" s="1">
        <v>-12.99</v>
      </c>
      <c r="D73" s="1">
        <v>-8.7799999999999994</v>
      </c>
      <c r="E73" s="1">
        <f t="shared" si="7"/>
        <v>-4.21</v>
      </c>
      <c r="J73" s="1">
        <f t="shared" si="8"/>
        <v>-4.21</v>
      </c>
      <c r="K73" s="1">
        <f t="shared" si="6"/>
        <v>-4.12</v>
      </c>
      <c r="L73" s="1">
        <f t="shared" si="9"/>
        <v>-11.55</v>
      </c>
      <c r="M73" s="1">
        <f t="shared" si="10"/>
        <v>0.99976737092096446</v>
      </c>
    </row>
    <row r="74" spans="1:13" x14ac:dyDescent="0.6">
      <c r="A74" s="1" t="s">
        <v>76</v>
      </c>
      <c r="B74" s="1">
        <v>70804</v>
      </c>
      <c r="C74" s="1">
        <v>-6.42</v>
      </c>
      <c r="D74" s="1">
        <v>-0.37</v>
      </c>
      <c r="E74" s="1">
        <f t="shared" si="7"/>
        <v>-6.05</v>
      </c>
      <c r="J74" s="1">
        <f t="shared" si="8"/>
        <v>-6.05</v>
      </c>
      <c r="K74" s="1">
        <f t="shared" si="6"/>
        <v>-5.96</v>
      </c>
      <c r="L74" s="1">
        <f t="shared" si="9"/>
        <v>-4.9800000000000004</v>
      </c>
      <c r="M74" s="1">
        <f t="shared" si="10"/>
        <v>0.93436222378257316</v>
      </c>
    </row>
    <row r="75" spans="1:13" x14ac:dyDescent="0.6">
      <c r="A75" s="1" t="s">
        <v>77</v>
      </c>
      <c r="B75" s="1">
        <v>71219</v>
      </c>
      <c r="C75" s="1">
        <v>3.7</v>
      </c>
      <c r="D75" s="1">
        <v>-0.84</v>
      </c>
      <c r="E75" s="1">
        <f t="shared" si="7"/>
        <v>4.54</v>
      </c>
      <c r="H75" s="1" t="s">
        <v>177</v>
      </c>
      <c r="J75" s="1">
        <f t="shared" si="8"/>
        <v>3.54</v>
      </c>
      <c r="K75" s="1">
        <f t="shared" si="6"/>
        <v>3.63</v>
      </c>
      <c r="L75" s="1">
        <f t="shared" si="9"/>
        <v>5.14</v>
      </c>
      <c r="M75" s="1">
        <f t="shared" si="10"/>
        <v>5.9666924559925692E-2</v>
      </c>
    </row>
    <row r="76" spans="1:13" x14ac:dyDescent="0.6">
      <c r="A76" s="1" t="s">
        <v>78</v>
      </c>
      <c r="B76" s="1">
        <v>71052</v>
      </c>
      <c r="C76" s="1">
        <v>-13.92</v>
      </c>
      <c r="D76" s="1">
        <v>-4.87</v>
      </c>
      <c r="E76" s="1">
        <f t="shared" si="7"/>
        <v>-9.0500000000000007</v>
      </c>
      <c r="J76" s="1">
        <f t="shared" si="8"/>
        <v>-9.0500000000000007</v>
      </c>
      <c r="K76" s="1">
        <f t="shared" si="6"/>
        <v>-8.9600000000000009</v>
      </c>
      <c r="L76" s="1">
        <f t="shared" si="9"/>
        <v>-12.48</v>
      </c>
      <c r="M76" s="1">
        <f t="shared" si="10"/>
        <v>0.99992215646948535</v>
      </c>
    </row>
    <row r="77" spans="1:13" x14ac:dyDescent="0.6">
      <c r="A77" s="1" t="s">
        <v>79</v>
      </c>
      <c r="B77" s="1">
        <v>71198</v>
      </c>
      <c r="C77" s="1">
        <v>12.88</v>
      </c>
      <c r="D77" s="1">
        <v>-1.32</v>
      </c>
      <c r="E77" s="1">
        <f t="shared" si="7"/>
        <v>14.2</v>
      </c>
      <c r="J77" s="1">
        <f t="shared" si="8"/>
        <v>14.2</v>
      </c>
      <c r="K77" s="1">
        <f t="shared" si="6"/>
        <v>14.29</v>
      </c>
      <c r="L77" s="1">
        <f t="shared" si="9"/>
        <v>14.32</v>
      </c>
      <c r="M77" s="1">
        <f t="shared" si="10"/>
        <v>7.1438100798506184E-6</v>
      </c>
    </row>
    <row r="78" spans="1:13" x14ac:dyDescent="0.6">
      <c r="A78" s="1" t="s">
        <v>80</v>
      </c>
      <c r="B78" s="1">
        <v>70756</v>
      </c>
      <c r="C78" s="1">
        <v>2.98</v>
      </c>
      <c r="D78" s="1">
        <v>-2.74</v>
      </c>
      <c r="E78" s="1">
        <f t="shared" si="7"/>
        <v>5.72</v>
      </c>
      <c r="H78" s="1" t="s">
        <v>176</v>
      </c>
      <c r="I78" s="1" t="s">
        <v>177</v>
      </c>
      <c r="J78" s="1">
        <f t="shared" si="8"/>
        <v>7.72</v>
      </c>
      <c r="K78" s="1">
        <f t="shared" si="6"/>
        <v>7.81</v>
      </c>
      <c r="L78" s="1">
        <f t="shared" si="9"/>
        <v>4.42</v>
      </c>
      <c r="M78" s="1">
        <f t="shared" si="10"/>
        <v>9.0221230688903767E-2</v>
      </c>
    </row>
    <row r="79" spans="1:13" x14ac:dyDescent="0.6">
      <c r="A79" s="1" t="s">
        <v>81</v>
      </c>
      <c r="B79" s="1">
        <v>67494</v>
      </c>
      <c r="C79" s="1">
        <v>-5.46</v>
      </c>
      <c r="D79" s="1">
        <v>-2.82</v>
      </c>
      <c r="E79" s="1">
        <f t="shared" si="7"/>
        <v>-2.64</v>
      </c>
      <c r="J79" s="1">
        <f t="shared" si="8"/>
        <v>-2.64</v>
      </c>
      <c r="K79" s="1">
        <f t="shared" si="6"/>
        <v>-2.5499999999999998</v>
      </c>
      <c r="L79" s="1">
        <f t="shared" si="9"/>
        <v>-4.0199999999999996</v>
      </c>
      <c r="M79" s="1">
        <f t="shared" si="10"/>
        <v>0.88842255631652556</v>
      </c>
    </row>
    <row r="80" spans="1:13" x14ac:dyDescent="0.6">
      <c r="A80" s="1" t="s">
        <v>166</v>
      </c>
      <c r="B80" s="1">
        <v>64677</v>
      </c>
      <c r="C80" s="1">
        <v>-9.94</v>
      </c>
      <c r="D80" s="1">
        <v>0.28999999999999998</v>
      </c>
      <c r="E80" s="1">
        <f t="shared" si="7"/>
        <v>-10.23</v>
      </c>
      <c r="J80" s="1">
        <f t="shared" si="8"/>
        <v>-10.23</v>
      </c>
      <c r="K80" s="1">
        <f t="shared" si="6"/>
        <v>-10.14</v>
      </c>
      <c r="L80" s="1">
        <f t="shared" si="9"/>
        <v>-8.5</v>
      </c>
      <c r="M80" s="1">
        <f t="shared" si="10"/>
        <v>0.99499896273875199</v>
      </c>
    </row>
    <row r="81" spans="1:13" x14ac:dyDescent="0.6">
      <c r="A81" s="1" t="s">
        <v>82</v>
      </c>
      <c r="B81" s="1">
        <v>73590</v>
      </c>
      <c r="C81" s="1">
        <v>2.88</v>
      </c>
      <c r="D81" s="1">
        <v>4.78</v>
      </c>
      <c r="E81" s="1">
        <f t="shared" si="7"/>
        <v>-1.9</v>
      </c>
      <c r="I81" s="1" t="s">
        <v>176</v>
      </c>
      <c r="J81" s="1">
        <f t="shared" si="8"/>
        <v>-2.9</v>
      </c>
      <c r="K81" s="1">
        <f t="shared" si="6"/>
        <v>-2.81</v>
      </c>
      <c r="L81" s="1">
        <f t="shared" si="9"/>
        <v>4.32</v>
      </c>
      <c r="M81" s="1">
        <f t="shared" si="10"/>
        <v>9.5251779155952065E-2</v>
      </c>
    </row>
    <row r="82" spans="1:13" x14ac:dyDescent="0.6">
      <c r="A82" s="1" t="s">
        <v>173</v>
      </c>
      <c r="B82" s="1">
        <v>69914</v>
      </c>
      <c r="C82" s="1">
        <v>-15.24</v>
      </c>
      <c r="D82" s="1">
        <v>-4.12</v>
      </c>
      <c r="E82" s="1">
        <f t="shared" si="7"/>
        <v>-11.12</v>
      </c>
      <c r="I82" s="1" t="s">
        <v>176</v>
      </c>
      <c r="J82" s="1">
        <f t="shared" si="8"/>
        <v>-12.12</v>
      </c>
      <c r="K82" s="1">
        <f t="shared" si="6"/>
        <v>-12.03</v>
      </c>
      <c r="L82" s="1">
        <f t="shared" si="9"/>
        <v>-13.8</v>
      </c>
      <c r="M82" s="1">
        <f t="shared" si="10"/>
        <v>0.99998554064044842</v>
      </c>
    </row>
    <row r="83" spans="1:13" x14ac:dyDescent="0.6">
      <c r="A83" s="1" t="s">
        <v>84</v>
      </c>
      <c r="B83" s="1">
        <v>76212</v>
      </c>
      <c r="C83" s="1">
        <v>-1.45</v>
      </c>
      <c r="D83" s="1">
        <v>2.85</v>
      </c>
      <c r="E83" s="1">
        <f t="shared" si="7"/>
        <v>-4.3</v>
      </c>
      <c r="J83" s="1">
        <f t="shared" si="8"/>
        <v>-4.3</v>
      </c>
      <c r="K83" s="1">
        <f t="shared" si="6"/>
        <v>-4.21</v>
      </c>
      <c r="L83" s="1">
        <f t="shared" si="9"/>
        <v>-0.01</v>
      </c>
      <c r="M83" s="1">
        <f t="shared" si="10"/>
        <v>0.5012089141510262</v>
      </c>
    </row>
    <row r="84" spans="1:13" x14ac:dyDescent="0.6">
      <c r="A84" s="1" t="s">
        <v>85</v>
      </c>
      <c r="B84" s="1">
        <v>69274</v>
      </c>
      <c r="C84" s="1">
        <v>14.07</v>
      </c>
      <c r="D84" s="1">
        <v>-0.74</v>
      </c>
      <c r="E84" s="1">
        <f t="shared" si="7"/>
        <v>14.81</v>
      </c>
      <c r="J84" s="1">
        <f t="shared" si="8"/>
        <v>14.81</v>
      </c>
      <c r="K84" s="1">
        <f t="shared" si="6"/>
        <v>14.9</v>
      </c>
      <c r="L84" s="1">
        <f t="shared" si="9"/>
        <v>15.51</v>
      </c>
      <c r="M84" s="1">
        <f t="shared" si="10"/>
        <v>1.3008074539172773E-6</v>
      </c>
    </row>
    <row r="85" spans="1:13" x14ac:dyDescent="0.6">
      <c r="A85" s="1" t="s">
        <v>86</v>
      </c>
      <c r="B85" s="1">
        <v>73241</v>
      </c>
      <c r="C85" s="1">
        <v>2.36</v>
      </c>
      <c r="D85" s="1">
        <v>1.01</v>
      </c>
      <c r="E85" s="1">
        <f t="shared" si="7"/>
        <v>1.35</v>
      </c>
      <c r="H85" s="1" t="s">
        <v>176</v>
      </c>
      <c r="I85" s="1" t="s">
        <v>177</v>
      </c>
      <c r="J85" s="1">
        <f t="shared" si="8"/>
        <v>3.35</v>
      </c>
      <c r="K85" s="1">
        <f t="shared" si="6"/>
        <v>3.44</v>
      </c>
      <c r="L85" s="1">
        <f t="shared" si="9"/>
        <v>3.8</v>
      </c>
      <c r="M85" s="1">
        <f t="shared" si="10"/>
        <v>0.1247601827886425</v>
      </c>
    </row>
    <row r="86" spans="1:13" x14ac:dyDescent="0.6">
      <c r="A86" s="1" t="s">
        <v>87</v>
      </c>
      <c r="B86" s="1">
        <v>73683</v>
      </c>
      <c r="C86" s="1">
        <v>-17.350000000000001</v>
      </c>
      <c r="D86" s="1">
        <v>-8.3800000000000008</v>
      </c>
      <c r="E86" s="1">
        <f t="shared" si="7"/>
        <v>-8.9700000000000006</v>
      </c>
      <c r="J86" s="1">
        <f t="shared" si="8"/>
        <v>-8.9700000000000006</v>
      </c>
      <c r="K86" s="1">
        <f t="shared" si="6"/>
        <v>-8.8800000000000008</v>
      </c>
      <c r="L86" s="1">
        <f t="shared" si="9"/>
        <v>-15.91</v>
      </c>
      <c r="M86" s="1">
        <f t="shared" si="10"/>
        <v>0.99999928655736225</v>
      </c>
    </row>
    <row r="87" spans="1:13" x14ac:dyDescent="0.6">
      <c r="A87" s="1" t="s">
        <v>88</v>
      </c>
      <c r="B87" s="1">
        <v>69317</v>
      </c>
      <c r="C87" s="1">
        <v>-1.32</v>
      </c>
      <c r="D87" s="1">
        <v>2.42</v>
      </c>
      <c r="E87" s="1">
        <f t="shared" si="7"/>
        <v>-3.74</v>
      </c>
      <c r="H87" s="1" t="s">
        <v>176</v>
      </c>
      <c r="J87" s="1">
        <f t="shared" si="8"/>
        <v>-2.74</v>
      </c>
      <c r="K87" s="1">
        <f t="shared" si="6"/>
        <v>-2.65</v>
      </c>
      <c r="L87" s="1">
        <f t="shared" si="9"/>
        <v>0.12</v>
      </c>
      <c r="M87" s="1">
        <f t="shared" si="10"/>
        <v>0.48549620448458647</v>
      </c>
    </row>
    <row r="88" spans="1:13" x14ac:dyDescent="0.6">
      <c r="A88" s="1" t="s">
        <v>89</v>
      </c>
      <c r="B88" s="1">
        <v>73992</v>
      </c>
      <c r="C88" s="1">
        <v>-6.22</v>
      </c>
      <c r="D88" s="1">
        <v>0.46</v>
      </c>
      <c r="E88" s="1">
        <f t="shared" si="7"/>
        <v>-6.68</v>
      </c>
      <c r="H88" s="1" t="s">
        <v>176</v>
      </c>
      <c r="J88" s="1">
        <f t="shared" si="8"/>
        <v>-5.68</v>
      </c>
      <c r="K88" s="1">
        <f t="shared" si="6"/>
        <v>-5.59</v>
      </c>
      <c r="L88" s="1">
        <f t="shared" si="9"/>
        <v>-4.78</v>
      </c>
      <c r="M88" s="1">
        <f t="shared" si="10"/>
        <v>0.92625924980307905</v>
      </c>
    </row>
    <row r="89" spans="1:13" x14ac:dyDescent="0.6">
      <c r="A89" s="1" t="s">
        <v>90</v>
      </c>
      <c r="B89" s="1">
        <v>69171</v>
      </c>
      <c r="C89" s="1">
        <v>-10.220000000000001</v>
      </c>
      <c r="D89" s="1">
        <v>-0.54</v>
      </c>
      <c r="E89" s="1">
        <f t="shared" si="7"/>
        <v>-9.68</v>
      </c>
      <c r="J89" s="1">
        <f t="shared" si="8"/>
        <v>-9.68</v>
      </c>
      <c r="K89" s="1">
        <f t="shared" si="6"/>
        <v>-9.59</v>
      </c>
      <c r="L89" s="1">
        <f t="shared" si="9"/>
        <v>-8.7799999999999994</v>
      </c>
      <c r="M89" s="1">
        <f t="shared" si="10"/>
        <v>0.9960999921457625</v>
      </c>
    </row>
    <row r="90" spans="1:13" x14ac:dyDescent="0.6">
      <c r="A90" s="1" t="s">
        <v>167</v>
      </c>
      <c r="B90" s="1">
        <v>72478</v>
      </c>
      <c r="C90" s="1">
        <v>-5.01</v>
      </c>
      <c r="D90" s="1">
        <v>-4.45</v>
      </c>
      <c r="E90" s="1">
        <f t="shared" si="7"/>
        <v>-0.56000000000000005</v>
      </c>
      <c r="J90" s="1">
        <f t="shared" si="8"/>
        <v>-0.56000000000000005</v>
      </c>
      <c r="K90" s="1">
        <f t="shared" si="6"/>
        <v>-0.47</v>
      </c>
      <c r="L90" s="1">
        <f t="shared" si="9"/>
        <v>-3.57</v>
      </c>
      <c r="M90" s="1">
        <f t="shared" si="10"/>
        <v>0.86033333702763426</v>
      </c>
    </row>
    <row r="91" spans="1:13" x14ac:dyDescent="0.6">
      <c r="A91" s="1" t="s">
        <v>93</v>
      </c>
      <c r="B91" s="1">
        <v>69911</v>
      </c>
      <c r="C91" s="1">
        <v>4.24</v>
      </c>
      <c r="D91" s="1">
        <v>-5.21</v>
      </c>
      <c r="E91" s="1">
        <f t="shared" si="7"/>
        <v>9.4499999999999993</v>
      </c>
      <c r="H91" s="1" t="s">
        <v>182</v>
      </c>
      <c r="J91" s="1">
        <f t="shared" si="8"/>
        <v>8.4499999999999993</v>
      </c>
      <c r="K91" s="1">
        <f t="shared" si="6"/>
        <v>8.5399999999999991</v>
      </c>
      <c r="L91" s="1">
        <f t="shared" si="9"/>
        <v>5.68</v>
      </c>
      <c r="M91" s="1">
        <f t="shared" si="10"/>
        <v>4.2606169543071726E-2</v>
      </c>
    </row>
    <row r="92" spans="1:13" x14ac:dyDescent="0.6">
      <c r="A92" s="1" t="s">
        <v>94</v>
      </c>
      <c r="B92" s="1">
        <v>61563</v>
      </c>
      <c r="C92" s="1">
        <v>-3.78</v>
      </c>
      <c r="D92" s="1">
        <v>-5.72</v>
      </c>
      <c r="E92" s="1">
        <f t="shared" si="7"/>
        <v>1.94</v>
      </c>
      <c r="H92" s="1" t="s">
        <v>177</v>
      </c>
      <c r="J92" s="1">
        <f t="shared" si="8"/>
        <v>0.94</v>
      </c>
      <c r="K92" s="1">
        <f t="shared" si="6"/>
        <v>1.03</v>
      </c>
      <c r="L92" s="1">
        <f t="shared" si="9"/>
        <v>-2.34</v>
      </c>
      <c r="M92" s="1">
        <f t="shared" si="10"/>
        <v>0.76086596797497019</v>
      </c>
    </row>
    <row r="93" spans="1:13" x14ac:dyDescent="0.6">
      <c r="A93" s="1" t="s">
        <v>95</v>
      </c>
      <c r="B93" s="1">
        <v>68754</v>
      </c>
      <c r="C93" s="1">
        <v>-1.28</v>
      </c>
      <c r="D93" s="1">
        <v>1.33</v>
      </c>
      <c r="E93" s="1">
        <f t="shared" si="7"/>
        <v>-2.61</v>
      </c>
      <c r="J93" s="1">
        <f t="shared" si="8"/>
        <v>-2.61</v>
      </c>
      <c r="K93" s="1">
        <f t="shared" si="6"/>
        <v>-2.52</v>
      </c>
      <c r="L93" s="1">
        <f t="shared" si="9"/>
        <v>0.16</v>
      </c>
      <c r="M93" s="1">
        <f t="shared" si="10"/>
        <v>0.48066491969888447</v>
      </c>
    </row>
    <row r="94" spans="1:13" x14ac:dyDescent="0.6">
      <c r="A94" s="1" t="s">
        <v>96</v>
      </c>
      <c r="B94" s="1">
        <v>72587</v>
      </c>
      <c r="C94" s="1">
        <v>11.16</v>
      </c>
      <c r="D94" s="1">
        <v>-0.51</v>
      </c>
      <c r="E94" s="1">
        <f t="shared" si="7"/>
        <v>11.67</v>
      </c>
      <c r="J94" s="1">
        <f t="shared" si="8"/>
        <v>11.67</v>
      </c>
      <c r="K94" s="1">
        <f t="shared" si="6"/>
        <v>11.76</v>
      </c>
      <c r="L94" s="1">
        <f t="shared" si="9"/>
        <v>12.6</v>
      </c>
      <c r="M94" s="1">
        <f t="shared" si="10"/>
        <v>6.7219416169724328E-5</v>
      </c>
    </row>
    <row r="95" spans="1:13" x14ac:dyDescent="0.6">
      <c r="A95" s="1" t="s">
        <v>98</v>
      </c>
      <c r="B95" s="1">
        <v>69402</v>
      </c>
      <c r="C95" s="1">
        <v>-0.12</v>
      </c>
      <c r="D95" s="1">
        <v>-1.9</v>
      </c>
      <c r="E95" s="1">
        <f t="shared" si="7"/>
        <v>1.78</v>
      </c>
      <c r="J95" s="1">
        <f t="shared" si="8"/>
        <v>1.78</v>
      </c>
      <c r="K95" s="1">
        <f t="shared" si="6"/>
        <v>1.87</v>
      </c>
      <c r="L95" s="1">
        <f t="shared" si="9"/>
        <v>1.32</v>
      </c>
      <c r="M95" s="1">
        <f t="shared" si="10"/>
        <v>0.34457825838967576</v>
      </c>
    </row>
    <row r="96" spans="1:13" x14ac:dyDescent="0.6">
      <c r="A96" s="1" t="s">
        <v>99</v>
      </c>
      <c r="B96" s="1">
        <v>78494</v>
      </c>
      <c r="C96" s="1">
        <v>-3.7</v>
      </c>
      <c r="D96" s="1">
        <v>-0.28000000000000003</v>
      </c>
      <c r="E96" s="1">
        <f t="shared" si="7"/>
        <v>-3.42</v>
      </c>
      <c r="J96" s="1">
        <f t="shared" si="8"/>
        <v>-3.42</v>
      </c>
      <c r="K96" s="1">
        <f t="shared" si="6"/>
        <v>-3.33</v>
      </c>
      <c r="L96" s="1">
        <f t="shared" si="9"/>
        <v>-2.2599999999999998</v>
      </c>
      <c r="M96" s="1">
        <f t="shared" si="10"/>
        <v>0.75328023182451442</v>
      </c>
    </row>
    <row r="97" spans="1:13" x14ac:dyDescent="0.6">
      <c r="A97" s="1" t="s">
        <v>100</v>
      </c>
      <c r="B97" s="1">
        <v>73525</v>
      </c>
      <c r="C97" s="1">
        <v>19.37</v>
      </c>
      <c r="D97" s="1">
        <v>-4.46</v>
      </c>
      <c r="E97" s="1">
        <f t="shared" si="7"/>
        <v>23.83</v>
      </c>
      <c r="H97" s="1" t="s">
        <v>182</v>
      </c>
      <c r="J97" s="1">
        <f t="shared" si="8"/>
        <v>22.83</v>
      </c>
      <c r="K97" s="1">
        <f t="shared" si="6"/>
        <v>22.92</v>
      </c>
      <c r="L97" s="1">
        <f t="shared" si="9"/>
        <v>20.81</v>
      </c>
      <c r="M97" s="1">
        <f t="shared" si="10"/>
        <v>1.4311349674045699E-10</v>
      </c>
    </row>
    <row r="98" spans="1:13" x14ac:dyDescent="0.6">
      <c r="A98" s="1" t="s">
        <v>101</v>
      </c>
      <c r="B98" s="1">
        <v>77605</v>
      </c>
      <c r="C98" s="1">
        <v>18.13</v>
      </c>
      <c r="D98" s="1">
        <v>4.6399999999999997</v>
      </c>
      <c r="E98" s="1">
        <f t="shared" si="7"/>
        <v>13.49</v>
      </c>
      <c r="I98" s="1" t="s">
        <v>182</v>
      </c>
      <c r="J98" s="1">
        <f t="shared" si="8"/>
        <v>14.49</v>
      </c>
      <c r="K98" s="1">
        <f t="shared" ref="K98:K129" si="11">ROUND($J98+($E$150-$J$150),2)</f>
        <v>14.58</v>
      </c>
      <c r="L98" s="1">
        <f t="shared" si="9"/>
        <v>19.57</v>
      </c>
      <c r="M98" s="1">
        <f t="shared" si="10"/>
        <v>1.5118805689873539E-9</v>
      </c>
    </row>
    <row r="99" spans="1:13" x14ac:dyDescent="0.6">
      <c r="A99" s="1" t="s">
        <v>102</v>
      </c>
      <c r="B99" s="1">
        <v>72414</v>
      </c>
      <c r="C99" s="1">
        <v>-18.72</v>
      </c>
      <c r="D99" s="1">
        <v>-11.51</v>
      </c>
      <c r="E99" s="1">
        <f t="shared" si="7"/>
        <v>-7.21</v>
      </c>
      <c r="J99" s="1">
        <f t="shared" si="8"/>
        <v>-7.21</v>
      </c>
      <c r="K99" s="1">
        <f t="shared" si="11"/>
        <v>-7.12</v>
      </c>
      <c r="L99" s="1">
        <f t="shared" si="9"/>
        <v>-17.28</v>
      </c>
      <c r="M99" s="1">
        <f t="shared" si="10"/>
        <v>0.99999991811443067</v>
      </c>
    </row>
    <row r="100" spans="1:13" x14ac:dyDescent="0.6">
      <c r="A100" s="1" t="s">
        <v>103</v>
      </c>
      <c r="B100" s="1">
        <v>78924</v>
      </c>
      <c r="C100" s="1">
        <v>10.6</v>
      </c>
      <c r="D100" s="1">
        <v>1.01</v>
      </c>
      <c r="E100" s="1">
        <f t="shared" si="7"/>
        <v>9.59</v>
      </c>
      <c r="J100" s="1">
        <f t="shared" si="8"/>
        <v>9.59</v>
      </c>
      <c r="K100" s="1">
        <f t="shared" si="11"/>
        <v>9.68</v>
      </c>
      <c r="L100" s="1">
        <f t="shared" si="9"/>
        <v>12.04</v>
      </c>
      <c r="M100" s="1">
        <f t="shared" si="10"/>
        <v>1.3189572850662342E-4</v>
      </c>
    </row>
    <row r="101" spans="1:13" x14ac:dyDescent="0.6">
      <c r="A101" s="1" t="s">
        <v>104</v>
      </c>
      <c r="B101" s="1">
        <v>75654</v>
      </c>
      <c r="C101" s="1">
        <v>-0.69</v>
      </c>
      <c r="D101" s="1">
        <v>-3.9</v>
      </c>
      <c r="E101" s="1">
        <f t="shared" si="7"/>
        <v>3.21</v>
      </c>
      <c r="H101" s="1" t="s">
        <v>176</v>
      </c>
      <c r="I101" s="1" t="s">
        <v>177</v>
      </c>
      <c r="J101" s="1">
        <f t="shared" si="8"/>
        <v>5.21</v>
      </c>
      <c r="K101" s="1">
        <f t="shared" si="11"/>
        <v>5.3</v>
      </c>
      <c r="L101" s="1">
        <f t="shared" si="9"/>
        <v>0.75</v>
      </c>
      <c r="M101" s="1">
        <f t="shared" si="10"/>
        <v>0.4101058393642264</v>
      </c>
    </row>
    <row r="102" spans="1:13" x14ac:dyDescent="0.6">
      <c r="A102" s="1" t="s">
        <v>159</v>
      </c>
      <c r="B102" s="1">
        <v>74993</v>
      </c>
      <c r="C102" s="1">
        <v>-0.4</v>
      </c>
      <c r="D102" s="1">
        <v>-4.84</v>
      </c>
      <c r="E102" s="1">
        <f t="shared" si="7"/>
        <v>4.4400000000000004</v>
      </c>
      <c r="H102" s="1" t="s">
        <v>176</v>
      </c>
      <c r="I102" s="1" t="s">
        <v>177</v>
      </c>
      <c r="J102" s="1">
        <f t="shared" si="8"/>
        <v>6.44</v>
      </c>
      <c r="K102" s="1">
        <f t="shared" si="11"/>
        <v>6.53</v>
      </c>
      <c r="L102" s="1">
        <f t="shared" si="9"/>
        <v>1.04</v>
      </c>
      <c r="M102" s="1">
        <f t="shared" si="10"/>
        <v>0.37632330819705639</v>
      </c>
    </row>
    <row r="103" spans="1:13" x14ac:dyDescent="0.6">
      <c r="A103" s="1" t="s">
        <v>106</v>
      </c>
      <c r="B103" s="1">
        <v>69043</v>
      </c>
      <c r="C103" s="1">
        <v>9.08</v>
      </c>
      <c r="D103" s="1">
        <v>-0.83</v>
      </c>
      <c r="E103" s="1">
        <f t="shared" si="7"/>
        <v>9.91</v>
      </c>
      <c r="I103" s="1" t="s">
        <v>177</v>
      </c>
      <c r="J103" s="1">
        <f t="shared" si="8"/>
        <v>10.91</v>
      </c>
      <c r="K103" s="1">
        <f t="shared" si="11"/>
        <v>11</v>
      </c>
      <c r="L103" s="1">
        <f t="shared" si="9"/>
        <v>10.52</v>
      </c>
      <c r="M103" s="1">
        <f t="shared" si="10"/>
        <v>7.1660301200297642E-4</v>
      </c>
    </row>
    <row r="104" spans="1:13" x14ac:dyDescent="0.6">
      <c r="A104" s="1" t="s">
        <v>107</v>
      </c>
      <c r="B104" s="1">
        <v>72858</v>
      </c>
      <c r="C104" s="1">
        <v>-23.74</v>
      </c>
      <c r="D104" s="1">
        <v>-6.27</v>
      </c>
      <c r="E104" s="1">
        <f t="shared" si="7"/>
        <v>-17.47</v>
      </c>
      <c r="H104" s="1" t="s">
        <v>176</v>
      </c>
      <c r="J104" s="1">
        <f t="shared" si="8"/>
        <v>-16.47</v>
      </c>
      <c r="K104" s="1">
        <f t="shared" si="11"/>
        <v>-16.38</v>
      </c>
      <c r="L104" s="1">
        <f t="shared" si="9"/>
        <v>-22.3</v>
      </c>
      <c r="M104" s="1">
        <f t="shared" si="10"/>
        <v>0.99999999999298406</v>
      </c>
    </row>
    <row r="105" spans="1:13" x14ac:dyDescent="0.6">
      <c r="A105" s="1" t="s">
        <v>160</v>
      </c>
      <c r="B105" s="1">
        <v>71375</v>
      </c>
      <c r="C105" s="1">
        <v>-5.85</v>
      </c>
      <c r="D105" s="1">
        <v>-3.8</v>
      </c>
      <c r="E105" s="1">
        <f t="shared" si="7"/>
        <v>-2.0499999999999998</v>
      </c>
      <c r="J105" s="1">
        <f t="shared" si="8"/>
        <v>-2.0499999999999998</v>
      </c>
      <c r="K105" s="1">
        <f t="shared" si="11"/>
        <v>-1.96</v>
      </c>
      <c r="L105" s="1">
        <f t="shared" si="9"/>
        <v>-4.41</v>
      </c>
      <c r="M105" s="1">
        <f t="shared" si="10"/>
        <v>0.90928477705210586</v>
      </c>
    </row>
    <row r="106" spans="1:13" x14ac:dyDescent="0.6">
      <c r="A106" s="1" t="s">
        <v>108</v>
      </c>
      <c r="B106" s="1">
        <v>70041</v>
      </c>
      <c r="C106" s="1">
        <v>9.23</v>
      </c>
      <c r="D106" s="1">
        <v>-5.0199999999999996</v>
      </c>
      <c r="E106" s="1">
        <f t="shared" si="7"/>
        <v>14.25</v>
      </c>
      <c r="J106" s="1">
        <f t="shared" si="8"/>
        <v>14.25</v>
      </c>
      <c r="K106" s="1">
        <f t="shared" si="11"/>
        <v>14.34</v>
      </c>
      <c r="L106" s="1">
        <f t="shared" si="9"/>
        <v>10.67</v>
      </c>
      <c r="M106" s="1">
        <f t="shared" si="10"/>
        <v>6.1177353248620424E-4</v>
      </c>
    </row>
    <row r="107" spans="1:13" x14ac:dyDescent="0.6">
      <c r="A107" s="1" t="s">
        <v>109</v>
      </c>
      <c r="B107" s="1">
        <v>67496</v>
      </c>
      <c r="C107" s="1">
        <v>18.670000000000002</v>
      </c>
      <c r="D107" s="1">
        <v>-1.36</v>
      </c>
      <c r="E107" s="1">
        <f t="shared" si="7"/>
        <v>20.03</v>
      </c>
      <c r="J107" s="1">
        <f t="shared" si="8"/>
        <v>20.03</v>
      </c>
      <c r="K107" s="1">
        <f t="shared" si="11"/>
        <v>20.12</v>
      </c>
      <c r="L107" s="1">
        <f t="shared" si="9"/>
        <v>20.11</v>
      </c>
      <c r="M107" s="1">
        <f t="shared" si="10"/>
        <v>5.5082691281902112E-10</v>
      </c>
    </row>
    <row r="108" spans="1:13" x14ac:dyDescent="0.6">
      <c r="A108" s="1" t="s">
        <v>111</v>
      </c>
      <c r="B108" s="1">
        <v>69434</v>
      </c>
      <c r="C108" s="1">
        <v>12.41</v>
      </c>
      <c r="D108" s="1">
        <v>-0.21</v>
      </c>
      <c r="E108" s="1">
        <f t="shared" si="7"/>
        <v>12.62</v>
      </c>
      <c r="J108" s="1">
        <f t="shared" si="8"/>
        <v>12.62</v>
      </c>
      <c r="K108" s="1">
        <f t="shared" si="11"/>
        <v>12.71</v>
      </c>
      <c r="L108" s="1">
        <f t="shared" si="9"/>
        <v>13.85</v>
      </c>
      <c r="M108" s="1">
        <f t="shared" si="10"/>
        <v>1.3525505577443753E-5</v>
      </c>
    </row>
    <row r="109" spans="1:13" x14ac:dyDescent="0.6">
      <c r="A109" s="1" t="s">
        <v>112</v>
      </c>
      <c r="B109" s="1">
        <v>71731</v>
      </c>
      <c r="C109" s="1">
        <v>8.73</v>
      </c>
      <c r="D109" s="1">
        <v>1.81</v>
      </c>
      <c r="E109" s="1">
        <f t="shared" si="7"/>
        <v>6.92</v>
      </c>
      <c r="J109" s="1">
        <f t="shared" si="8"/>
        <v>6.92</v>
      </c>
      <c r="K109" s="1">
        <f t="shared" si="11"/>
        <v>7.01</v>
      </c>
      <c r="L109" s="1">
        <f t="shared" si="9"/>
        <v>10.17</v>
      </c>
      <c r="M109" s="1">
        <f t="shared" si="10"/>
        <v>1.0287023140896601E-3</v>
      </c>
    </row>
    <row r="110" spans="1:13" x14ac:dyDescent="0.6">
      <c r="A110" s="1" t="s">
        <v>113</v>
      </c>
      <c r="B110" s="1">
        <v>74268</v>
      </c>
      <c r="C110" s="1">
        <v>-1.74</v>
      </c>
      <c r="D110" s="1">
        <v>0.12</v>
      </c>
      <c r="E110" s="1">
        <f t="shared" si="7"/>
        <v>-1.86</v>
      </c>
      <c r="H110" s="1" t="s">
        <v>177</v>
      </c>
      <c r="I110" s="1" t="s">
        <v>176</v>
      </c>
      <c r="J110" s="1">
        <f t="shared" si="8"/>
        <v>-3.86</v>
      </c>
      <c r="K110" s="1">
        <f t="shared" si="11"/>
        <v>-3.77</v>
      </c>
      <c r="L110" s="1">
        <f t="shared" si="9"/>
        <v>-0.3</v>
      </c>
      <c r="M110" s="1">
        <f t="shared" si="10"/>
        <v>0.53621758669689434</v>
      </c>
    </row>
    <row r="111" spans="1:13" x14ac:dyDescent="0.6">
      <c r="A111" s="1" t="s">
        <v>161</v>
      </c>
      <c r="B111" s="1">
        <v>73521</v>
      </c>
      <c r="C111" s="1">
        <v>20.41</v>
      </c>
      <c r="D111" s="1">
        <v>-2.86</v>
      </c>
      <c r="E111" s="1">
        <f t="shared" si="7"/>
        <v>23.27</v>
      </c>
      <c r="J111" s="1">
        <f t="shared" si="8"/>
        <v>23.27</v>
      </c>
      <c r="K111" s="1">
        <f t="shared" si="11"/>
        <v>23.36</v>
      </c>
      <c r="L111" s="1">
        <f t="shared" si="9"/>
        <v>21.85</v>
      </c>
      <c r="M111" s="1">
        <f t="shared" si="10"/>
        <v>1.7813264701865915E-11</v>
      </c>
    </row>
    <row r="112" spans="1:13" x14ac:dyDescent="0.6">
      <c r="A112" s="1" t="s">
        <v>114</v>
      </c>
      <c r="B112" s="1">
        <v>70919</v>
      </c>
      <c r="C112" s="1">
        <v>10.199999999999999</v>
      </c>
      <c r="D112" s="1">
        <v>3.92</v>
      </c>
      <c r="E112" s="1">
        <f t="shared" si="7"/>
        <v>6.28</v>
      </c>
      <c r="J112" s="1">
        <f t="shared" si="8"/>
        <v>6.28</v>
      </c>
      <c r="K112" s="1">
        <f t="shared" si="11"/>
        <v>6.37</v>
      </c>
      <c r="L112" s="1">
        <f t="shared" si="9"/>
        <v>11.64</v>
      </c>
      <c r="M112" s="1">
        <f t="shared" si="10"/>
        <v>2.0993202171976961E-4</v>
      </c>
    </row>
    <row r="113" spans="1:13" x14ac:dyDescent="0.6">
      <c r="A113" s="1" t="s">
        <v>115</v>
      </c>
      <c r="B113" s="1">
        <v>72790</v>
      </c>
      <c r="C113" s="1">
        <v>-16.88</v>
      </c>
      <c r="D113" s="1">
        <v>-0.67</v>
      </c>
      <c r="E113" s="1">
        <f t="shared" si="7"/>
        <v>-16.21</v>
      </c>
      <c r="J113" s="1">
        <f t="shared" si="8"/>
        <v>-16.21</v>
      </c>
      <c r="K113" s="1">
        <f t="shared" si="11"/>
        <v>-16.12</v>
      </c>
      <c r="L113" s="1">
        <f t="shared" si="9"/>
        <v>-15.44</v>
      </c>
      <c r="M113" s="1">
        <f t="shared" si="10"/>
        <v>0.99999855712103514</v>
      </c>
    </row>
    <row r="114" spans="1:13" x14ac:dyDescent="0.6">
      <c r="A114" s="1" t="s">
        <v>117</v>
      </c>
      <c r="B114" s="1">
        <v>75060</v>
      </c>
      <c r="C114" s="1">
        <v>9.5299999999999994</v>
      </c>
      <c r="D114" s="1">
        <v>-0.46</v>
      </c>
      <c r="E114" s="1">
        <f t="shared" si="7"/>
        <v>9.99</v>
      </c>
      <c r="F114" s="1" t="s">
        <v>178</v>
      </c>
      <c r="G114" s="1" t="s">
        <v>178</v>
      </c>
      <c r="H114" s="1" t="s">
        <v>177</v>
      </c>
      <c r="I114" s="1" t="s">
        <v>178</v>
      </c>
      <c r="J114" s="1">
        <f t="shared" si="8"/>
        <v>8.99</v>
      </c>
      <c r="K114" s="1">
        <f t="shared" si="11"/>
        <v>9.08</v>
      </c>
      <c r="L114" s="1">
        <f t="shared" si="9"/>
        <v>10.97</v>
      </c>
      <c r="M114" s="1">
        <f t="shared" si="10"/>
        <v>4.4329545106968233E-4</v>
      </c>
    </row>
    <row r="115" spans="1:13" x14ac:dyDescent="0.6">
      <c r="A115" s="1" t="s">
        <v>172</v>
      </c>
      <c r="B115" s="1">
        <v>78785</v>
      </c>
      <c r="C115" s="1">
        <v>-5.31</v>
      </c>
      <c r="D115" s="1">
        <v>-0.28999999999999998</v>
      </c>
      <c r="E115" s="1">
        <f t="shared" si="7"/>
        <v>-5.0199999999999996</v>
      </c>
      <c r="J115" s="1">
        <f t="shared" si="8"/>
        <v>-5.0199999999999996</v>
      </c>
      <c r="K115" s="1">
        <f t="shared" si="11"/>
        <v>-4.93</v>
      </c>
      <c r="L115" s="1">
        <f t="shared" si="9"/>
        <v>-3.87</v>
      </c>
      <c r="M115" s="1">
        <f t="shared" si="10"/>
        <v>0.87954740450993418</v>
      </c>
    </row>
    <row r="116" spans="1:13" x14ac:dyDescent="0.6">
      <c r="A116" s="1" t="s">
        <v>118</v>
      </c>
      <c r="B116" s="1">
        <v>69954</v>
      </c>
      <c r="C116" s="1">
        <v>24.02</v>
      </c>
      <c r="D116" s="1">
        <v>2.11</v>
      </c>
      <c r="E116" s="1">
        <f t="shared" si="7"/>
        <v>21.91</v>
      </c>
      <c r="J116" s="1">
        <f t="shared" si="8"/>
        <v>21.91</v>
      </c>
      <c r="K116" s="1">
        <f t="shared" si="11"/>
        <v>22</v>
      </c>
      <c r="L116" s="1">
        <f t="shared" si="9"/>
        <v>25.46</v>
      </c>
      <c r="M116" s="1">
        <f t="shared" si="10"/>
        <v>6.0419297096647909E-15</v>
      </c>
    </row>
    <row r="117" spans="1:13" x14ac:dyDescent="0.6">
      <c r="A117" s="1" t="s">
        <v>119</v>
      </c>
      <c r="B117" s="1">
        <v>72458</v>
      </c>
      <c r="C117" s="1">
        <v>-12.58</v>
      </c>
      <c r="D117" s="1">
        <v>-1.64</v>
      </c>
      <c r="E117" s="1">
        <f t="shared" si="7"/>
        <v>-10.94</v>
      </c>
      <c r="J117" s="1">
        <f t="shared" si="8"/>
        <v>-10.94</v>
      </c>
      <c r="K117" s="1">
        <f t="shared" si="11"/>
        <v>-10.85</v>
      </c>
      <c r="L117" s="1">
        <f t="shared" si="9"/>
        <v>-11.14</v>
      </c>
      <c r="M117" s="1">
        <f t="shared" si="10"/>
        <v>0.99963193624701829</v>
      </c>
    </row>
    <row r="118" spans="1:13" x14ac:dyDescent="0.6">
      <c r="A118" s="1" t="s">
        <v>120</v>
      </c>
      <c r="B118" s="1">
        <v>73425</v>
      </c>
      <c r="C118" s="1">
        <v>-0.13</v>
      </c>
      <c r="D118" s="1">
        <v>0.66</v>
      </c>
      <c r="E118" s="1">
        <f t="shared" si="7"/>
        <v>-0.79</v>
      </c>
      <c r="H118" s="1" t="s">
        <v>182</v>
      </c>
      <c r="I118" s="1" t="s">
        <v>176</v>
      </c>
      <c r="J118" s="1">
        <f t="shared" si="8"/>
        <v>-2.79</v>
      </c>
      <c r="K118" s="1">
        <f t="shared" si="11"/>
        <v>-2.7</v>
      </c>
      <c r="L118" s="1">
        <f t="shared" si="9"/>
        <v>1.31</v>
      </c>
      <c r="M118" s="1">
        <f t="shared" si="10"/>
        <v>0.34569490342119508</v>
      </c>
    </row>
    <row r="119" spans="1:13" x14ac:dyDescent="0.6">
      <c r="A119" s="1" t="s">
        <v>121</v>
      </c>
      <c r="B119" s="1">
        <v>75012</v>
      </c>
      <c r="C119" s="1">
        <v>0.53</v>
      </c>
      <c r="D119" s="1">
        <v>-3.8</v>
      </c>
      <c r="E119" s="1">
        <f t="shared" si="7"/>
        <v>4.33</v>
      </c>
      <c r="J119" s="1">
        <f t="shared" si="8"/>
        <v>4.33</v>
      </c>
      <c r="K119" s="1">
        <f t="shared" si="11"/>
        <v>4.42</v>
      </c>
      <c r="L119" s="1">
        <f t="shared" si="9"/>
        <v>1.97</v>
      </c>
      <c r="M119" s="1">
        <f t="shared" si="10"/>
        <v>0.27526380625718389</v>
      </c>
    </row>
    <row r="120" spans="1:13" x14ac:dyDescent="0.6">
      <c r="A120" s="1" t="s">
        <v>122</v>
      </c>
      <c r="B120" s="1">
        <v>72639</v>
      </c>
      <c r="C120" s="1">
        <v>-3.24</v>
      </c>
      <c r="D120" s="1">
        <v>-2.46</v>
      </c>
      <c r="E120" s="1">
        <f t="shared" si="7"/>
        <v>-0.78</v>
      </c>
      <c r="I120" s="1" t="s">
        <v>176</v>
      </c>
      <c r="J120" s="1">
        <f t="shared" si="8"/>
        <v>-1.78</v>
      </c>
      <c r="K120" s="1">
        <f t="shared" si="11"/>
        <v>-1.69</v>
      </c>
      <c r="L120" s="1">
        <f t="shared" si="9"/>
        <v>-1.8</v>
      </c>
      <c r="M120" s="1">
        <f t="shared" si="10"/>
        <v>0.70727953271553656</v>
      </c>
    </row>
    <row r="121" spans="1:13" x14ac:dyDescent="0.6">
      <c r="A121" s="1" t="s">
        <v>123</v>
      </c>
      <c r="B121" s="1">
        <v>69427</v>
      </c>
      <c r="C121" s="1">
        <v>-3.3</v>
      </c>
      <c r="D121" s="1">
        <v>-3.27</v>
      </c>
      <c r="E121" s="1">
        <f t="shared" si="7"/>
        <v>-0.03</v>
      </c>
      <c r="J121" s="1">
        <f t="shared" si="8"/>
        <v>-0.03</v>
      </c>
      <c r="K121" s="1">
        <f t="shared" si="11"/>
        <v>0.06</v>
      </c>
      <c r="L121" s="1">
        <f t="shared" si="9"/>
        <v>-1.86</v>
      </c>
      <c r="M121" s="1">
        <f t="shared" si="10"/>
        <v>0.7134991830678038</v>
      </c>
    </row>
    <row r="122" spans="1:13" x14ac:dyDescent="0.6">
      <c r="A122" s="1" t="s">
        <v>124</v>
      </c>
      <c r="B122" s="1">
        <v>67680</v>
      </c>
      <c r="C122" s="1">
        <v>8.76</v>
      </c>
      <c r="D122" s="1">
        <v>-0.17</v>
      </c>
      <c r="E122" s="1">
        <f t="shared" si="7"/>
        <v>8.93</v>
      </c>
      <c r="H122" s="1" t="s">
        <v>177</v>
      </c>
      <c r="J122" s="1">
        <f t="shared" si="8"/>
        <v>7.93</v>
      </c>
      <c r="K122" s="1">
        <f t="shared" si="11"/>
        <v>8.02</v>
      </c>
      <c r="L122" s="1">
        <f t="shared" si="9"/>
        <v>10.199999999999999</v>
      </c>
      <c r="M122" s="1">
        <f t="shared" si="10"/>
        <v>9.9772358628791085E-4</v>
      </c>
    </row>
    <row r="123" spans="1:13" x14ac:dyDescent="0.6">
      <c r="A123" s="1" t="s">
        <v>125</v>
      </c>
      <c r="B123" s="1">
        <v>68041</v>
      </c>
      <c r="C123" s="1">
        <v>-6.15</v>
      </c>
      <c r="D123" s="1">
        <v>-0.97</v>
      </c>
      <c r="E123" s="1">
        <f t="shared" si="7"/>
        <v>-5.18</v>
      </c>
      <c r="H123" s="1" t="s">
        <v>176</v>
      </c>
      <c r="J123" s="1">
        <f t="shared" si="8"/>
        <v>-4.18</v>
      </c>
      <c r="K123" s="1">
        <f t="shared" si="11"/>
        <v>-4.09</v>
      </c>
      <c r="L123" s="1">
        <f t="shared" si="9"/>
        <v>-4.71</v>
      </c>
      <c r="M123" s="1">
        <f t="shared" si="10"/>
        <v>0.92324935072653336</v>
      </c>
    </row>
    <row r="124" spans="1:13" x14ac:dyDescent="0.6">
      <c r="A124" s="1" t="s">
        <v>126</v>
      </c>
      <c r="B124" s="1">
        <v>73432</v>
      </c>
      <c r="C124" s="1">
        <v>-2.1</v>
      </c>
      <c r="D124" s="1">
        <v>0.84</v>
      </c>
      <c r="E124" s="1">
        <f t="shared" si="7"/>
        <v>-2.94</v>
      </c>
      <c r="J124" s="1">
        <f t="shared" si="8"/>
        <v>-2.94</v>
      </c>
      <c r="K124" s="1">
        <f t="shared" si="11"/>
        <v>-2.85</v>
      </c>
      <c r="L124" s="1">
        <f t="shared" si="9"/>
        <v>-0.66</v>
      </c>
      <c r="M124" s="1">
        <f t="shared" si="10"/>
        <v>0.57925970943910299</v>
      </c>
    </row>
    <row r="125" spans="1:13" x14ac:dyDescent="0.6">
      <c r="A125" s="1" t="s">
        <v>162</v>
      </c>
      <c r="B125" s="1">
        <v>77057</v>
      </c>
      <c r="C125" s="1">
        <v>-12.05</v>
      </c>
      <c r="D125" s="1">
        <v>0.35</v>
      </c>
      <c r="E125" s="1">
        <f t="shared" si="7"/>
        <v>-12.4</v>
      </c>
      <c r="J125" s="1">
        <f t="shared" si="8"/>
        <v>-12.4</v>
      </c>
      <c r="K125" s="1">
        <f t="shared" si="11"/>
        <v>-12.31</v>
      </c>
      <c r="L125" s="1">
        <f t="shared" si="9"/>
        <v>-10.61</v>
      </c>
      <c r="M125" s="1">
        <f t="shared" si="10"/>
        <v>0.99934812156248798</v>
      </c>
    </row>
    <row r="126" spans="1:13" x14ac:dyDescent="0.6">
      <c r="A126" s="1" t="s">
        <v>168</v>
      </c>
      <c r="B126" s="1">
        <v>67285</v>
      </c>
      <c r="C126" s="1">
        <v>-19.04</v>
      </c>
      <c r="D126" s="1">
        <v>-5.59</v>
      </c>
      <c r="E126" s="1">
        <f t="shared" si="7"/>
        <v>-13.45</v>
      </c>
      <c r="I126" s="1" t="s">
        <v>176</v>
      </c>
      <c r="J126" s="1">
        <f t="shared" si="8"/>
        <v>-14.45</v>
      </c>
      <c r="K126" s="1">
        <f t="shared" si="11"/>
        <v>-14.36</v>
      </c>
      <c r="L126" s="1">
        <f t="shared" si="9"/>
        <v>-17.600000000000001</v>
      </c>
      <c r="M126" s="1">
        <f t="shared" si="10"/>
        <v>0.99999995178696632</v>
      </c>
    </row>
    <row r="127" spans="1:13" x14ac:dyDescent="0.6">
      <c r="A127" s="1" t="s">
        <v>127</v>
      </c>
      <c r="B127" s="1">
        <v>71096</v>
      </c>
      <c r="C127" s="1">
        <v>-2.67</v>
      </c>
      <c r="D127" s="1">
        <v>0.49</v>
      </c>
      <c r="E127" s="1">
        <f t="shared" si="7"/>
        <v>-3.16</v>
      </c>
      <c r="J127" s="1">
        <f t="shared" si="8"/>
        <v>-3.16</v>
      </c>
      <c r="K127" s="1">
        <f t="shared" si="11"/>
        <v>-3.07</v>
      </c>
      <c r="L127" s="1">
        <f t="shared" si="9"/>
        <v>-1.23</v>
      </c>
      <c r="M127" s="1">
        <f t="shared" si="10"/>
        <v>0.64532428194648161</v>
      </c>
    </row>
    <row r="128" spans="1:13" x14ac:dyDescent="0.6">
      <c r="A128" s="1" t="s">
        <v>128</v>
      </c>
      <c r="B128" s="1">
        <v>70604</v>
      </c>
      <c r="C128" s="1">
        <v>-18.8</v>
      </c>
      <c r="D128" s="1">
        <v>-4.05</v>
      </c>
      <c r="E128" s="1">
        <f t="shared" si="7"/>
        <v>-14.75</v>
      </c>
      <c r="I128" s="1" t="s">
        <v>176</v>
      </c>
      <c r="J128" s="1">
        <f t="shared" si="8"/>
        <v>-15.75</v>
      </c>
      <c r="K128" s="1">
        <f t="shared" si="11"/>
        <v>-15.66</v>
      </c>
      <c r="L128" s="1">
        <f t="shared" si="9"/>
        <v>-17.36</v>
      </c>
      <c r="M128" s="1">
        <f t="shared" si="10"/>
        <v>0.99999992820932249</v>
      </c>
    </row>
    <row r="129" spans="1:13" x14ac:dyDescent="0.6">
      <c r="A129" s="1" t="s">
        <v>129</v>
      </c>
      <c r="B129" s="1">
        <v>68758</v>
      </c>
      <c r="C129" s="1">
        <v>-1.77</v>
      </c>
      <c r="D129" s="1">
        <v>-1.26</v>
      </c>
      <c r="E129" s="1">
        <f t="shared" si="7"/>
        <v>-0.51</v>
      </c>
      <c r="H129" s="1" t="s">
        <v>182</v>
      </c>
      <c r="I129" s="1" t="s">
        <v>176</v>
      </c>
      <c r="J129" s="1">
        <f t="shared" si="8"/>
        <v>-2.5099999999999998</v>
      </c>
      <c r="K129" s="1">
        <f t="shared" si="11"/>
        <v>-2.42</v>
      </c>
      <c r="L129" s="1">
        <f t="shared" si="9"/>
        <v>-0.33</v>
      </c>
      <c r="M129" s="1">
        <f t="shared" si="10"/>
        <v>0.53982783727702899</v>
      </c>
    </row>
    <row r="130" spans="1:13" x14ac:dyDescent="0.6">
      <c r="A130" s="1" t="s">
        <v>130</v>
      </c>
      <c r="B130" s="1">
        <v>73225</v>
      </c>
      <c r="C130" s="1">
        <v>12.93</v>
      </c>
      <c r="D130" s="1">
        <v>0.67</v>
      </c>
      <c r="E130" s="1">
        <f t="shared" si="7"/>
        <v>12.26</v>
      </c>
      <c r="J130" s="1">
        <f t="shared" si="8"/>
        <v>12.26</v>
      </c>
      <c r="K130" s="1">
        <f t="shared" ref="K130:K149" si="12">ROUND($J130+($E$150-$J$150),2)</f>
        <v>12.35</v>
      </c>
      <c r="L130" s="1">
        <f t="shared" si="9"/>
        <v>14.37</v>
      </c>
      <c r="M130" s="1">
        <f t="shared" si="10"/>
        <v>6.6671655638614782E-6</v>
      </c>
    </row>
    <row r="131" spans="1:13" x14ac:dyDescent="0.6">
      <c r="A131" s="1" t="s">
        <v>131</v>
      </c>
      <c r="B131" s="1">
        <v>68329</v>
      </c>
      <c r="C131" s="1">
        <v>-5.55</v>
      </c>
      <c r="D131" s="1">
        <v>-2.56</v>
      </c>
      <c r="E131" s="1">
        <f t="shared" ref="E131:E150" si="13">ROUND(C131-D131,3)</f>
        <v>-2.99</v>
      </c>
      <c r="I131" s="1" t="s">
        <v>176</v>
      </c>
      <c r="J131" s="1">
        <f t="shared" ref="J131:J149" si="14">ROUND($E131+IF($I131="ALP",-1,IF(OR($I131="LIB",$I131="NAT"),1,0))-IF($H131="ALP",-1,IF(OR($H131="LIB",$H131="NAT"),1,0)),2)</f>
        <v>-3.99</v>
      </c>
      <c r="K131" s="1">
        <f t="shared" si="12"/>
        <v>-3.9</v>
      </c>
      <c r="L131" s="1">
        <f t="shared" ref="L131:L149" si="15">IF($P$7="Pre-election",ROUND($K131+($P$8-$E$150),2),ROUND($C131+($P$8-$C$150),2))</f>
        <v>-4.1100000000000003</v>
      </c>
      <c r="M131" s="1">
        <f t="shared" ref="M131:M149" si="16">_xlfn.NORM.DIST(0,$L131,3.3,TRUE)</f>
        <v>0.89351764302706482</v>
      </c>
    </row>
    <row r="132" spans="1:13" x14ac:dyDescent="0.6">
      <c r="A132" s="1" t="s">
        <v>132</v>
      </c>
      <c r="B132" s="1">
        <v>77837</v>
      </c>
      <c r="C132" s="1">
        <v>10.61</v>
      </c>
      <c r="D132" s="1">
        <v>2.48</v>
      </c>
      <c r="E132" s="1">
        <f t="shared" si="13"/>
        <v>8.1300000000000008</v>
      </c>
      <c r="J132" s="1">
        <f t="shared" si="14"/>
        <v>8.1300000000000008</v>
      </c>
      <c r="K132" s="1">
        <f t="shared" si="12"/>
        <v>8.2200000000000006</v>
      </c>
      <c r="L132" s="1">
        <f t="shared" si="15"/>
        <v>12.05</v>
      </c>
      <c r="M132" s="1">
        <f t="shared" si="16"/>
        <v>1.3034885765490496E-4</v>
      </c>
    </row>
    <row r="133" spans="1:13" x14ac:dyDescent="0.6">
      <c r="A133" s="1" t="s">
        <v>133</v>
      </c>
      <c r="B133" s="1">
        <v>74782</v>
      </c>
      <c r="C133" s="1">
        <v>-18.62</v>
      </c>
      <c r="D133" s="1">
        <v>-9.23</v>
      </c>
      <c r="E133" s="1">
        <f t="shared" si="13"/>
        <v>-9.39</v>
      </c>
      <c r="J133" s="1">
        <f t="shared" si="14"/>
        <v>-9.39</v>
      </c>
      <c r="K133" s="1">
        <f t="shared" si="12"/>
        <v>-9.3000000000000007</v>
      </c>
      <c r="L133" s="1">
        <f t="shared" si="15"/>
        <v>-17.18</v>
      </c>
      <c r="M133" s="1">
        <f t="shared" si="16"/>
        <v>0.99999990355416524</v>
      </c>
    </row>
    <row r="134" spans="1:13" x14ac:dyDescent="0.6">
      <c r="A134" s="1" t="s">
        <v>134</v>
      </c>
      <c r="B134" s="1">
        <v>69526</v>
      </c>
      <c r="C134" s="1">
        <v>-17.329999999999998</v>
      </c>
      <c r="D134" s="1">
        <v>-1.54</v>
      </c>
      <c r="E134" s="1">
        <f t="shared" si="13"/>
        <v>-15.79</v>
      </c>
      <c r="J134" s="1">
        <f t="shared" si="14"/>
        <v>-15.79</v>
      </c>
      <c r="K134" s="1">
        <f t="shared" si="12"/>
        <v>-15.7</v>
      </c>
      <c r="L134" s="1">
        <f t="shared" si="15"/>
        <v>-15.89</v>
      </c>
      <c r="M134" s="1">
        <f t="shared" si="16"/>
        <v>0.99999926455878441</v>
      </c>
    </row>
    <row r="135" spans="1:13" x14ac:dyDescent="0.6">
      <c r="A135" s="1" t="s">
        <v>137</v>
      </c>
      <c r="B135" s="1">
        <v>68563</v>
      </c>
      <c r="C135" s="1">
        <v>1.47</v>
      </c>
      <c r="D135" s="1">
        <v>1.64</v>
      </c>
      <c r="E135" s="1">
        <f t="shared" si="13"/>
        <v>-0.17</v>
      </c>
      <c r="J135" s="1">
        <f t="shared" si="14"/>
        <v>-0.17</v>
      </c>
      <c r="K135" s="1">
        <f t="shared" si="12"/>
        <v>-0.08</v>
      </c>
      <c r="L135" s="1">
        <f t="shared" si="15"/>
        <v>2.91</v>
      </c>
      <c r="M135" s="1">
        <f t="shared" si="16"/>
        <v>0.18893756887291932</v>
      </c>
    </row>
    <row r="136" spans="1:13" x14ac:dyDescent="0.6">
      <c r="A136" s="1" t="s">
        <v>138</v>
      </c>
      <c r="B136" s="1">
        <v>73813</v>
      </c>
      <c r="C136" s="1">
        <v>5.71</v>
      </c>
      <c r="D136" s="1">
        <v>1.04</v>
      </c>
      <c r="E136" s="1">
        <f t="shared" si="13"/>
        <v>4.67</v>
      </c>
      <c r="H136" s="1" t="s">
        <v>177</v>
      </c>
      <c r="J136" s="1">
        <f t="shared" si="14"/>
        <v>3.67</v>
      </c>
      <c r="K136" s="1">
        <f t="shared" si="12"/>
        <v>3.76</v>
      </c>
      <c r="L136" s="1">
        <f t="shared" si="15"/>
        <v>7.15</v>
      </c>
      <c r="M136" s="1">
        <f t="shared" si="16"/>
        <v>1.5130140010235804E-2</v>
      </c>
    </row>
    <row r="137" spans="1:13" x14ac:dyDescent="0.6">
      <c r="A137" s="1" t="s">
        <v>139</v>
      </c>
      <c r="B137" s="1">
        <v>67540</v>
      </c>
      <c r="C137" s="1">
        <v>-0.22</v>
      </c>
      <c r="D137" s="1">
        <v>2.13</v>
      </c>
      <c r="E137" s="1">
        <f t="shared" si="13"/>
        <v>-2.35</v>
      </c>
      <c r="J137" s="1">
        <f t="shared" si="14"/>
        <v>-2.35</v>
      </c>
      <c r="K137" s="1">
        <f t="shared" si="12"/>
        <v>-2.2599999999999998</v>
      </c>
      <c r="L137" s="1">
        <f t="shared" si="15"/>
        <v>1.22</v>
      </c>
      <c r="M137" s="1">
        <f t="shared" si="16"/>
        <v>0.3558041449569414</v>
      </c>
    </row>
    <row r="138" spans="1:13" x14ac:dyDescent="0.6">
      <c r="A138" s="1" t="s">
        <v>140</v>
      </c>
      <c r="B138" s="1">
        <v>71110</v>
      </c>
      <c r="C138" s="1">
        <v>-19.47</v>
      </c>
      <c r="D138" s="1">
        <v>-4.38</v>
      </c>
      <c r="E138" s="1">
        <f t="shared" si="13"/>
        <v>-15.09</v>
      </c>
      <c r="J138" s="1">
        <f t="shared" si="14"/>
        <v>-15.09</v>
      </c>
      <c r="K138" s="1">
        <f t="shared" si="12"/>
        <v>-15</v>
      </c>
      <c r="L138" s="1">
        <f t="shared" si="15"/>
        <v>-18.03</v>
      </c>
      <c r="M138" s="1">
        <f t="shared" si="16"/>
        <v>0.99999997667606888</v>
      </c>
    </row>
    <row r="139" spans="1:13" x14ac:dyDescent="0.6">
      <c r="A139" s="1" t="s">
        <v>141</v>
      </c>
      <c r="B139" s="1">
        <v>68205</v>
      </c>
      <c r="C139" s="1">
        <v>11.86</v>
      </c>
      <c r="D139" s="1">
        <v>0.1</v>
      </c>
      <c r="E139" s="1">
        <f t="shared" si="13"/>
        <v>11.76</v>
      </c>
      <c r="H139" s="1" t="s">
        <v>177</v>
      </c>
      <c r="J139" s="1">
        <f t="shared" si="14"/>
        <v>10.76</v>
      </c>
      <c r="K139" s="1">
        <f t="shared" si="12"/>
        <v>10.85</v>
      </c>
      <c r="L139" s="1">
        <f t="shared" si="15"/>
        <v>13.3</v>
      </c>
      <c r="M139" s="1">
        <f t="shared" si="16"/>
        <v>2.7852495851452797E-5</v>
      </c>
    </row>
    <row r="140" spans="1:13" x14ac:dyDescent="0.6">
      <c r="A140" s="1" t="s">
        <v>165</v>
      </c>
      <c r="B140" s="1">
        <v>67426</v>
      </c>
      <c r="C140" s="1">
        <v>-24.02</v>
      </c>
      <c r="D140" s="1">
        <v>-5.08</v>
      </c>
      <c r="E140" s="1">
        <f t="shared" si="13"/>
        <v>-18.940000000000001</v>
      </c>
      <c r="J140" s="1">
        <f t="shared" si="14"/>
        <v>-18.940000000000001</v>
      </c>
      <c r="K140" s="1">
        <f t="shared" si="12"/>
        <v>-18.850000000000001</v>
      </c>
      <c r="L140" s="1">
        <f t="shared" si="15"/>
        <v>-22.58</v>
      </c>
      <c r="M140" s="1">
        <f t="shared" si="16"/>
        <v>0.99999999999610678</v>
      </c>
    </row>
    <row r="141" spans="1:13" x14ac:dyDescent="0.6">
      <c r="A141" s="1" t="s">
        <v>163</v>
      </c>
      <c r="B141" s="1">
        <v>77801</v>
      </c>
      <c r="C141" s="1">
        <v>16.98</v>
      </c>
      <c r="D141" s="1">
        <v>4.91</v>
      </c>
      <c r="E141" s="1">
        <f t="shared" si="13"/>
        <v>12.07</v>
      </c>
      <c r="J141" s="1">
        <f t="shared" si="14"/>
        <v>12.07</v>
      </c>
      <c r="K141" s="1">
        <f t="shared" si="12"/>
        <v>12.16</v>
      </c>
      <c r="L141" s="1">
        <f t="shared" si="15"/>
        <v>18.420000000000002</v>
      </c>
      <c r="M141" s="1">
        <f t="shared" si="16"/>
        <v>1.1900856511622084E-8</v>
      </c>
    </row>
    <row r="142" spans="1:13" x14ac:dyDescent="0.6">
      <c r="A142" s="1" t="s">
        <v>142</v>
      </c>
      <c r="B142" s="1">
        <v>73575</v>
      </c>
      <c r="C142" s="1">
        <v>9.27</v>
      </c>
      <c r="D142" s="1">
        <v>-3.39</v>
      </c>
      <c r="E142" s="1">
        <f t="shared" si="13"/>
        <v>12.66</v>
      </c>
      <c r="J142" s="1">
        <f t="shared" si="14"/>
        <v>12.66</v>
      </c>
      <c r="K142" s="1">
        <f t="shared" si="12"/>
        <v>12.75</v>
      </c>
      <c r="L142" s="1">
        <f t="shared" si="15"/>
        <v>10.71</v>
      </c>
      <c r="M142" s="1">
        <f t="shared" si="16"/>
        <v>5.8631641672511484E-4</v>
      </c>
    </row>
    <row r="143" spans="1:13" x14ac:dyDescent="0.6">
      <c r="A143" s="1" t="s">
        <v>143</v>
      </c>
      <c r="B143" s="1">
        <v>73034</v>
      </c>
      <c r="C143" s="1">
        <v>10.26</v>
      </c>
      <c r="D143" s="1">
        <v>-0.59</v>
      </c>
      <c r="E143" s="1">
        <f t="shared" si="13"/>
        <v>10.85</v>
      </c>
      <c r="J143" s="1">
        <f t="shared" si="14"/>
        <v>10.85</v>
      </c>
      <c r="K143" s="1">
        <f t="shared" si="12"/>
        <v>10.94</v>
      </c>
      <c r="L143" s="1">
        <f t="shared" si="15"/>
        <v>11.7</v>
      </c>
      <c r="M143" s="1">
        <f t="shared" si="16"/>
        <v>1.9596828924988417E-4</v>
      </c>
    </row>
    <row r="144" spans="1:13" x14ac:dyDescent="0.6">
      <c r="A144" s="1" t="s">
        <v>144</v>
      </c>
      <c r="B144" s="1">
        <v>69948</v>
      </c>
      <c r="C144" s="1">
        <v>-14.84</v>
      </c>
      <c r="D144" s="1">
        <v>-6.14</v>
      </c>
      <c r="E144" s="1">
        <f t="shared" si="13"/>
        <v>-8.6999999999999993</v>
      </c>
      <c r="H144" s="1" t="s">
        <v>176</v>
      </c>
      <c r="J144" s="1">
        <f t="shared" si="14"/>
        <v>-7.7</v>
      </c>
      <c r="K144" s="1">
        <f t="shared" si="12"/>
        <v>-7.61</v>
      </c>
      <c r="L144" s="1">
        <f t="shared" si="15"/>
        <v>-13.4</v>
      </c>
      <c r="M144" s="1">
        <f t="shared" si="16"/>
        <v>0.99997552725177496</v>
      </c>
    </row>
    <row r="145" spans="1:13" x14ac:dyDescent="0.6">
      <c r="A145" s="1" t="s">
        <v>145</v>
      </c>
      <c r="B145" s="1">
        <v>73734</v>
      </c>
      <c r="C145" s="1">
        <v>5.46</v>
      </c>
      <c r="D145" s="1">
        <v>0.67</v>
      </c>
      <c r="E145" s="1">
        <f t="shared" si="13"/>
        <v>4.79</v>
      </c>
      <c r="J145" s="1">
        <f t="shared" si="14"/>
        <v>4.79</v>
      </c>
      <c r="K145" s="1">
        <f t="shared" si="12"/>
        <v>4.88</v>
      </c>
      <c r="L145" s="1">
        <f t="shared" si="15"/>
        <v>6.9</v>
      </c>
      <c r="M145" s="1">
        <f t="shared" si="16"/>
        <v>1.8268107011540614E-2</v>
      </c>
    </row>
    <row r="146" spans="1:13" x14ac:dyDescent="0.6">
      <c r="A146" s="1" t="s">
        <v>146</v>
      </c>
      <c r="B146" s="1">
        <v>67921</v>
      </c>
      <c r="C146" s="1">
        <v>-15.77</v>
      </c>
      <c r="D146" s="1">
        <v>-1.69</v>
      </c>
      <c r="E146" s="1">
        <f t="shared" si="13"/>
        <v>-14.08</v>
      </c>
      <c r="J146" s="1">
        <f t="shared" si="14"/>
        <v>-14.08</v>
      </c>
      <c r="K146" s="1">
        <f t="shared" si="12"/>
        <v>-13.99</v>
      </c>
      <c r="L146" s="1">
        <f t="shared" si="15"/>
        <v>-14.33</v>
      </c>
      <c r="M146" s="1">
        <f t="shared" si="16"/>
        <v>0.99999295404578303</v>
      </c>
    </row>
    <row r="147" spans="1:13" x14ac:dyDescent="0.6">
      <c r="A147" s="1" t="s">
        <v>148</v>
      </c>
      <c r="B147" s="1">
        <v>75433</v>
      </c>
      <c r="C147" s="1">
        <v>9.7100000000000009</v>
      </c>
      <c r="D147" s="1">
        <v>4.12</v>
      </c>
      <c r="E147" s="1">
        <f t="shared" si="13"/>
        <v>5.59</v>
      </c>
      <c r="I147" s="1" t="s">
        <v>182</v>
      </c>
      <c r="J147" s="1">
        <f t="shared" si="14"/>
        <v>6.59</v>
      </c>
      <c r="K147" s="1">
        <f t="shared" si="12"/>
        <v>6.68</v>
      </c>
      <c r="L147" s="1">
        <f t="shared" si="15"/>
        <v>11.15</v>
      </c>
      <c r="M147" s="1">
        <f t="shared" si="16"/>
        <v>3.6403080420583441E-4</v>
      </c>
    </row>
    <row r="148" spans="1:13" x14ac:dyDescent="0.6">
      <c r="A148" s="1" t="s">
        <v>149</v>
      </c>
      <c r="B148" s="1">
        <v>70243</v>
      </c>
      <c r="C148" s="1">
        <v>-20.2</v>
      </c>
      <c r="D148" s="1">
        <v>-12.27</v>
      </c>
      <c r="E148" s="1">
        <f t="shared" si="13"/>
        <v>-7.93</v>
      </c>
      <c r="F148" s="1" t="s">
        <v>178</v>
      </c>
      <c r="G148" s="1" t="s">
        <v>178</v>
      </c>
      <c r="H148" s="1" t="s">
        <v>176</v>
      </c>
      <c r="J148" s="1">
        <f t="shared" si="14"/>
        <v>-6.93</v>
      </c>
      <c r="K148" s="1">
        <f t="shared" si="12"/>
        <v>-6.84</v>
      </c>
      <c r="L148" s="1">
        <f t="shared" si="15"/>
        <v>-18.760000000000002</v>
      </c>
      <c r="M148" s="1">
        <f t="shared" si="16"/>
        <v>0.99999999345356572</v>
      </c>
    </row>
    <row r="149" spans="1:13" x14ac:dyDescent="0.6">
      <c r="A149" s="1" t="s">
        <v>146</v>
      </c>
      <c r="B149" s="1">
        <v>71487</v>
      </c>
      <c r="C149" s="1">
        <v>-8.49</v>
      </c>
      <c r="D149" s="1">
        <v>4.1399999999999997</v>
      </c>
      <c r="E149" s="1">
        <f t="shared" si="13"/>
        <v>-12.63</v>
      </c>
      <c r="J149" s="1">
        <f t="shared" si="14"/>
        <v>-12.63</v>
      </c>
      <c r="K149" s="1">
        <f t="shared" si="12"/>
        <v>-12.54</v>
      </c>
      <c r="L149" s="1">
        <f t="shared" si="15"/>
        <v>-7.05</v>
      </c>
      <c r="M149" s="1">
        <f t="shared" si="16"/>
        <v>0.98367510719115248</v>
      </c>
    </row>
    <row r="150" spans="1:13" x14ac:dyDescent="0.6">
      <c r="C150" s="1">
        <v>-1.44</v>
      </c>
      <c r="D150" s="1">
        <v>-1.54</v>
      </c>
      <c r="E150" s="1">
        <f t="shared" si="13"/>
        <v>0.1</v>
      </c>
      <c r="J150" s="1">
        <f>ROUND(SUMPRODUCT($B$2:$B149,J$2:J149)/SUM($B$2:$B149),2)</f>
        <v>0.01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7E8CC-5301-472C-96BA-799CBAC49D74}">
          <x14:formula1>
            <xm:f>Summary!$M$1:$M$2</xm:f>
          </x14:formula1>
          <xm:sqref>P7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D4BA-7BA3-4E3A-9B72-BB1BA5D372DE}">
  <sheetPr codeName="Sheet9"/>
  <dimension ref="A1:R150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73244</v>
      </c>
      <c r="C2" s="1">
        <v>3.5</v>
      </c>
      <c r="D2" s="1">
        <v>2.1800000000000002</v>
      </c>
      <c r="E2" s="1">
        <f>ROUND(C2-D2,3)</f>
        <v>1.32</v>
      </c>
      <c r="H2" s="1" t="s">
        <v>176</v>
      </c>
      <c r="I2" s="1" t="s">
        <v>177</v>
      </c>
      <c r="J2" s="1">
        <f>ROUND($E2+IF($I2="ALP",-1,IF(OR($I2="LIB",$I2="NAT"),1,0))-IF($H2="ALP",-1,IF(OR($H2="LIB",$H2="NAT"),1,0)),2)</f>
        <v>3.32</v>
      </c>
      <c r="K2" s="1">
        <f t="shared" ref="K2:K33" si="0">ROUND($J2+($E$150-$J$150),2)</f>
        <v>3.35</v>
      </c>
      <c r="L2" s="1">
        <f>IF($P$7="Pre-election",ROUND($K2+($P$8-$E$150),2),ROUND($C2+($P$8-$C$150),2))</f>
        <v>-0.13</v>
      </c>
      <c r="M2" s="1">
        <f>_xlfn.NORM.DIST(0,$L2,3.3,TRUE)</f>
        <v>0.51571184408820214</v>
      </c>
      <c r="O2" s="1" t="s">
        <v>176</v>
      </c>
      <c r="P2" s="1">
        <f ca="1">COUNTIFS(OFFSET($E$2,0,0,COUNTA($A:$A)-1,1),"&lt;0",OFFSET(IF($P$7="Pre-election",$F$2,$G$2),0,0,COUNTA($A:$A)-1,1),"")</f>
        <v>79</v>
      </c>
      <c r="Q2" s="1">
        <f ca="1">COUNTIFS(OFFSET($L$2,0,0,COUNTA($A:$A)-1,1),"&lt;0",OFFSET(IF($P$7="Pre-election",$F$2,$G$2),0,0,COUNTA($A:$A)-1,1),"")</f>
        <v>71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69.8</v>
      </c>
    </row>
    <row r="3" spans="1:18" x14ac:dyDescent="0.6">
      <c r="A3" s="1" t="s">
        <v>1</v>
      </c>
      <c r="B3" s="1">
        <v>75394</v>
      </c>
      <c r="C3" s="1">
        <v>5.59</v>
      </c>
      <c r="D3" s="1">
        <v>3.02</v>
      </c>
      <c r="E3" s="1">
        <f t="shared" ref="E3:E66" si="1">ROUND(C3-D3,3)</f>
        <v>2.57</v>
      </c>
      <c r="J3" s="1">
        <f t="shared" ref="J3:J66" si="2">ROUND($E3+IF($I3="ALP",-1,IF(OR($I3="LIB",$I3="NAT"),1,0))-IF($H3="ALP",-1,IF(OR($H3="LIB",$H3="NAT"),1,0)),2)</f>
        <v>2.57</v>
      </c>
      <c r="K3" s="1">
        <f t="shared" si="0"/>
        <v>2.6</v>
      </c>
      <c r="L3" s="1">
        <f t="shared" ref="L3:L66" si="3">IF($P$7="Pre-election",ROUND($K3+($P$8-$E$150),2),ROUND($C3+($P$8-$C$150),2))</f>
        <v>1.96</v>
      </c>
      <c r="M3" s="1">
        <f t="shared" ref="M3:M66" si="4">_xlfn.NORM.DIST(0,$L3,3.3,TRUE)</f>
        <v>0.27627632475219938</v>
      </c>
      <c r="O3" s="1" t="s">
        <v>183</v>
      </c>
      <c r="P3" s="1">
        <f ca="1">COUNTIFS(OFFSET($E$2,0,0,COUNTA($A:$A)-1,1),"&gt;0",OFFSET(IF($P$7="Pre-election",$F$2,$G$2),0,0,COUNTA($A:$A)-1,1),"")</f>
        <v>64</v>
      </c>
      <c r="Q3" s="1">
        <f ca="1">COUNTIFS(OFFSET($L$2,0,0,COUNTA($A:$A)-1,1),"&gt;0",OFFSET(IF($P$7="Pre-election",$F$2,$G$2),0,0,COUNTA($A:$A)-1,1),"")</f>
        <v>72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73.2</v>
      </c>
    </row>
    <row r="4" spans="1:18" x14ac:dyDescent="0.6">
      <c r="A4" s="1" t="s">
        <v>2</v>
      </c>
      <c r="B4" s="1">
        <v>75825</v>
      </c>
      <c r="C4" s="1">
        <v>3.67</v>
      </c>
      <c r="D4" s="1">
        <v>2.09</v>
      </c>
      <c r="E4" s="1">
        <f t="shared" si="1"/>
        <v>1.58</v>
      </c>
      <c r="J4" s="1">
        <f t="shared" si="2"/>
        <v>1.58</v>
      </c>
      <c r="K4" s="1">
        <f t="shared" si="0"/>
        <v>1.61</v>
      </c>
      <c r="L4" s="1">
        <f t="shared" si="3"/>
        <v>0.04</v>
      </c>
      <c r="M4" s="1">
        <f t="shared" si="4"/>
        <v>0.49516445440486628</v>
      </c>
      <c r="O4" s="1" t="s">
        <v>184</v>
      </c>
      <c r="P4" s="1">
        <f ca="1">COUNTIFS(OFFSET($E$2,0,0,COUNTA($A:$A)-1,1),"&lt;0",OFFSET(IF($P$7="Pre-election",$F$2,$G$2),0,0,COUNTA($A:$A)-1,1),"&lt;&gt;"&amp;"")</f>
        <v>3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72833</v>
      </c>
      <c r="C5" s="1">
        <v>-1.41</v>
      </c>
      <c r="D5" s="1">
        <v>9.1300000000000008</v>
      </c>
      <c r="E5" s="1">
        <f t="shared" si="1"/>
        <v>-10.54</v>
      </c>
      <c r="J5" s="1">
        <f t="shared" si="2"/>
        <v>-10.54</v>
      </c>
      <c r="K5" s="1">
        <f t="shared" si="0"/>
        <v>-10.51</v>
      </c>
      <c r="L5" s="1">
        <f t="shared" si="3"/>
        <v>-5.04</v>
      </c>
      <c r="M5" s="1">
        <f t="shared" si="4"/>
        <v>0.93665339587422114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COUNTIFS(OFFSET($L$2,0,0,COUNTA($A:$A)-1,1),"&gt;0",OFFSET(IF($P$7="Pre-election",$F$2,$G$2),0,0,COUNTA($A:$A)-1,1),"&lt;&gt;"&amp;"")</f>
        <v>3</v>
      </c>
    </row>
    <row r="6" spans="1:18" x14ac:dyDescent="0.6">
      <c r="A6" s="1" t="s">
        <v>4</v>
      </c>
      <c r="B6" s="1">
        <v>78372</v>
      </c>
      <c r="C6" s="1">
        <v>20.89</v>
      </c>
      <c r="D6" s="1">
        <v>4.91</v>
      </c>
      <c r="E6" s="1">
        <f t="shared" si="1"/>
        <v>15.98</v>
      </c>
      <c r="J6" s="1">
        <f t="shared" si="2"/>
        <v>15.98</v>
      </c>
      <c r="K6" s="1">
        <f t="shared" si="0"/>
        <v>16.010000000000002</v>
      </c>
      <c r="L6" s="1">
        <f t="shared" si="3"/>
        <v>17.260000000000002</v>
      </c>
      <c r="M6" s="1">
        <f t="shared" si="4"/>
        <v>8.461620202650194E-8</v>
      </c>
    </row>
    <row r="7" spans="1:18" x14ac:dyDescent="0.6">
      <c r="A7" s="1" t="s">
        <v>5</v>
      </c>
      <c r="B7" s="1">
        <v>74067</v>
      </c>
      <c r="C7" s="1">
        <v>-4.34</v>
      </c>
      <c r="D7" s="1">
        <v>5.05</v>
      </c>
      <c r="E7" s="1">
        <f t="shared" si="1"/>
        <v>-9.39</v>
      </c>
      <c r="H7" s="1" t="s">
        <v>176</v>
      </c>
      <c r="J7" s="1">
        <f t="shared" si="2"/>
        <v>-8.39</v>
      </c>
      <c r="K7" s="1">
        <f t="shared" si="0"/>
        <v>-8.36</v>
      </c>
      <c r="L7" s="1">
        <f t="shared" si="3"/>
        <v>-7.97</v>
      </c>
      <c r="M7" s="1">
        <f t="shared" si="4"/>
        <v>0.9921356673196724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62051</v>
      </c>
      <c r="C8" s="1">
        <v>4.57</v>
      </c>
      <c r="D8" s="1">
        <v>4.5999999999999996</v>
      </c>
      <c r="E8" s="1">
        <f t="shared" si="1"/>
        <v>-0.03</v>
      </c>
      <c r="H8" s="1" t="s">
        <v>177</v>
      </c>
      <c r="I8" s="1" t="s">
        <v>176</v>
      </c>
      <c r="J8" s="1">
        <f t="shared" si="2"/>
        <v>-2.0299999999999998</v>
      </c>
      <c r="K8" s="1">
        <f t="shared" si="0"/>
        <v>-2</v>
      </c>
      <c r="L8" s="1">
        <f t="shared" si="3"/>
        <v>0.94</v>
      </c>
      <c r="M8" s="1">
        <f t="shared" si="4"/>
        <v>0.38788011234130954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76616</v>
      </c>
      <c r="C9" s="1">
        <v>-21.31</v>
      </c>
      <c r="D9" s="1">
        <v>3.01</v>
      </c>
      <c r="E9" s="1">
        <f t="shared" si="1"/>
        <v>-24.32</v>
      </c>
      <c r="H9" s="1" t="s">
        <v>176</v>
      </c>
      <c r="J9" s="1">
        <f t="shared" si="2"/>
        <v>-23.32</v>
      </c>
      <c r="K9" s="1">
        <f t="shared" si="0"/>
        <v>-23.29</v>
      </c>
      <c r="L9" s="1">
        <f t="shared" si="3"/>
        <v>-24.94</v>
      </c>
      <c r="M9" s="1">
        <f t="shared" si="4"/>
        <v>0.99999999999997946</v>
      </c>
    </row>
    <row r="10" spans="1:18" x14ac:dyDescent="0.6">
      <c r="A10" s="1" t="s">
        <v>8</v>
      </c>
      <c r="B10" s="1">
        <v>77236</v>
      </c>
      <c r="C10" s="1">
        <v>0.88</v>
      </c>
      <c r="D10" s="1">
        <v>2.23</v>
      </c>
      <c r="E10" s="1">
        <f t="shared" si="1"/>
        <v>-1.35</v>
      </c>
      <c r="J10" s="1">
        <f t="shared" si="2"/>
        <v>-1.35</v>
      </c>
      <c r="K10" s="1">
        <f t="shared" si="0"/>
        <v>-1.32</v>
      </c>
      <c r="L10" s="1">
        <f t="shared" si="3"/>
        <v>-2.75</v>
      </c>
      <c r="M10" s="1">
        <f t="shared" si="4"/>
        <v>0.79767161903635697</v>
      </c>
    </row>
    <row r="11" spans="1:18" x14ac:dyDescent="0.6">
      <c r="A11" s="1" t="s">
        <v>9</v>
      </c>
      <c r="B11" s="1">
        <v>75046</v>
      </c>
      <c r="C11" s="1">
        <v>10.130000000000001</v>
      </c>
      <c r="D11" s="1">
        <v>6.95</v>
      </c>
      <c r="E11" s="1">
        <f t="shared" si="1"/>
        <v>3.18</v>
      </c>
      <c r="J11" s="1">
        <f t="shared" si="2"/>
        <v>3.18</v>
      </c>
      <c r="K11" s="1">
        <f t="shared" si="0"/>
        <v>3.21</v>
      </c>
      <c r="L11" s="1">
        <f t="shared" si="3"/>
        <v>6.5</v>
      </c>
      <c r="M11" s="1">
        <f t="shared" si="4"/>
        <v>2.443655524863422E-2</v>
      </c>
    </row>
    <row r="12" spans="1:18" x14ac:dyDescent="0.6">
      <c r="A12" s="1" t="s">
        <v>10</v>
      </c>
      <c r="B12" s="1">
        <v>76794</v>
      </c>
      <c r="C12" s="1">
        <v>18.399999999999999</v>
      </c>
      <c r="D12" s="1">
        <v>6.2</v>
      </c>
      <c r="E12" s="1">
        <f t="shared" si="1"/>
        <v>12.2</v>
      </c>
      <c r="I12" s="1" t="s">
        <v>177</v>
      </c>
      <c r="J12" s="1">
        <f t="shared" si="2"/>
        <v>13.2</v>
      </c>
      <c r="K12" s="1">
        <f t="shared" si="0"/>
        <v>13.23</v>
      </c>
      <c r="L12" s="1">
        <f t="shared" si="3"/>
        <v>14.77</v>
      </c>
      <c r="M12" s="1">
        <f t="shared" si="4"/>
        <v>3.8070420790812131E-6</v>
      </c>
    </row>
    <row r="13" spans="1:18" x14ac:dyDescent="0.6">
      <c r="A13" s="1" t="s">
        <v>12</v>
      </c>
      <c r="B13" s="1">
        <v>70384</v>
      </c>
      <c r="C13" s="1">
        <v>-12.98</v>
      </c>
      <c r="D13" s="1">
        <v>9.1199999999999992</v>
      </c>
      <c r="E13" s="1">
        <f t="shared" si="1"/>
        <v>-22.1</v>
      </c>
      <c r="J13" s="1">
        <f t="shared" si="2"/>
        <v>-22.1</v>
      </c>
      <c r="K13" s="1">
        <f t="shared" si="0"/>
        <v>-22.07</v>
      </c>
      <c r="L13" s="1">
        <f t="shared" si="3"/>
        <v>-16.61</v>
      </c>
      <c r="M13" s="1">
        <f t="shared" si="4"/>
        <v>0.99999975898804938</v>
      </c>
    </row>
    <row r="14" spans="1:18" x14ac:dyDescent="0.6">
      <c r="A14" s="1" t="s">
        <v>170</v>
      </c>
      <c r="B14" s="1">
        <v>70089</v>
      </c>
      <c r="C14" s="1">
        <v>-9.4600000000000009</v>
      </c>
      <c r="D14" s="1">
        <v>5.29</v>
      </c>
      <c r="E14" s="1">
        <f t="shared" si="1"/>
        <v>-14.75</v>
      </c>
      <c r="J14" s="1">
        <f t="shared" si="2"/>
        <v>-14.75</v>
      </c>
      <c r="K14" s="1">
        <f t="shared" si="0"/>
        <v>-14.72</v>
      </c>
      <c r="L14" s="1">
        <f t="shared" si="3"/>
        <v>-13.09</v>
      </c>
      <c r="M14" s="1">
        <f t="shared" si="4"/>
        <v>0.9999635575928747</v>
      </c>
    </row>
    <row r="15" spans="1:18" x14ac:dyDescent="0.6">
      <c r="A15" s="1" t="s">
        <v>14</v>
      </c>
      <c r="B15" s="1">
        <v>75369</v>
      </c>
      <c r="C15" s="1">
        <v>11.6</v>
      </c>
      <c r="D15" s="1">
        <v>3.8</v>
      </c>
      <c r="E15" s="1">
        <f t="shared" si="1"/>
        <v>7.8</v>
      </c>
      <c r="H15" s="1" t="s">
        <v>177</v>
      </c>
      <c r="J15" s="1">
        <f t="shared" si="2"/>
        <v>6.8</v>
      </c>
      <c r="K15" s="1">
        <f t="shared" si="0"/>
        <v>6.83</v>
      </c>
      <c r="L15" s="1">
        <f t="shared" si="3"/>
        <v>7.97</v>
      </c>
      <c r="M15" s="1">
        <f t="shared" si="4"/>
        <v>7.8643326803275806E-3</v>
      </c>
    </row>
    <row r="16" spans="1:18" x14ac:dyDescent="0.6">
      <c r="A16" s="1" t="s">
        <v>15</v>
      </c>
      <c r="B16" s="1">
        <v>70940</v>
      </c>
      <c r="C16" s="1">
        <v>0.89</v>
      </c>
      <c r="D16" s="1">
        <v>9.0299999999999994</v>
      </c>
      <c r="E16" s="1">
        <f t="shared" si="1"/>
        <v>-8.14</v>
      </c>
      <c r="J16" s="1">
        <f t="shared" si="2"/>
        <v>-8.14</v>
      </c>
      <c r="K16" s="1">
        <f t="shared" si="0"/>
        <v>-8.11</v>
      </c>
      <c r="L16" s="1">
        <f t="shared" si="3"/>
        <v>-2.74</v>
      </c>
      <c r="M16" s="1">
        <f t="shared" si="4"/>
        <v>0.79681626239306391</v>
      </c>
    </row>
    <row r="17" spans="1:13" x14ac:dyDescent="0.6">
      <c r="A17" s="1" t="s">
        <v>16</v>
      </c>
      <c r="B17" s="1">
        <v>59752</v>
      </c>
      <c r="C17" s="1">
        <v>5.7</v>
      </c>
      <c r="D17" s="1">
        <v>2.85</v>
      </c>
      <c r="E17" s="1">
        <f t="shared" si="1"/>
        <v>2.85</v>
      </c>
      <c r="J17" s="1">
        <f t="shared" si="2"/>
        <v>2.85</v>
      </c>
      <c r="K17" s="1">
        <f t="shared" si="0"/>
        <v>2.88</v>
      </c>
      <c r="L17" s="1">
        <f t="shared" si="3"/>
        <v>2.0699999999999998</v>
      </c>
      <c r="M17" s="1">
        <f t="shared" si="4"/>
        <v>0.26524023875827013</v>
      </c>
    </row>
    <row r="18" spans="1:13" x14ac:dyDescent="0.6">
      <c r="A18" s="1" t="s">
        <v>17</v>
      </c>
      <c r="B18" s="1">
        <v>73894</v>
      </c>
      <c r="C18" s="1">
        <v>25.77</v>
      </c>
      <c r="D18" s="1">
        <v>2.72</v>
      </c>
      <c r="E18" s="1">
        <f t="shared" si="1"/>
        <v>23.05</v>
      </c>
      <c r="H18" s="1" t="s">
        <v>177</v>
      </c>
      <c r="J18" s="1">
        <f t="shared" si="2"/>
        <v>22.05</v>
      </c>
      <c r="K18" s="1">
        <f t="shared" si="0"/>
        <v>22.08</v>
      </c>
      <c r="L18" s="1">
        <f t="shared" si="3"/>
        <v>22.14</v>
      </c>
      <c r="M18" s="1">
        <f t="shared" si="4"/>
        <v>9.7920318946621689E-12</v>
      </c>
    </row>
    <row r="19" spans="1:13" x14ac:dyDescent="0.6">
      <c r="A19" s="1" t="s">
        <v>18</v>
      </c>
      <c r="B19" s="1">
        <v>84371</v>
      </c>
      <c r="C19" s="1">
        <v>-0.23</v>
      </c>
      <c r="D19" s="1">
        <v>3.47</v>
      </c>
      <c r="E19" s="1">
        <f t="shared" si="1"/>
        <v>-3.7</v>
      </c>
      <c r="H19" s="1" t="s">
        <v>176</v>
      </c>
      <c r="J19" s="1">
        <f t="shared" si="2"/>
        <v>-2.7</v>
      </c>
      <c r="K19" s="1">
        <f t="shared" si="0"/>
        <v>-2.67</v>
      </c>
      <c r="L19" s="1">
        <f t="shared" si="3"/>
        <v>-3.86</v>
      </c>
      <c r="M19" s="1">
        <f t="shared" si="4"/>
        <v>0.87893853096881691</v>
      </c>
    </row>
    <row r="20" spans="1:13" x14ac:dyDescent="0.6">
      <c r="A20" s="1" t="s">
        <v>19</v>
      </c>
      <c r="B20" s="1">
        <v>77225</v>
      </c>
      <c r="C20" s="1">
        <v>-0.36</v>
      </c>
      <c r="D20" s="1">
        <v>5.84</v>
      </c>
      <c r="E20" s="1">
        <f t="shared" si="1"/>
        <v>-6.2</v>
      </c>
      <c r="J20" s="1">
        <f t="shared" si="2"/>
        <v>-6.2</v>
      </c>
      <c r="K20" s="1">
        <f t="shared" si="0"/>
        <v>-6.17</v>
      </c>
      <c r="L20" s="1">
        <f t="shared" si="3"/>
        <v>-3.99</v>
      </c>
      <c r="M20" s="1">
        <f t="shared" si="4"/>
        <v>0.88668603929233891</v>
      </c>
    </row>
    <row r="21" spans="1:13" x14ac:dyDescent="0.6">
      <c r="A21" s="1" t="s">
        <v>20</v>
      </c>
      <c r="B21" s="1">
        <v>78533</v>
      </c>
      <c r="C21" s="1">
        <v>-0.76</v>
      </c>
      <c r="D21" s="1">
        <v>0.77</v>
      </c>
      <c r="E21" s="1">
        <f t="shared" si="1"/>
        <v>-1.53</v>
      </c>
      <c r="J21" s="1">
        <f t="shared" si="2"/>
        <v>-1.53</v>
      </c>
      <c r="K21" s="1">
        <f t="shared" si="0"/>
        <v>-1.5</v>
      </c>
      <c r="L21" s="1">
        <f t="shared" si="3"/>
        <v>-4.3899999999999997</v>
      </c>
      <c r="M21" s="1">
        <f t="shared" si="4"/>
        <v>0.90829077541631409</v>
      </c>
    </row>
    <row r="22" spans="1:13" x14ac:dyDescent="0.6">
      <c r="A22" s="1" t="s">
        <v>171</v>
      </c>
      <c r="B22" s="1">
        <v>70260</v>
      </c>
      <c r="C22" s="1">
        <v>-7.03</v>
      </c>
      <c r="D22" s="1">
        <v>0.69</v>
      </c>
      <c r="E22" s="1">
        <f t="shared" si="1"/>
        <v>-7.72</v>
      </c>
      <c r="J22" s="1">
        <f t="shared" si="2"/>
        <v>-7.72</v>
      </c>
      <c r="K22" s="1">
        <f t="shared" si="0"/>
        <v>-7.69</v>
      </c>
      <c r="L22" s="1">
        <f t="shared" si="3"/>
        <v>-10.66</v>
      </c>
      <c r="M22" s="1">
        <f t="shared" si="4"/>
        <v>0.99938170461408482</v>
      </c>
    </row>
    <row r="23" spans="1:13" x14ac:dyDescent="0.6">
      <c r="A23" s="1" t="s">
        <v>22</v>
      </c>
      <c r="B23" s="1">
        <v>73338</v>
      </c>
      <c r="C23" s="1">
        <v>2.91</v>
      </c>
      <c r="D23" s="1">
        <v>6.97</v>
      </c>
      <c r="E23" s="1">
        <f t="shared" si="1"/>
        <v>-4.0599999999999996</v>
      </c>
      <c r="G23" s="1" t="s">
        <v>178</v>
      </c>
      <c r="H23" s="1" t="s">
        <v>176</v>
      </c>
      <c r="J23" s="1">
        <f t="shared" si="2"/>
        <v>-3.06</v>
      </c>
      <c r="K23" s="1">
        <f t="shared" si="0"/>
        <v>-3.03</v>
      </c>
      <c r="L23" s="1">
        <f t="shared" si="3"/>
        <v>-0.72</v>
      </c>
      <c r="M23" s="1">
        <f t="shared" si="4"/>
        <v>0.5863562745839257</v>
      </c>
    </row>
    <row r="24" spans="1:13" x14ac:dyDescent="0.6">
      <c r="A24" s="1" t="s">
        <v>23</v>
      </c>
      <c r="B24" s="1">
        <v>71534</v>
      </c>
      <c r="C24" s="1">
        <v>-17.190000000000001</v>
      </c>
      <c r="D24" s="1">
        <v>-0.08</v>
      </c>
      <c r="E24" s="1">
        <f t="shared" si="1"/>
        <v>-17.11</v>
      </c>
      <c r="J24" s="1">
        <f t="shared" si="2"/>
        <v>-17.11</v>
      </c>
      <c r="K24" s="1">
        <f t="shared" si="0"/>
        <v>-17.079999999999998</v>
      </c>
      <c r="L24" s="1">
        <f t="shared" si="3"/>
        <v>-20.82</v>
      </c>
      <c r="M24" s="1">
        <f t="shared" si="4"/>
        <v>0.99999999985966037</v>
      </c>
    </row>
    <row r="25" spans="1:13" x14ac:dyDescent="0.6">
      <c r="A25" s="1" t="s">
        <v>24</v>
      </c>
      <c r="B25" s="1">
        <v>66655</v>
      </c>
      <c r="C25" s="1">
        <v>-7.52</v>
      </c>
      <c r="D25" s="1">
        <v>3.29</v>
      </c>
      <c r="E25" s="1">
        <f t="shared" si="1"/>
        <v>-10.81</v>
      </c>
      <c r="J25" s="1">
        <f t="shared" si="2"/>
        <v>-10.81</v>
      </c>
      <c r="K25" s="1">
        <f t="shared" si="0"/>
        <v>-10.78</v>
      </c>
      <c r="L25" s="1">
        <f t="shared" si="3"/>
        <v>-11.15</v>
      </c>
      <c r="M25" s="1">
        <f t="shared" si="4"/>
        <v>0.99963596919579412</v>
      </c>
    </row>
    <row r="26" spans="1:13" x14ac:dyDescent="0.6">
      <c r="A26" s="1" t="s">
        <v>25</v>
      </c>
      <c r="B26" s="1">
        <v>69744</v>
      </c>
      <c r="C26" s="1">
        <v>0.69</v>
      </c>
      <c r="D26" s="1">
        <v>0.88</v>
      </c>
      <c r="E26" s="1">
        <f t="shared" si="1"/>
        <v>-0.19</v>
      </c>
      <c r="J26" s="1">
        <f t="shared" si="2"/>
        <v>-0.19</v>
      </c>
      <c r="K26" s="1">
        <f t="shared" si="0"/>
        <v>-0.16</v>
      </c>
      <c r="L26" s="1">
        <f t="shared" si="3"/>
        <v>-2.94</v>
      </c>
      <c r="M26" s="1">
        <f t="shared" si="4"/>
        <v>0.81351102858356628</v>
      </c>
    </row>
    <row r="27" spans="1:13" x14ac:dyDescent="0.6">
      <c r="A27" s="1" t="s">
        <v>26</v>
      </c>
      <c r="B27" s="1">
        <v>77954</v>
      </c>
      <c r="C27" s="1">
        <v>3.62</v>
      </c>
      <c r="D27" s="1">
        <v>6.4</v>
      </c>
      <c r="E27" s="1">
        <f t="shared" si="1"/>
        <v>-2.78</v>
      </c>
      <c r="J27" s="1">
        <f t="shared" si="2"/>
        <v>-2.78</v>
      </c>
      <c r="K27" s="1">
        <f t="shared" si="0"/>
        <v>-2.75</v>
      </c>
      <c r="L27" s="1">
        <f t="shared" si="3"/>
        <v>-0.01</v>
      </c>
      <c r="M27" s="1">
        <f t="shared" si="4"/>
        <v>0.5012089141510262</v>
      </c>
    </row>
    <row r="28" spans="1:13" x14ac:dyDescent="0.6">
      <c r="A28" s="1" t="s">
        <v>27</v>
      </c>
      <c r="B28" s="1">
        <v>71460</v>
      </c>
      <c r="C28" s="1">
        <v>6.65</v>
      </c>
      <c r="D28" s="1">
        <v>2.4900000000000002</v>
      </c>
      <c r="E28" s="1">
        <f t="shared" si="1"/>
        <v>4.16</v>
      </c>
      <c r="J28" s="1">
        <f t="shared" si="2"/>
        <v>4.16</v>
      </c>
      <c r="K28" s="1">
        <f t="shared" si="0"/>
        <v>4.1900000000000004</v>
      </c>
      <c r="L28" s="1">
        <f t="shared" si="3"/>
        <v>3.02</v>
      </c>
      <c r="M28" s="1">
        <f t="shared" si="4"/>
        <v>0.18005604695583488</v>
      </c>
    </row>
    <row r="29" spans="1:13" x14ac:dyDescent="0.6">
      <c r="A29" s="1" t="s">
        <v>164</v>
      </c>
      <c r="B29" s="1">
        <v>76944</v>
      </c>
      <c r="C29" s="1">
        <v>-9.32</v>
      </c>
      <c r="D29" s="1">
        <v>7.78</v>
      </c>
      <c r="E29" s="1">
        <f t="shared" si="1"/>
        <v>-17.100000000000001</v>
      </c>
      <c r="J29" s="1">
        <f t="shared" si="2"/>
        <v>-17.100000000000001</v>
      </c>
      <c r="K29" s="1">
        <f t="shared" si="0"/>
        <v>-17.07</v>
      </c>
      <c r="L29" s="1">
        <f t="shared" si="3"/>
        <v>-12.95</v>
      </c>
      <c r="M29" s="1">
        <f t="shared" si="4"/>
        <v>0.99995649845479506</v>
      </c>
    </row>
    <row r="30" spans="1:13" x14ac:dyDescent="0.6">
      <c r="A30" s="1" t="s">
        <v>28</v>
      </c>
      <c r="B30" s="1">
        <v>73622</v>
      </c>
      <c r="C30" s="1">
        <v>-14.54</v>
      </c>
      <c r="D30" s="1">
        <v>8.0399999999999991</v>
      </c>
      <c r="E30" s="1">
        <f t="shared" si="1"/>
        <v>-22.58</v>
      </c>
      <c r="J30" s="1">
        <f t="shared" si="2"/>
        <v>-22.58</v>
      </c>
      <c r="K30" s="1">
        <f t="shared" si="0"/>
        <v>-22.55</v>
      </c>
      <c r="L30" s="1">
        <f t="shared" si="3"/>
        <v>-18.170000000000002</v>
      </c>
      <c r="M30" s="1">
        <f t="shared" si="4"/>
        <v>0.99999998165238768</v>
      </c>
    </row>
    <row r="31" spans="1:13" x14ac:dyDescent="0.6">
      <c r="A31" s="1" t="s">
        <v>29</v>
      </c>
      <c r="B31" s="1">
        <v>78322</v>
      </c>
      <c r="C31" s="1">
        <v>2.59</v>
      </c>
      <c r="D31" s="1">
        <v>2.2000000000000002</v>
      </c>
      <c r="E31" s="1">
        <f t="shared" si="1"/>
        <v>0.39</v>
      </c>
      <c r="J31" s="1">
        <f t="shared" si="2"/>
        <v>0.39</v>
      </c>
      <c r="K31" s="1">
        <f t="shared" si="0"/>
        <v>0.42</v>
      </c>
      <c r="L31" s="1">
        <f t="shared" si="3"/>
        <v>-1.04</v>
      </c>
      <c r="M31" s="1">
        <f t="shared" si="4"/>
        <v>0.62367669180294361</v>
      </c>
    </row>
    <row r="32" spans="1:13" x14ac:dyDescent="0.6">
      <c r="A32" s="1" t="s">
        <v>31</v>
      </c>
      <c r="B32" s="1">
        <v>75134</v>
      </c>
      <c r="C32" s="1">
        <v>12.28</v>
      </c>
      <c r="D32" s="1">
        <v>8.81</v>
      </c>
      <c r="E32" s="1">
        <f t="shared" si="1"/>
        <v>3.47</v>
      </c>
      <c r="H32" s="1" t="s">
        <v>177</v>
      </c>
      <c r="J32" s="1">
        <f t="shared" si="2"/>
        <v>2.4700000000000002</v>
      </c>
      <c r="K32" s="1">
        <f t="shared" si="0"/>
        <v>2.5</v>
      </c>
      <c r="L32" s="1">
        <f t="shared" si="3"/>
        <v>8.65</v>
      </c>
      <c r="M32" s="1">
        <f t="shared" si="4"/>
        <v>4.3808863196629372E-3</v>
      </c>
    </row>
    <row r="33" spans="1:13" x14ac:dyDescent="0.6">
      <c r="A33" s="1" t="s">
        <v>33</v>
      </c>
      <c r="B33" s="1">
        <v>72700</v>
      </c>
      <c r="C33" s="1">
        <v>7.69</v>
      </c>
      <c r="D33" s="1">
        <v>1.73</v>
      </c>
      <c r="E33" s="1">
        <f t="shared" si="1"/>
        <v>5.96</v>
      </c>
      <c r="J33" s="1">
        <f t="shared" si="2"/>
        <v>5.96</v>
      </c>
      <c r="K33" s="1">
        <f t="shared" si="0"/>
        <v>5.99</v>
      </c>
      <c r="L33" s="1">
        <f t="shared" si="3"/>
        <v>4.0599999999999996</v>
      </c>
      <c r="M33" s="1">
        <f t="shared" si="4"/>
        <v>0.10929182499364121</v>
      </c>
    </row>
    <row r="34" spans="1:13" x14ac:dyDescent="0.6">
      <c r="A34" s="1" t="s">
        <v>34</v>
      </c>
      <c r="B34" s="1">
        <v>75900</v>
      </c>
      <c r="C34" s="1">
        <v>-6.8</v>
      </c>
      <c r="D34" s="1">
        <v>2.0299999999999998</v>
      </c>
      <c r="E34" s="1">
        <f t="shared" si="1"/>
        <v>-8.83</v>
      </c>
      <c r="I34" s="1" t="s">
        <v>176</v>
      </c>
      <c r="J34" s="1">
        <f t="shared" si="2"/>
        <v>-9.83</v>
      </c>
      <c r="K34" s="1">
        <f t="shared" ref="K34:K65" si="5">ROUND($J34+($E$150-$J$150),2)</f>
        <v>-9.8000000000000007</v>
      </c>
      <c r="L34" s="1">
        <f t="shared" si="3"/>
        <v>-10.43</v>
      </c>
      <c r="M34" s="1">
        <f t="shared" si="4"/>
        <v>0.9992127936296441</v>
      </c>
    </row>
    <row r="35" spans="1:13" x14ac:dyDescent="0.6">
      <c r="A35" s="1" t="s">
        <v>35</v>
      </c>
      <c r="B35" s="1">
        <v>75173</v>
      </c>
      <c r="C35" s="1">
        <v>2.39</v>
      </c>
      <c r="D35" s="1">
        <v>1.46</v>
      </c>
      <c r="E35" s="1">
        <f t="shared" si="1"/>
        <v>0.93</v>
      </c>
      <c r="H35" s="1" t="s">
        <v>176</v>
      </c>
      <c r="I35" s="1" t="s">
        <v>177</v>
      </c>
      <c r="J35" s="1">
        <f t="shared" si="2"/>
        <v>2.93</v>
      </c>
      <c r="K35" s="1">
        <f t="shared" si="5"/>
        <v>2.96</v>
      </c>
      <c r="L35" s="1">
        <f t="shared" si="3"/>
        <v>-1.24</v>
      </c>
      <c r="M35" s="1">
        <f t="shared" si="4"/>
        <v>0.64645143503862068</v>
      </c>
    </row>
    <row r="36" spans="1:13" x14ac:dyDescent="0.6">
      <c r="A36" s="1" t="s">
        <v>36</v>
      </c>
      <c r="B36" s="1">
        <v>72231</v>
      </c>
      <c r="C36" s="1">
        <v>11.56</v>
      </c>
      <c r="D36" s="1">
        <v>7.5</v>
      </c>
      <c r="E36" s="1">
        <f t="shared" si="1"/>
        <v>4.0599999999999996</v>
      </c>
      <c r="J36" s="1">
        <f t="shared" si="2"/>
        <v>4.0599999999999996</v>
      </c>
      <c r="K36" s="1">
        <f t="shared" si="5"/>
        <v>4.09</v>
      </c>
      <c r="L36" s="1">
        <f t="shared" si="3"/>
        <v>7.93</v>
      </c>
      <c r="M36" s="1">
        <f t="shared" si="4"/>
        <v>8.1299199894119961E-3</v>
      </c>
    </row>
    <row r="37" spans="1:13" x14ac:dyDescent="0.6">
      <c r="A37" s="1" t="s">
        <v>37</v>
      </c>
      <c r="B37" s="1">
        <v>70424</v>
      </c>
      <c r="C37" s="1">
        <v>-12.91</v>
      </c>
      <c r="D37" s="1">
        <v>5</v>
      </c>
      <c r="E37" s="1">
        <f t="shared" si="1"/>
        <v>-17.91</v>
      </c>
      <c r="I37" s="1" t="s">
        <v>176</v>
      </c>
      <c r="J37" s="1">
        <f t="shared" si="2"/>
        <v>-18.91</v>
      </c>
      <c r="K37" s="1">
        <f t="shared" si="5"/>
        <v>-18.88</v>
      </c>
      <c r="L37" s="1">
        <f t="shared" si="3"/>
        <v>-16.54</v>
      </c>
      <c r="M37" s="1">
        <f t="shared" si="4"/>
        <v>0.99999973083362981</v>
      </c>
    </row>
    <row r="38" spans="1:13" x14ac:dyDescent="0.6">
      <c r="A38" s="1" t="s">
        <v>38</v>
      </c>
      <c r="B38" s="1">
        <v>68388</v>
      </c>
      <c r="C38" s="1">
        <v>14.05</v>
      </c>
      <c r="D38" s="1">
        <v>-1.17</v>
      </c>
      <c r="E38" s="1">
        <f t="shared" si="1"/>
        <v>15.22</v>
      </c>
      <c r="G38" s="1" t="s">
        <v>178</v>
      </c>
      <c r="J38" s="1">
        <f t="shared" si="2"/>
        <v>15.22</v>
      </c>
      <c r="K38" s="1">
        <f t="shared" si="5"/>
        <v>15.25</v>
      </c>
      <c r="L38" s="1">
        <f t="shared" si="3"/>
        <v>10.42</v>
      </c>
      <c r="M38" s="1">
        <f t="shared" si="4"/>
        <v>7.9543447031330732E-4</v>
      </c>
    </row>
    <row r="39" spans="1:13" x14ac:dyDescent="0.6">
      <c r="A39" s="1" t="s">
        <v>39</v>
      </c>
      <c r="B39" s="1">
        <v>79205</v>
      </c>
      <c r="C39" s="1">
        <v>9.92</v>
      </c>
      <c r="D39" s="1">
        <v>5.96</v>
      </c>
      <c r="E39" s="1">
        <f t="shared" si="1"/>
        <v>3.96</v>
      </c>
      <c r="H39" s="1" t="s">
        <v>182</v>
      </c>
      <c r="J39" s="1">
        <f t="shared" si="2"/>
        <v>2.96</v>
      </c>
      <c r="K39" s="1">
        <f t="shared" si="5"/>
        <v>2.99</v>
      </c>
      <c r="L39" s="1">
        <f t="shared" si="3"/>
        <v>6.29</v>
      </c>
      <c r="M39" s="1">
        <f t="shared" si="4"/>
        <v>2.8321171486016067E-2</v>
      </c>
    </row>
    <row r="40" spans="1:13" x14ac:dyDescent="0.6">
      <c r="A40" s="1" t="s">
        <v>40</v>
      </c>
      <c r="B40" s="1">
        <v>76271</v>
      </c>
      <c r="C40" s="1">
        <v>2.48</v>
      </c>
      <c r="D40" s="1">
        <v>1.89</v>
      </c>
      <c r="E40" s="1">
        <f t="shared" si="1"/>
        <v>0.59</v>
      </c>
      <c r="H40" s="1" t="s">
        <v>177</v>
      </c>
      <c r="J40" s="1">
        <f t="shared" si="2"/>
        <v>-0.41</v>
      </c>
      <c r="K40" s="1">
        <f t="shared" si="5"/>
        <v>-0.38</v>
      </c>
      <c r="L40" s="1">
        <f t="shared" si="3"/>
        <v>-1.1499999999999999</v>
      </c>
      <c r="M40" s="1">
        <f t="shared" si="4"/>
        <v>0.63626195463558255</v>
      </c>
    </row>
    <row r="41" spans="1:13" x14ac:dyDescent="0.6">
      <c r="A41" s="1" t="s">
        <v>158</v>
      </c>
      <c r="B41" s="1">
        <v>63019</v>
      </c>
      <c r="C41" s="1">
        <v>-11.79</v>
      </c>
      <c r="D41" s="1">
        <v>2.65</v>
      </c>
      <c r="E41" s="1">
        <f t="shared" si="1"/>
        <v>-14.44</v>
      </c>
      <c r="J41" s="1">
        <f t="shared" si="2"/>
        <v>-14.44</v>
      </c>
      <c r="K41" s="1">
        <f t="shared" si="5"/>
        <v>-14.41</v>
      </c>
      <c r="L41" s="1">
        <f t="shared" si="3"/>
        <v>-15.42</v>
      </c>
      <c r="M41" s="1">
        <f t="shared" si="4"/>
        <v>0.99999851386835048</v>
      </c>
    </row>
    <row r="42" spans="1:13" x14ac:dyDescent="0.6">
      <c r="A42" s="1" t="s">
        <v>41</v>
      </c>
      <c r="B42" s="1">
        <v>76984</v>
      </c>
      <c r="C42" s="1">
        <v>3.17</v>
      </c>
      <c r="D42" s="1">
        <v>5.72</v>
      </c>
      <c r="E42" s="1">
        <f t="shared" si="1"/>
        <v>-2.5499999999999998</v>
      </c>
      <c r="J42" s="1">
        <f t="shared" si="2"/>
        <v>-2.5499999999999998</v>
      </c>
      <c r="K42" s="1">
        <f t="shared" si="5"/>
        <v>-2.52</v>
      </c>
      <c r="L42" s="1">
        <f t="shared" si="3"/>
        <v>-0.46</v>
      </c>
      <c r="M42" s="1">
        <f t="shared" si="4"/>
        <v>0.55543056936536495</v>
      </c>
    </row>
    <row r="43" spans="1:13" x14ac:dyDescent="0.6">
      <c r="A43" s="1" t="s">
        <v>42</v>
      </c>
      <c r="B43" s="1">
        <v>73233</v>
      </c>
      <c r="C43" s="1">
        <v>-0.08</v>
      </c>
      <c r="D43" s="1">
        <v>6.74</v>
      </c>
      <c r="E43" s="1">
        <f t="shared" si="1"/>
        <v>-6.82</v>
      </c>
      <c r="J43" s="1">
        <f t="shared" si="2"/>
        <v>-6.82</v>
      </c>
      <c r="K43" s="1">
        <f t="shared" si="5"/>
        <v>-6.79</v>
      </c>
      <c r="L43" s="1">
        <f t="shared" si="3"/>
        <v>-3.71</v>
      </c>
      <c r="M43" s="1">
        <f t="shared" si="4"/>
        <v>0.86954490184842226</v>
      </c>
    </row>
    <row r="44" spans="1:13" x14ac:dyDescent="0.6">
      <c r="A44" s="1" t="s">
        <v>43</v>
      </c>
      <c r="B44" s="1">
        <v>74750</v>
      </c>
      <c r="C44" s="1">
        <v>3.36</v>
      </c>
      <c r="D44" s="1">
        <v>1.02</v>
      </c>
      <c r="E44" s="1">
        <f t="shared" si="1"/>
        <v>2.34</v>
      </c>
      <c r="H44" s="1" t="s">
        <v>177</v>
      </c>
      <c r="I44" s="1" t="s">
        <v>176</v>
      </c>
      <c r="J44" s="1">
        <f t="shared" si="2"/>
        <v>0.34</v>
      </c>
      <c r="K44" s="1">
        <f t="shared" si="5"/>
        <v>0.37</v>
      </c>
      <c r="L44" s="1">
        <f t="shared" si="3"/>
        <v>-0.27</v>
      </c>
      <c r="M44" s="1">
        <f t="shared" si="4"/>
        <v>0.53260435122589556</v>
      </c>
    </row>
    <row r="45" spans="1:13" x14ac:dyDescent="0.6">
      <c r="A45" s="1" t="s">
        <v>45</v>
      </c>
      <c r="B45" s="1">
        <v>71805</v>
      </c>
      <c r="C45" s="1">
        <v>4.76</v>
      </c>
      <c r="D45" s="1">
        <v>9.0299999999999994</v>
      </c>
      <c r="E45" s="1">
        <f t="shared" si="1"/>
        <v>-4.2699999999999996</v>
      </c>
      <c r="J45" s="1">
        <f t="shared" si="2"/>
        <v>-4.2699999999999996</v>
      </c>
      <c r="K45" s="1">
        <f t="shared" si="5"/>
        <v>-4.24</v>
      </c>
      <c r="L45" s="1">
        <f t="shared" si="3"/>
        <v>1.1299999999999999</v>
      </c>
      <c r="M45" s="1">
        <f t="shared" si="4"/>
        <v>0.36601582358355716</v>
      </c>
    </row>
    <row r="46" spans="1:13" x14ac:dyDescent="0.6">
      <c r="A46" s="1" t="s">
        <v>46</v>
      </c>
      <c r="B46" s="1">
        <v>70458</v>
      </c>
      <c r="C46" s="1">
        <v>17.84</v>
      </c>
      <c r="D46" s="1">
        <v>12.68</v>
      </c>
      <c r="E46" s="1">
        <f t="shared" si="1"/>
        <v>5.16</v>
      </c>
      <c r="J46" s="1">
        <f t="shared" si="2"/>
        <v>5.16</v>
      </c>
      <c r="K46" s="1">
        <f t="shared" si="5"/>
        <v>5.19</v>
      </c>
      <c r="L46" s="1">
        <f t="shared" si="3"/>
        <v>14.21</v>
      </c>
      <c r="M46" s="1">
        <f t="shared" si="4"/>
        <v>8.3093771453222656E-6</v>
      </c>
    </row>
    <row r="47" spans="1:13" x14ac:dyDescent="0.6">
      <c r="A47" s="1" t="s">
        <v>47</v>
      </c>
      <c r="B47" s="1">
        <v>72119</v>
      </c>
      <c r="C47" s="1">
        <v>18.09</v>
      </c>
      <c r="D47" s="1">
        <v>8.0500000000000007</v>
      </c>
      <c r="E47" s="1">
        <f t="shared" si="1"/>
        <v>10.039999999999999</v>
      </c>
      <c r="J47" s="1">
        <f t="shared" si="2"/>
        <v>10.039999999999999</v>
      </c>
      <c r="K47" s="1">
        <f t="shared" si="5"/>
        <v>10.07</v>
      </c>
      <c r="L47" s="1">
        <f t="shared" si="3"/>
        <v>14.46</v>
      </c>
      <c r="M47" s="1">
        <f t="shared" si="4"/>
        <v>5.8846503960364925E-6</v>
      </c>
    </row>
    <row r="48" spans="1:13" x14ac:dyDescent="0.6">
      <c r="A48" s="1" t="s">
        <v>48</v>
      </c>
      <c r="B48" s="1">
        <v>71050</v>
      </c>
      <c r="C48" s="1">
        <v>21.23</v>
      </c>
      <c r="D48" s="1">
        <v>3.8</v>
      </c>
      <c r="E48" s="1">
        <f t="shared" si="1"/>
        <v>17.43</v>
      </c>
      <c r="J48" s="1">
        <f t="shared" si="2"/>
        <v>17.43</v>
      </c>
      <c r="K48" s="1">
        <f t="shared" si="5"/>
        <v>17.46</v>
      </c>
      <c r="L48" s="1">
        <f t="shared" si="3"/>
        <v>17.600000000000001</v>
      </c>
      <c r="M48" s="1">
        <f t="shared" si="4"/>
        <v>4.8213033651140905E-8</v>
      </c>
    </row>
    <row r="49" spans="1:13" x14ac:dyDescent="0.6">
      <c r="A49" s="1" t="s">
        <v>50</v>
      </c>
      <c r="B49" s="1">
        <v>68393</v>
      </c>
      <c r="C49" s="1">
        <v>20.34</v>
      </c>
      <c r="D49" s="1">
        <v>10.02</v>
      </c>
      <c r="E49" s="1">
        <f t="shared" si="1"/>
        <v>10.32</v>
      </c>
      <c r="J49" s="1">
        <f t="shared" si="2"/>
        <v>10.32</v>
      </c>
      <c r="K49" s="1">
        <f t="shared" si="5"/>
        <v>10.35</v>
      </c>
      <c r="L49" s="1">
        <f t="shared" si="3"/>
        <v>16.71</v>
      </c>
      <c r="M49" s="1">
        <f t="shared" si="4"/>
        <v>2.0566695539927294E-7</v>
      </c>
    </row>
    <row r="50" spans="1:13" x14ac:dyDescent="0.6">
      <c r="A50" s="1" t="s">
        <v>51</v>
      </c>
      <c r="B50" s="1">
        <v>73242</v>
      </c>
      <c r="C50" s="1">
        <v>10.07</v>
      </c>
      <c r="D50" s="1">
        <v>4.3600000000000003</v>
      </c>
      <c r="E50" s="1">
        <f t="shared" si="1"/>
        <v>5.71</v>
      </c>
      <c r="J50" s="1">
        <f t="shared" si="2"/>
        <v>5.71</v>
      </c>
      <c r="K50" s="1">
        <f t="shared" si="5"/>
        <v>5.74</v>
      </c>
      <c r="L50" s="1">
        <f t="shared" si="3"/>
        <v>6.44</v>
      </c>
      <c r="M50" s="1">
        <f t="shared" si="4"/>
        <v>2.5497897805997278E-2</v>
      </c>
    </row>
    <row r="51" spans="1:13" x14ac:dyDescent="0.6">
      <c r="A51" s="1" t="s">
        <v>53</v>
      </c>
      <c r="B51" s="1">
        <v>68822</v>
      </c>
      <c r="C51" s="1">
        <v>9.6999999999999993</v>
      </c>
      <c r="D51" s="1">
        <v>9.44</v>
      </c>
      <c r="E51" s="1">
        <f t="shared" si="1"/>
        <v>0.26</v>
      </c>
      <c r="J51" s="1">
        <f t="shared" si="2"/>
        <v>0.26</v>
      </c>
      <c r="K51" s="1">
        <f t="shared" si="5"/>
        <v>0.28999999999999998</v>
      </c>
      <c r="L51" s="1">
        <f t="shared" si="3"/>
        <v>6.07</v>
      </c>
      <c r="M51" s="1">
        <f t="shared" si="4"/>
        <v>3.2928632448958869E-2</v>
      </c>
    </row>
    <row r="52" spans="1:13" x14ac:dyDescent="0.6">
      <c r="A52" s="1" t="s">
        <v>54</v>
      </c>
      <c r="B52" s="1">
        <v>75141</v>
      </c>
      <c r="C52" s="1">
        <v>13.64</v>
      </c>
      <c r="D52" s="1">
        <v>1.91</v>
      </c>
      <c r="E52" s="1">
        <f t="shared" si="1"/>
        <v>11.73</v>
      </c>
      <c r="J52" s="1">
        <f t="shared" si="2"/>
        <v>11.73</v>
      </c>
      <c r="K52" s="1">
        <f t="shared" si="5"/>
        <v>11.76</v>
      </c>
      <c r="L52" s="1">
        <f t="shared" si="3"/>
        <v>10.01</v>
      </c>
      <c r="M52" s="1">
        <f t="shared" si="4"/>
        <v>1.2093413666643298E-3</v>
      </c>
    </row>
    <row r="53" spans="1:13" x14ac:dyDescent="0.6">
      <c r="A53" s="1" t="s">
        <v>55</v>
      </c>
      <c r="B53" s="1">
        <v>74192</v>
      </c>
      <c r="C53" s="1">
        <v>-18.27</v>
      </c>
      <c r="D53" s="1">
        <v>3.73</v>
      </c>
      <c r="E53" s="1">
        <f t="shared" si="1"/>
        <v>-22</v>
      </c>
      <c r="J53" s="1">
        <f t="shared" si="2"/>
        <v>-22</v>
      </c>
      <c r="K53" s="1">
        <f t="shared" si="5"/>
        <v>-21.97</v>
      </c>
      <c r="L53" s="1">
        <f t="shared" si="3"/>
        <v>-21.9</v>
      </c>
      <c r="M53" s="1">
        <f t="shared" si="4"/>
        <v>0.99999999998392419</v>
      </c>
    </row>
    <row r="54" spans="1:13" x14ac:dyDescent="0.6">
      <c r="A54" s="1" t="s">
        <v>56</v>
      </c>
      <c r="B54" s="1">
        <v>61391</v>
      </c>
      <c r="C54" s="1">
        <v>-4.68</v>
      </c>
      <c r="D54" s="1">
        <v>2.76</v>
      </c>
      <c r="E54" s="1">
        <f t="shared" si="1"/>
        <v>-7.44</v>
      </c>
      <c r="I54" s="1" t="s">
        <v>176</v>
      </c>
      <c r="J54" s="1">
        <f t="shared" si="2"/>
        <v>-8.44</v>
      </c>
      <c r="K54" s="1">
        <f t="shared" si="5"/>
        <v>-8.41</v>
      </c>
      <c r="L54" s="1">
        <f t="shared" si="3"/>
        <v>-8.31</v>
      </c>
      <c r="M54" s="1">
        <f t="shared" si="4"/>
        <v>0.99410187948521356</v>
      </c>
    </row>
    <row r="55" spans="1:13" x14ac:dyDescent="0.6">
      <c r="A55" s="1" t="s">
        <v>57</v>
      </c>
      <c r="B55" s="1">
        <v>60090</v>
      </c>
      <c r="C55" s="1">
        <v>-7.32</v>
      </c>
      <c r="D55" s="1">
        <v>4.74</v>
      </c>
      <c r="E55" s="1">
        <f t="shared" si="1"/>
        <v>-12.06</v>
      </c>
      <c r="J55" s="1">
        <f t="shared" si="2"/>
        <v>-12.06</v>
      </c>
      <c r="K55" s="1">
        <f t="shared" si="5"/>
        <v>-12.03</v>
      </c>
      <c r="L55" s="1">
        <f t="shared" si="3"/>
        <v>-10.95</v>
      </c>
      <c r="M55" s="1">
        <f t="shared" si="4"/>
        <v>0.99954697257326042</v>
      </c>
    </row>
    <row r="56" spans="1:13" x14ac:dyDescent="0.6">
      <c r="A56" s="1" t="s">
        <v>58</v>
      </c>
      <c r="B56" s="1">
        <v>71421</v>
      </c>
      <c r="C56" s="1">
        <v>-4.25</v>
      </c>
      <c r="D56" s="1">
        <v>3.54</v>
      </c>
      <c r="E56" s="1">
        <f t="shared" si="1"/>
        <v>-7.79</v>
      </c>
      <c r="J56" s="1">
        <f t="shared" si="2"/>
        <v>-7.79</v>
      </c>
      <c r="K56" s="1">
        <f t="shared" si="5"/>
        <v>-7.76</v>
      </c>
      <c r="L56" s="1">
        <f t="shared" si="3"/>
        <v>-7.88</v>
      </c>
      <c r="M56" s="1">
        <f t="shared" si="4"/>
        <v>0.99152703510295315</v>
      </c>
    </row>
    <row r="57" spans="1:13" x14ac:dyDescent="0.6">
      <c r="A57" s="1" t="s">
        <v>59</v>
      </c>
      <c r="B57" s="1">
        <v>72867</v>
      </c>
      <c r="C57" s="1">
        <v>-21.23</v>
      </c>
      <c r="D57" s="1">
        <v>4.33</v>
      </c>
      <c r="E57" s="1">
        <f t="shared" si="1"/>
        <v>-25.56</v>
      </c>
      <c r="J57" s="1">
        <f t="shared" si="2"/>
        <v>-25.56</v>
      </c>
      <c r="K57" s="1">
        <f t="shared" si="5"/>
        <v>-25.53</v>
      </c>
      <c r="L57" s="1">
        <f t="shared" si="3"/>
        <v>-24.86</v>
      </c>
      <c r="M57" s="1">
        <f t="shared" si="4"/>
        <v>0.99999999999997524</v>
      </c>
    </row>
    <row r="58" spans="1:13" x14ac:dyDescent="0.6">
      <c r="A58" s="1" t="s">
        <v>60</v>
      </c>
      <c r="B58" s="1">
        <v>71560</v>
      </c>
      <c r="C58" s="1">
        <v>6.24</v>
      </c>
      <c r="D58" s="1">
        <v>6.69</v>
      </c>
      <c r="E58" s="1">
        <f t="shared" si="1"/>
        <v>-0.45</v>
      </c>
      <c r="I58" s="1" t="s">
        <v>176</v>
      </c>
      <c r="J58" s="1">
        <f t="shared" si="2"/>
        <v>-1.45</v>
      </c>
      <c r="K58" s="1">
        <f t="shared" si="5"/>
        <v>-1.42</v>
      </c>
      <c r="L58" s="1">
        <f t="shared" si="3"/>
        <v>2.61</v>
      </c>
      <c r="M58" s="1">
        <f t="shared" si="4"/>
        <v>0.21449852151952384</v>
      </c>
    </row>
    <row r="59" spans="1:13" x14ac:dyDescent="0.6">
      <c r="A59" s="1" t="s">
        <v>61</v>
      </c>
      <c r="B59" s="1">
        <v>74886</v>
      </c>
      <c r="C59" s="1">
        <v>18.64</v>
      </c>
      <c r="D59" s="1">
        <v>2.8</v>
      </c>
      <c r="E59" s="1">
        <f t="shared" si="1"/>
        <v>15.84</v>
      </c>
      <c r="J59" s="1">
        <f t="shared" si="2"/>
        <v>15.84</v>
      </c>
      <c r="K59" s="1">
        <f t="shared" si="5"/>
        <v>15.87</v>
      </c>
      <c r="L59" s="1">
        <f t="shared" si="3"/>
        <v>15.01</v>
      </c>
      <c r="M59" s="1">
        <f t="shared" si="4"/>
        <v>2.7016766406909818E-6</v>
      </c>
    </row>
    <row r="60" spans="1:13" x14ac:dyDescent="0.6">
      <c r="A60" s="1" t="s">
        <v>62</v>
      </c>
      <c r="B60" s="1">
        <v>79252</v>
      </c>
      <c r="C60" s="1">
        <v>10.94</v>
      </c>
      <c r="D60" s="1">
        <v>1.95</v>
      </c>
      <c r="E60" s="1">
        <f t="shared" si="1"/>
        <v>8.99</v>
      </c>
      <c r="J60" s="1">
        <f t="shared" si="2"/>
        <v>8.99</v>
      </c>
      <c r="K60" s="1">
        <f t="shared" si="5"/>
        <v>9.02</v>
      </c>
      <c r="L60" s="1">
        <f t="shared" si="3"/>
        <v>7.31</v>
      </c>
      <c r="M60" s="1">
        <f t="shared" si="4"/>
        <v>1.3374833258322887E-2</v>
      </c>
    </row>
    <row r="61" spans="1:13" x14ac:dyDescent="0.6">
      <c r="A61" s="1" t="s">
        <v>64</v>
      </c>
      <c r="B61" s="1">
        <v>73686</v>
      </c>
      <c r="C61" s="1">
        <v>-16.38</v>
      </c>
      <c r="D61" s="1">
        <v>6.43</v>
      </c>
      <c r="E61" s="1">
        <f t="shared" si="1"/>
        <v>-22.81</v>
      </c>
      <c r="H61" s="1" t="s">
        <v>176</v>
      </c>
      <c r="J61" s="1">
        <f t="shared" si="2"/>
        <v>-21.81</v>
      </c>
      <c r="K61" s="1">
        <f t="shared" si="5"/>
        <v>-21.78</v>
      </c>
      <c r="L61" s="1">
        <f t="shared" si="3"/>
        <v>-20.010000000000002</v>
      </c>
      <c r="M61" s="1">
        <f t="shared" si="4"/>
        <v>0.9999999993346107</v>
      </c>
    </row>
    <row r="62" spans="1:13" x14ac:dyDescent="0.6">
      <c r="A62" s="1" t="s">
        <v>65</v>
      </c>
      <c r="B62" s="1">
        <v>73604</v>
      </c>
      <c r="C62" s="1">
        <v>-3.39</v>
      </c>
      <c r="D62" s="1">
        <v>10.029999999999999</v>
      </c>
      <c r="E62" s="1">
        <f t="shared" si="1"/>
        <v>-13.42</v>
      </c>
      <c r="H62" s="1" t="s">
        <v>176</v>
      </c>
      <c r="J62" s="1">
        <f t="shared" si="2"/>
        <v>-12.42</v>
      </c>
      <c r="K62" s="1">
        <f t="shared" si="5"/>
        <v>-12.39</v>
      </c>
      <c r="L62" s="1">
        <f t="shared" si="3"/>
        <v>-7.02</v>
      </c>
      <c r="M62" s="1">
        <f t="shared" si="4"/>
        <v>0.98330128528964966</v>
      </c>
    </row>
    <row r="63" spans="1:13" x14ac:dyDescent="0.6">
      <c r="A63" s="1" t="s">
        <v>66</v>
      </c>
      <c r="B63" s="1">
        <v>76330</v>
      </c>
      <c r="C63" s="1">
        <v>8.5399999999999991</v>
      </c>
      <c r="D63" s="1">
        <v>6.46</v>
      </c>
      <c r="E63" s="1">
        <f t="shared" si="1"/>
        <v>2.08</v>
      </c>
      <c r="I63" s="1" t="s">
        <v>177</v>
      </c>
      <c r="J63" s="1">
        <f t="shared" si="2"/>
        <v>3.08</v>
      </c>
      <c r="K63" s="1">
        <f t="shared" si="5"/>
        <v>3.11</v>
      </c>
      <c r="L63" s="1">
        <f t="shared" si="3"/>
        <v>4.91</v>
      </c>
      <c r="M63" s="1">
        <f t="shared" si="4"/>
        <v>6.8391431351702614E-2</v>
      </c>
    </row>
    <row r="64" spans="1:13" x14ac:dyDescent="0.6">
      <c r="A64" s="1" t="s">
        <v>67</v>
      </c>
      <c r="B64" s="1">
        <v>75742</v>
      </c>
      <c r="C64" s="1">
        <v>1.47</v>
      </c>
      <c r="D64" s="1">
        <v>7.37</v>
      </c>
      <c r="E64" s="1">
        <f t="shared" si="1"/>
        <v>-5.9</v>
      </c>
      <c r="H64" s="1" t="s">
        <v>176</v>
      </c>
      <c r="J64" s="1">
        <f t="shared" si="2"/>
        <v>-4.9000000000000004</v>
      </c>
      <c r="K64" s="1">
        <f t="shared" si="5"/>
        <v>-4.87</v>
      </c>
      <c r="L64" s="1">
        <f t="shared" si="3"/>
        <v>-2.16</v>
      </c>
      <c r="M64" s="1">
        <f t="shared" si="4"/>
        <v>0.74361977374528465</v>
      </c>
    </row>
    <row r="65" spans="1:13" x14ac:dyDescent="0.6">
      <c r="A65" s="1" t="s">
        <v>68</v>
      </c>
      <c r="B65" s="1">
        <v>77011</v>
      </c>
      <c r="C65" s="1">
        <v>21.28</v>
      </c>
      <c r="D65" s="1">
        <v>7.16</v>
      </c>
      <c r="E65" s="1">
        <f t="shared" si="1"/>
        <v>14.12</v>
      </c>
      <c r="J65" s="1">
        <f t="shared" si="2"/>
        <v>14.12</v>
      </c>
      <c r="K65" s="1">
        <f t="shared" si="5"/>
        <v>14.15</v>
      </c>
      <c r="L65" s="1">
        <f t="shared" si="3"/>
        <v>17.649999999999999</v>
      </c>
      <c r="M65" s="1">
        <f t="shared" si="4"/>
        <v>4.4346799772143011E-8</v>
      </c>
    </row>
    <row r="66" spans="1:13" x14ac:dyDescent="0.6">
      <c r="A66" s="1" t="s">
        <v>169</v>
      </c>
      <c r="B66" s="1">
        <v>69408</v>
      </c>
      <c r="C66" s="1">
        <v>18.510000000000002</v>
      </c>
      <c r="D66" s="1">
        <v>8.24</v>
      </c>
      <c r="E66" s="1">
        <f t="shared" si="1"/>
        <v>10.27</v>
      </c>
      <c r="J66" s="1">
        <f t="shared" si="2"/>
        <v>10.27</v>
      </c>
      <c r="K66" s="1">
        <f t="shared" ref="K66:K97" si="6">ROUND($J66+($E$150-$J$150),2)</f>
        <v>10.3</v>
      </c>
      <c r="L66" s="1">
        <f t="shared" si="3"/>
        <v>14.88</v>
      </c>
      <c r="M66" s="1">
        <f t="shared" si="4"/>
        <v>3.2553003930580671E-6</v>
      </c>
    </row>
    <row r="67" spans="1:13" x14ac:dyDescent="0.6">
      <c r="A67" s="1" t="s">
        <v>70</v>
      </c>
      <c r="B67" s="1">
        <v>75678</v>
      </c>
      <c r="C67" s="1">
        <v>6.59</v>
      </c>
      <c r="D67" s="1">
        <v>9.9</v>
      </c>
      <c r="E67" s="1">
        <f t="shared" ref="E67:E130" si="7">ROUND(C67-D67,3)</f>
        <v>-3.31</v>
      </c>
      <c r="J67" s="1">
        <f t="shared" ref="J67:J130" si="8">ROUND($E67+IF($I67="ALP",-1,IF(OR($I67="LIB",$I67="NAT"),1,0))-IF($H67="ALP",-1,IF(OR($H67="LIB",$H67="NAT"),1,0)),2)</f>
        <v>-3.31</v>
      </c>
      <c r="K67" s="1">
        <f t="shared" si="6"/>
        <v>-3.28</v>
      </c>
      <c r="L67" s="1">
        <f t="shared" ref="L67:L130" si="9">IF($P$7="Pre-election",ROUND($K67+($P$8-$E$150),2),ROUND($C67+($P$8-$C$150),2))</f>
        <v>2.96</v>
      </c>
      <c r="M67" s="1">
        <f t="shared" ref="M67:M130" si="10">_xlfn.NORM.DIST(0,$L67,3.3,TRUE)</f>
        <v>0.18486754357536259</v>
      </c>
    </row>
    <row r="68" spans="1:13" x14ac:dyDescent="0.6">
      <c r="A68" s="1" t="s">
        <v>71</v>
      </c>
      <c r="B68" s="1">
        <v>76050</v>
      </c>
      <c r="C68" s="1">
        <v>10.73</v>
      </c>
      <c r="D68" s="1">
        <v>1.44</v>
      </c>
      <c r="E68" s="1">
        <f t="shared" si="7"/>
        <v>9.2899999999999991</v>
      </c>
      <c r="J68" s="1">
        <f t="shared" si="8"/>
        <v>9.2899999999999991</v>
      </c>
      <c r="K68" s="1">
        <f t="shared" si="6"/>
        <v>9.32</v>
      </c>
      <c r="L68" s="1">
        <f t="shared" si="9"/>
        <v>7.1</v>
      </c>
      <c r="M68" s="1">
        <f t="shared" si="10"/>
        <v>1.5717780606608479E-2</v>
      </c>
    </row>
    <row r="69" spans="1:13" x14ac:dyDescent="0.6">
      <c r="A69" s="1" t="s">
        <v>72</v>
      </c>
      <c r="B69" s="1">
        <v>76779</v>
      </c>
      <c r="C69" s="1">
        <v>8.06</v>
      </c>
      <c r="D69" s="1">
        <v>6.42</v>
      </c>
      <c r="E69" s="1">
        <f t="shared" si="7"/>
        <v>1.64</v>
      </c>
      <c r="I69" s="1" t="s">
        <v>177</v>
      </c>
      <c r="J69" s="1">
        <f t="shared" si="8"/>
        <v>2.64</v>
      </c>
      <c r="K69" s="1">
        <f t="shared" si="6"/>
        <v>2.67</v>
      </c>
      <c r="L69" s="1">
        <f t="shared" si="9"/>
        <v>4.43</v>
      </c>
      <c r="M69" s="1">
        <f t="shared" si="10"/>
        <v>8.9729239365687344E-2</v>
      </c>
    </row>
    <row r="70" spans="1:13" x14ac:dyDescent="0.6">
      <c r="A70" s="1" t="s">
        <v>73</v>
      </c>
      <c r="B70" s="1">
        <v>78256</v>
      </c>
      <c r="C70" s="1">
        <v>10.36</v>
      </c>
      <c r="D70" s="1">
        <v>10.39</v>
      </c>
      <c r="E70" s="1">
        <f t="shared" si="7"/>
        <v>-0.03</v>
      </c>
      <c r="H70" s="1" t="s">
        <v>176</v>
      </c>
      <c r="I70" s="1" t="s">
        <v>182</v>
      </c>
      <c r="J70" s="1">
        <f t="shared" si="8"/>
        <v>1.97</v>
      </c>
      <c r="K70" s="1">
        <f t="shared" si="6"/>
        <v>2</v>
      </c>
      <c r="L70" s="1">
        <f t="shared" si="9"/>
        <v>6.73</v>
      </c>
      <c r="M70" s="1">
        <f t="shared" si="10"/>
        <v>2.070536340115102E-2</v>
      </c>
    </row>
    <row r="71" spans="1:13" x14ac:dyDescent="0.6">
      <c r="A71" s="1" t="s">
        <v>74</v>
      </c>
      <c r="B71" s="1">
        <v>68585</v>
      </c>
      <c r="C71" s="1">
        <v>-12.81</v>
      </c>
      <c r="D71" s="1">
        <v>-0.37</v>
      </c>
      <c r="E71" s="1">
        <f t="shared" si="7"/>
        <v>-12.44</v>
      </c>
      <c r="H71" s="1" t="s">
        <v>176</v>
      </c>
      <c r="J71" s="1">
        <f t="shared" si="8"/>
        <v>-11.44</v>
      </c>
      <c r="K71" s="1">
        <f t="shared" si="6"/>
        <v>-11.41</v>
      </c>
      <c r="L71" s="1">
        <f t="shared" si="9"/>
        <v>-16.440000000000001</v>
      </c>
      <c r="M71" s="1">
        <f t="shared" si="10"/>
        <v>0.99999968505197001</v>
      </c>
    </row>
    <row r="72" spans="1:13" x14ac:dyDescent="0.6">
      <c r="A72" s="1" t="s">
        <v>75</v>
      </c>
      <c r="B72" s="1">
        <v>79983</v>
      </c>
      <c r="C72" s="1">
        <v>-10.56</v>
      </c>
      <c r="D72" s="1">
        <v>-1.43</v>
      </c>
      <c r="E72" s="1">
        <f t="shared" si="7"/>
        <v>-9.1300000000000008</v>
      </c>
      <c r="J72" s="1">
        <f t="shared" si="8"/>
        <v>-9.1300000000000008</v>
      </c>
      <c r="K72" s="1">
        <f t="shared" si="6"/>
        <v>-9.1</v>
      </c>
      <c r="L72" s="1">
        <f t="shared" si="9"/>
        <v>-14.19</v>
      </c>
      <c r="M72" s="1">
        <f t="shared" si="10"/>
        <v>0.99999146009452899</v>
      </c>
    </row>
    <row r="73" spans="1:13" x14ac:dyDescent="0.6">
      <c r="A73" s="1" t="s">
        <v>76</v>
      </c>
      <c r="B73" s="1">
        <v>77741</v>
      </c>
      <c r="C73" s="1">
        <v>4.8899999999999997</v>
      </c>
      <c r="D73" s="1">
        <v>11.31</v>
      </c>
      <c r="E73" s="1">
        <f t="shared" si="7"/>
        <v>-6.42</v>
      </c>
      <c r="J73" s="1">
        <f t="shared" si="8"/>
        <v>-6.42</v>
      </c>
      <c r="K73" s="1">
        <f t="shared" si="6"/>
        <v>-6.39</v>
      </c>
      <c r="L73" s="1">
        <f t="shared" si="9"/>
        <v>1.26</v>
      </c>
      <c r="M73" s="1">
        <f t="shared" si="10"/>
        <v>0.35129811578001552</v>
      </c>
    </row>
    <row r="74" spans="1:13" x14ac:dyDescent="0.6">
      <c r="A74" s="1" t="s">
        <v>77</v>
      </c>
      <c r="B74" s="1">
        <v>71519</v>
      </c>
      <c r="C74" s="1">
        <v>11.77</v>
      </c>
      <c r="D74" s="1">
        <v>8.07</v>
      </c>
      <c r="E74" s="1">
        <f t="shared" si="7"/>
        <v>3.7</v>
      </c>
      <c r="I74" s="1" t="s">
        <v>177</v>
      </c>
      <c r="J74" s="1">
        <f t="shared" si="8"/>
        <v>4.7</v>
      </c>
      <c r="K74" s="1">
        <f t="shared" si="6"/>
        <v>4.7300000000000004</v>
      </c>
      <c r="L74" s="1">
        <f t="shared" si="9"/>
        <v>8.14</v>
      </c>
      <c r="M74" s="1">
        <f t="shared" si="10"/>
        <v>6.8188622701760961E-3</v>
      </c>
    </row>
    <row r="75" spans="1:13" x14ac:dyDescent="0.6">
      <c r="A75" s="1" t="s">
        <v>78</v>
      </c>
      <c r="B75" s="1">
        <v>71979</v>
      </c>
      <c r="C75" s="1">
        <v>-6.97</v>
      </c>
      <c r="D75" s="1">
        <v>6.95</v>
      </c>
      <c r="E75" s="1">
        <f t="shared" si="7"/>
        <v>-13.92</v>
      </c>
      <c r="H75" s="1" t="s">
        <v>176</v>
      </c>
      <c r="J75" s="1">
        <f t="shared" si="8"/>
        <v>-12.92</v>
      </c>
      <c r="K75" s="1">
        <f t="shared" si="6"/>
        <v>-12.89</v>
      </c>
      <c r="L75" s="1">
        <f t="shared" si="9"/>
        <v>-10.6</v>
      </c>
      <c r="M75" s="1">
        <f t="shared" si="10"/>
        <v>0.99934120614318322</v>
      </c>
    </row>
    <row r="76" spans="1:13" x14ac:dyDescent="0.6">
      <c r="A76" s="1" t="s">
        <v>79</v>
      </c>
      <c r="B76" s="1">
        <v>74992</v>
      </c>
      <c r="C76" s="1">
        <v>17.79</v>
      </c>
      <c r="D76" s="1">
        <v>4.5</v>
      </c>
      <c r="E76" s="1">
        <f t="shared" si="7"/>
        <v>13.29</v>
      </c>
      <c r="J76" s="1">
        <f t="shared" si="8"/>
        <v>13.29</v>
      </c>
      <c r="K76" s="1">
        <f t="shared" si="6"/>
        <v>13.32</v>
      </c>
      <c r="L76" s="1">
        <f t="shared" si="9"/>
        <v>14.16</v>
      </c>
      <c r="M76" s="1">
        <f t="shared" si="10"/>
        <v>8.8971577348428735E-6</v>
      </c>
    </row>
    <row r="77" spans="1:13" x14ac:dyDescent="0.6">
      <c r="A77" s="1" t="s">
        <v>80</v>
      </c>
      <c r="B77" s="1">
        <v>70123</v>
      </c>
      <c r="C77" s="1">
        <v>-1.56</v>
      </c>
      <c r="D77" s="1">
        <v>2.35</v>
      </c>
      <c r="E77" s="1">
        <f t="shared" si="7"/>
        <v>-3.91</v>
      </c>
      <c r="J77" s="1">
        <f t="shared" si="8"/>
        <v>-3.91</v>
      </c>
      <c r="K77" s="1">
        <f t="shared" si="6"/>
        <v>-3.88</v>
      </c>
      <c r="L77" s="1">
        <f t="shared" si="9"/>
        <v>-5.19</v>
      </c>
      <c r="M77" s="1">
        <f t="shared" si="10"/>
        <v>0.94210900900669725</v>
      </c>
    </row>
    <row r="78" spans="1:13" x14ac:dyDescent="0.6">
      <c r="A78" s="1" t="s">
        <v>81</v>
      </c>
      <c r="B78" s="1">
        <v>78830</v>
      </c>
      <c r="C78" s="1">
        <v>-2.71</v>
      </c>
      <c r="D78" s="1">
        <v>0.59</v>
      </c>
      <c r="E78" s="1">
        <f t="shared" si="7"/>
        <v>-3.3</v>
      </c>
      <c r="H78" s="1" t="s">
        <v>176</v>
      </c>
      <c r="J78" s="1">
        <f t="shared" si="8"/>
        <v>-2.2999999999999998</v>
      </c>
      <c r="K78" s="1">
        <f t="shared" si="6"/>
        <v>-2.27</v>
      </c>
      <c r="L78" s="1">
        <f t="shared" si="9"/>
        <v>-6.34</v>
      </c>
      <c r="M78" s="1">
        <f t="shared" si="10"/>
        <v>0.97264751467398569</v>
      </c>
    </row>
    <row r="79" spans="1:13" x14ac:dyDescent="0.6">
      <c r="A79" s="1" t="s">
        <v>166</v>
      </c>
      <c r="B79" s="1">
        <v>62090</v>
      </c>
      <c r="C79" s="1">
        <v>-3.36</v>
      </c>
      <c r="D79" s="1">
        <v>6.59</v>
      </c>
      <c r="E79" s="1">
        <f t="shared" si="7"/>
        <v>-9.9499999999999993</v>
      </c>
      <c r="G79" s="1" t="s">
        <v>178</v>
      </c>
      <c r="J79" s="1">
        <f t="shared" si="8"/>
        <v>-9.9499999999999993</v>
      </c>
      <c r="K79" s="1">
        <f t="shared" si="6"/>
        <v>-9.92</v>
      </c>
      <c r="L79" s="1">
        <f t="shared" si="9"/>
        <v>-6.99</v>
      </c>
      <c r="M79" s="1">
        <f t="shared" si="10"/>
        <v>0.98292016380006697</v>
      </c>
    </row>
    <row r="80" spans="1:13" x14ac:dyDescent="0.6">
      <c r="A80" s="1" t="s">
        <v>82</v>
      </c>
      <c r="B80" s="1">
        <v>75113</v>
      </c>
      <c r="C80" s="1">
        <v>14.49</v>
      </c>
      <c r="D80" s="1">
        <v>11.95</v>
      </c>
      <c r="E80" s="1">
        <f t="shared" si="7"/>
        <v>2.54</v>
      </c>
      <c r="H80" s="1" t="s">
        <v>182</v>
      </c>
      <c r="I80" s="1" t="s">
        <v>176</v>
      </c>
      <c r="J80" s="1">
        <f t="shared" si="8"/>
        <v>0.54</v>
      </c>
      <c r="K80" s="1">
        <f t="shared" si="6"/>
        <v>0.56999999999999995</v>
      </c>
      <c r="L80" s="1">
        <f t="shared" si="9"/>
        <v>10.86</v>
      </c>
      <c r="M80" s="1">
        <f t="shared" si="10"/>
        <v>4.9932090184922099E-4</v>
      </c>
    </row>
    <row r="81" spans="1:13" x14ac:dyDescent="0.6">
      <c r="A81" s="1" t="s">
        <v>173</v>
      </c>
      <c r="B81" s="1">
        <v>71539</v>
      </c>
      <c r="C81" s="1">
        <v>-10.15</v>
      </c>
      <c r="D81" s="1">
        <v>5.09</v>
      </c>
      <c r="E81" s="1">
        <f t="shared" si="7"/>
        <v>-15.24</v>
      </c>
      <c r="J81" s="1">
        <f t="shared" si="8"/>
        <v>-15.24</v>
      </c>
      <c r="K81" s="1">
        <f t="shared" si="6"/>
        <v>-15.21</v>
      </c>
      <c r="L81" s="1">
        <f t="shared" si="9"/>
        <v>-13.78</v>
      </c>
      <c r="M81" s="1">
        <f t="shared" si="10"/>
        <v>0.99998515020097622</v>
      </c>
    </row>
    <row r="82" spans="1:13" x14ac:dyDescent="0.6">
      <c r="A82" s="1" t="s">
        <v>84</v>
      </c>
      <c r="B82" s="1">
        <v>78937</v>
      </c>
      <c r="C82" s="1">
        <v>2.0099999999999998</v>
      </c>
      <c r="D82" s="1">
        <v>3.46</v>
      </c>
      <c r="E82" s="1">
        <f t="shared" si="7"/>
        <v>-1.45</v>
      </c>
      <c r="J82" s="1">
        <f t="shared" si="8"/>
        <v>-1.45</v>
      </c>
      <c r="K82" s="1">
        <f t="shared" si="6"/>
        <v>-1.42</v>
      </c>
      <c r="L82" s="1">
        <f t="shared" si="9"/>
        <v>-1.62</v>
      </c>
      <c r="M82" s="1">
        <f t="shared" si="10"/>
        <v>0.68825462651880498</v>
      </c>
    </row>
    <row r="83" spans="1:13" x14ac:dyDescent="0.6">
      <c r="A83" s="1" t="s">
        <v>85</v>
      </c>
      <c r="B83" s="1">
        <v>76540</v>
      </c>
      <c r="C83" s="1">
        <v>13.81</v>
      </c>
      <c r="D83" s="1">
        <v>0.51</v>
      </c>
      <c r="E83" s="1">
        <f t="shared" si="7"/>
        <v>13.3</v>
      </c>
      <c r="J83" s="1">
        <f t="shared" si="8"/>
        <v>13.3</v>
      </c>
      <c r="K83" s="1">
        <f t="shared" si="6"/>
        <v>13.33</v>
      </c>
      <c r="L83" s="1">
        <f t="shared" si="9"/>
        <v>10.18</v>
      </c>
      <c r="M83" s="1">
        <f t="shared" si="10"/>
        <v>1.0182793609910502E-3</v>
      </c>
    </row>
    <row r="84" spans="1:13" x14ac:dyDescent="0.6">
      <c r="A84" s="1" t="s">
        <v>86</v>
      </c>
      <c r="B84" s="1">
        <v>68904</v>
      </c>
      <c r="C84" s="1">
        <v>1.37</v>
      </c>
      <c r="D84" s="1">
        <v>0.1</v>
      </c>
      <c r="E84" s="1">
        <f t="shared" si="7"/>
        <v>1.27</v>
      </c>
      <c r="J84" s="1">
        <f t="shared" si="8"/>
        <v>1.27</v>
      </c>
      <c r="K84" s="1">
        <f t="shared" si="6"/>
        <v>1.3</v>
      </c>
      <c r="L84" s="1">
        <f t="shared" si="9"/>
        <v>-2.2599999999999998</v>
      </c>
      <c r="M84" s="1">
        <f t="shared" si="10"/>
        <v>0.75328023182451442</v>
      </c>
    </row>
    <row r="85" spans="1:13" x14ac:dyDescent="0.6">
      <c r="A85" s="1" t="s">
        <v>87</v>
      </c>
      <c r="B85" s="1">
        <v>69670</v>
      </c>
      <c r="C85" s="1">
        <v>-18.510000000000002</v>
      </c>
      <c r="D85" s="1">
        <v>0.51</v>
      </c>
      <c r="E85" s="1">
        <f t="shared" si="7"/>
        <v>-19.02</v>
      </c>
      <c r="J85" s="1">
        <f t="shared" si="8"/>
        <v>-19.02</v>
      </c>
      <c r="K85" s="1">
        <f t="shared" si="6"/>
        <v>-18.989999999999998</v>
      </c>
      <c r="L85" s="1">
        <f t="shared" si="9"/>
        <v>-22.14</v>
      </c>
      <c r="M85" s="1">
        <f t="shared" si="10"/>
        <v>0.99999999999020794</v>
      </c>
    </row>
    <row r="86" spans="1:13" x14ac:dyDescent="0.6">
      <c r="A86" s="1" t="s">
        <v>88</v>
      </c>
      <c r="B86" s="1">
        <v>74434</v>
      </c>
      <c r="C86" s="1">
        <v>4.18</v>
      </c>
      <c r="D86" s="1">
        <v>5.51</v>
      </c>
      <c r="E86" s="1">
        <f t="shared" si="7"/>
        <v>-1.33</v>
      </c>
      <c r="I86" s="1" t="s">
        <v>176</v>
      </c>
      <c r="J86" s="1">
        <f t="shared" si="8"/>
        <v>-2.33</v>
      </c>
      <c r="K86" s="1">
        <f t="shared" si="6"/>
        <v>-2.2999999999999998</v>
      </c>
      <c r="L86" s="1">
        <f t="shared" si="9"/>
        <v>0.55000000000000004</v>
      </c>
      <c r="M86" s="1">
        <f t="shared" si="10"/>
        <v>0.43381616738909634</v>
      </c>
    </row>
    <row r="87" spans="1:13" x14ac:dyDescent="0.6">
      <c r="A87" s="1" t="s">
        <v>89</v>
      </c>
      <c r="B87" s="1">
        <v>77993</v>
      </c>
      <c r="C87" s="1">
        <v>0.73</v>
      </c>
      <c r="D87" s="1">
        <v>6.91</v>
      </c>
      <c r="E87" s="1">
        <f t="shared" si="7"/>
        <v>-6.18</v>
      </c>
      <c r="I87" s="1" t="s">
        <v>176</v>
      </c>
      <c r="J87" s="1">
        <f t="shared" si="8"/>
        <v>-7.18</v>
      </c>
      <c r="K87" s="1">
        <f t="shared" si="6"/>
        <v>-7.15</v>
      </c>
      <c r="L87" s="1">
        <f t="shared" si="9"/>
        <v>-2.9</v>
      </c>
      <c r="M87" s="1">
        <f t="shared" si="10"/>
        <v>0.81024185017167516</v>
      </c>
    </row>
    <row r="88" spans="1:13" x14ac:dyDescent="0.6">
      <c r="A88" s="1" t="s">
        <v>90</v>
      </c>
      <c r="B88" s="1">
        <v>74530</v>
      </c>
      <c r="C88" s="1">
        <v>1.58</v>
      </c>
      <c r="D88" s="1">
        <v>11.8</v>
      </c>
      <c r="E88" s="1">
        <f t="shared" si="7"/>
        <v>-10.220000000000001</v>
      </c>
      <c r="J88" s="1">
        <f t="shared" si="8"/>
        <v>-10.220000000000001</v>
      </c>
      <c r="K88" s="1">
        <f t="shared" si="6"/>
        <v>-10.19</v>
      </c>
      <c r="L88" s="1">
        <f t="shared" si="9"/>
        <v>-2.0499999999999998</v>
      </c>
      <c r="M88" s="1">
        <f t="shared" si="10"/>
        <v>0.7327699674011029</v>
      </c>
    </row>
    <row r="89" spans="1:13" x14ac:dyDescent="0.6">
      <c r="A89" s="1" t="s">
        <v>92</v>
      </c>
      <c r="B89" s="1">
        <v>71268</v>
      </c>
      <c r="C89" s="1">
        <v>11.59</v>
      </c>
      <c r="D89" s="1">
        <v>8.1300000000000008</v>
      </c>
      <c r="E89" s="1">
        <f t="shared" si="7"/>
        <v>3.46</v>
      </c>
      <c r="J89" s="1">
        <f t="shared" si="8"/>
        <v>3.46</v>
      </c>
      <c r="K89" s="1">
        <f t="shared" si="6"/>
        <v>3.49</v>
      </c>
      <c r="L89" s="1">
        <f t="shared" si="9"/>
        <v>7.96</v>
      </c>
      <c r="M89" s="1">
        <f t="shared" si="10"/>
        <v>7.9300039128677481E-3</v>
      </c>
    </row>
    <row r="90" spans="1:13" x14ac:dyDescent="0.6">
      <c r="A90" s="1" t="s">
        <v>167</v>
      </c>
      <c r="B90" s="1">
        <v>72383</v>
      </c>
      <c r="C90" s="1">
        <v>2.4700000000000002</v>
      </c>
      <c r="D90" s="1">
        <v>7.48</v>
      </c>
      <c r="E90" s="1">
        <f t="shared" si="7"/>
        <v>-5.01</v>
      </c>
      <c r="H90" s="1" t="s">
        <v>177</v>
      </c>
      <c r="I90" s="1" t="s">
        <v>176</v>
      </c>
      <c r="J90" s="1">
        <f t="shared" si="8"/>
        <v>-7.01</v>
      </c>
      <c r="K90" s="1">
        <f t="shared" si="6"/>
        <v>-6.98</v>
      </c>
      <c r="L90" s="1">
        <f t="shared" si="9"/>
        <v>-1.1599999999999999</v>
      </c>
      <c r="M90" s="1">
        <f t="shared" si="10"/>
        <v>0.63739904621416543</v>
      </c>
    </row>
    <row r="91" spans="1:13" x14ac:dyDescent="0.6">
      <c r="A91" s="1" t="s">
        <v>93</v>
      </c>
      <c r="B91" s="1">
        <v>74577</v>
      </c>
      <c r="C91" s="1">
        <v>15.44</v>
      </c>
      <c r="D91" s="1">
        <v>11.2</v>
      </c>
      <c r="E91" s="1">
        <f t="shared" si="7"/>
        <v>4.24</v>
      </c>
      <c r="I91" s="1" t="s">
        <v>182</v>
      </c>
      <c r="J91" s="1">
        <f t="shared" si="8"/>
        <v>5.24</v>
      </c>
      <c r="K91" s="1">
        <f t="shared" si="6"/>
        <v>5.27</v>
      </c>
      <c r="L91" s="1">
        <f t="shared" si="9"/>
        <v>11.81</v>
      </c>
      <c r="M91" s="1">
        <f t="shared" si="10"/>
        <v>1.7259574683891539E-4</v>
      </c>
    </row>
    <row r="92" spans="1:13" x14ac:dyDescent="0.6">
      <c r="A92" s="1" t="s">
        <v>94</v>
      </c>
      <c r="B92" s="1">
        <v>63697</v>
      </c>
      <c r="C92" s="1">
        <v>-1.31</v>
      </c>
      <c r="D92" s="1">
        <v>2.4700000000000002</v>
      </c>
      <c r="E92" s="1">
        <f t="shared" si="7"/>
        <v>-3.78</v>
      </c>
      <c r="H92" s="1" t="s">
        <v>177</v>
      </c>
      <c r="I92" s="1" t="s">
        <v>176</v>
      </c>
      <c r="J92" s="1">
        <f t="shared" si="8"/>
        <v>-5.78</v>
      </c>
      <c r="K92" s="1">
        <f t="shared" si="6"/>
        <v>-5.75</v>
      </c>
      <c r="L92" s="1">
        <f t="shared" si="9"/>
        <v>-4.9400000000000004</v>
      </c>
      <c r="M92" s="1">
        <f t="shared" si="10"/>
        <v>0.93279942842373387</v>
      </c>
    </row>
    <row r="93" spans="1:13" x14ac:dyDescent="0.6">
      <c r="A93" s="1" t="s">
        <v>95</v>
      </c>
      <c r="B93" s="1">
        <v>76406</v>
      </c>
      <c r="C93" s="1">
        <v>10.69</v>
      </c>
      <c r="D93" s="1">
        <v>11.97</v>
      </c>
      <c r="E93" s="1">
        <f t="shared" si="7"/>
        <v>-1.28</v>
      </c>
      <c r="H93" s="1" t="s">
        <v>176</v>
      </c>
      <c r="J93" s="1">
        <f t="shared" si="8"/>
        <v>-0.28000000000000003</v>
      </c>
      <c r="K93" s="1">
        <f t="shared" si="6"/>
        <v>-0.25</v>
      </c>
      <c r="L93" s="1">
        <f t="shared" si="9"/>
        <v>7.06</v>
      </c>
      <c r="M93" s="1">
        <f t="shared" si="10"/>
        <v>1.6201888685175431E-2</v>
      </c>
    </row>
    <row r="94" spans="1:13" x14ac:dyDescent="0.6">
      <c r="A94" s="1" t="s">
        <v>96</v>
      </c>
      <c r="B94" s="1">
        <v>74168</v>
      </c>
      <c r="C94" s="1">
        <v>16.53</v>
      </c>
      <c r="D94" s="1">
        <v>5.37</v>
      </c>
      <c r="E94" s="1">
        <f t="shared" si="7"/>
        <v>11.16</v>
      </c>
      <c r="J94" s="1">
        <f t="shared" si="8"/>
        <v>11.16</v>
      </c>
      <c r="K94" s="1">
        <f t="shared" si="6"/>
        <v>11.19</v>
      </c>
      <c r="L94" s="1">
        <f t="shared" si="9"/>
        <v>12.9</v>
      </c>
      <c r="M94" s="1">
        <f t="shared" si="10"/>
        <v>4.6322049108612699E-5</v>
      </c>
    </row>
    <row r="95" spans="1:13" x14ac:dyDescent="0.6">
      <c r="A95" s="1" t="s">
        <v>98</v>
      </c>
      <c r="B95" s="1">
        <v>72825</v>
      </c>
      <c r="C95" s="1">
        <v>6.36</v>
      </c>
      <c r="D95" s="1">
        <v>6.48</v>
      </c>
      <c r="E95" s="1">
        <f t="shared" si="7"/>
        <v>-0.12</v>
      </c>
      <c r="H95" s="1" t="s">
        <v>177</v>
      </c>
      <c r="I95" s="1" t="s">
        <v>176</v>
      </c>
      <c r="J95" s="1">
        <f t="shared" si="8"/>
        <v>-2.12</v>
      </c>
      <c r="K95" s="1">
        <f t="shared" si="6"/>
        <v>-2.09</v>
      </c>
      <c r="L95" s="1">
        <f t="shared" si="9"/>
        <v>2.73</v>
      </c>
      <c r="M95" s="1">
        <f t="shared" si="10"/>
        <v>0.20404124909532267</v>
      </c>
    </row>
    <row r="96" spans="1:13" x14ac:dyDescent="0.6">
      <c r="A96" s="1" t="s">
        <v>99</v>
      </c>
      <c r="B96" s="1">
        <v>79946</v>
      </c>
      <c r="C96" s="1">
        <v>1.08</v>
      </c>
      <c r="D96" s="1">
        <v>4.79</v>
      </c>
      <c r="E96" s="1">
        <f t="shared" si="7"/>
        <v>-3.71</v>
      </c>
      <c r="J96" s="1">
        <f t="shared" si="8"/>
        <v>-3.71</v>
      </c>
      <c r="K96" s="1">
        <f t="shared" si="6"/>
        <v>-3.68</v>
      </c>
      <c r="L96" s="1">
        <f t="shared" si="9"/>
        <v>-2.5499999999999998</v>
      </c>
      <c r="M96" s="1">
        <f t="shared" si="10"/>
        <v>0.78015809869721409</v>
      </c>
    </row>
    <row r="97" spans="1:13" x14ac:dyDescent="0.6">
      <c r="A97" s="1" t="s">
        <v>100</v>
      </c>
      <c r="B97" s="1">
        <v>75699</v>
      </c>
      <c r="C97" s="1">
        <v>23.5</v>
      </c>
      <c r="D97" s="1">
        <v>8.6199999999999992</v>
      </c>
      <c r="E97" s="1">
        <f t="shared" si="7"/>
        <v>14.88</v>
      </c>
      <c r="I97" s="1" t="s">
        <v>182</v>
      </c>
      <c r="J97" s="1">
        <f t="shared" si="8"/>
        <v>15.88</v>
      </c>
      <c r="K97" s="1">
        <f t="shared" si="6"/>
        <v>15.91</v>
      </c>
      <c r="L97" s="1">
        <f t="shared" si="9"/>
        <v>19.87</v>
      </c>
      <c r="M97" s="1">
        <f t="shared" si="10"/>
        <v>8.6557852209800905E-10</v>
      </c>
    </row>
    <row r="98" spans="1:13" x14ac:dyDescent="0.6">
      <c r="A98" s="1" t="s">
        <v>101</v>
      </c>
      <c r="B98" s="1">
        <v>76318</v>
      </c>
      <c r="C98" s="1">
        <v>25.73</v>
      </c>
      <c r="D98" s="1">
        <v>7.59</v>
      </c>
      <c r="E98" s="1">
        <f t="shared" si="7"/>
        <v>18.14</v>
      </c>
      <c r="J98" s="1">
        <f t="shared" si="8"/>
        <v>18.14</v>
      </c>
      <c r="K98" s="1">
        <f t="shared" ref="K98:K129" si="11">ROUND($J98+($E$150-$J$150),2)</f>
        <v>18.170000000000002</v>
      </c>
      <c r="L98" s="1">
        <f t="shared" si="9"/>
        <v>22.1</v>
      </c>
      <c r="M98" s="1">
        <f t="shared" si="10"/>
        <v>1.0639286177736471E-11</v>
      </c>
    </row>
    <row r="99" spans="1:13" x14ac:dyDescent="0.6">
      <c r="A99" s="1" t="s">
        <v>102</v>
      </c>
      <c r="B99" s="1">
        <v>72762</v>
      </c>
      <c r="C99" s="1">
        <v>-18.850000000000001</v>
      </c>
      <c r="D99" s="1">
        <v>0</v>
      </c>
      <c r="E99" s="1">
        <f t="shared" si="7"/>
        <v>-18.850000000000001</v>
      </c>
      <c r="H99" s="1" t="s">
        <v>176</v>
      </c>
      <c r="J99" s="1">
        <f t="shared" si="8"/>
        <v>-17.850000000000001</v>
      </c>
      <c r="K99" s="1">
        <f t="shared" si="11"/>
        <v>-17.82</v>
      </c>
      <c r="L99" s="1">
        <f t="shared" si="9"/>
        <v>-22.48</v>
      </c>
      <c r="M99" s="1">
        <f t="shared" si="10"/>
        <v>0.99999999999519151</v>
      </c>
    </row>
    <row r="100" spans="1:13" x14ac:dyDescent="0.6">
      <c r="A100" s="1" t="s">
        <v>103</v>
      </c>
      <c r="B100" s="1">
        <v>81635</v>
      </c>
      <c r="C100" s="1">
        <v>15.16</v>
      </c>
      <c r="D100" s="1">
        <v>4.5599999999999996</v>
      </c>
      <c r="E100" s="1">
        <f t="shared" si="7"/>
        <v>10.6</v>
      </c>
      <c r="J100" s="1">
        <f t="shared" si="8"/>
        <v>10.6</v>
      </c>
      <c r="K100" s="1">
        <f t="shared" si="11"/>
        <v>10.63</v>
      </c>
      <c r="L100" s="1">
        <f t="shared" si="9"/>
        <v>11.53</v>
      </c>
      <c r="M100" s="1">
        <f t="shared" si="10"/>
        <v>2.379745262207171E-4</v>
      </c>
    </row>
    <row r="101" spans="1:13" x14ac:dyDescent="0.6">
      <c r="A101" s="1" t="s">
        <v>104</v>
      </c>
      <c r="B101" s="1">
        <v>72534</v>
      </c>
      <c r="C101" s="1">
        <v>2.1800000000000002</v>
      </c>
      <c r="D101" s="1">
        <v>1.5</v>
      </c>
      <c r="E101" s="1">
        <f t="shared" si="7"/>
        <v>0.68</v>
      </c>
      <c r="H101" s="1" t="s">
        <v>177</v>
      </c>
      <c r="I101" s="1" t="s">
        <v>176</v>
      </c>
      <c r="J101" s="1">
        <f t="shared" si="8"/>
        <v>-1.32</v>
      </c>
      <c r="K101" s="1">
        <f t="shared" si="11"/>
        <v>-1.29</v>
      </c>
      <c r="L101" s="1">
        <f t="shared" si="9"/>
        <v>-1.45</v>
      </c>
      <c r="M101" s="1">
        <f t="shared" si="10"/>
        <v>0.6698119414005077</v>
      </c>
    </row>
    <row r="102" spans="1:13" x14ac:dyDescent="0.6">
      <c r="A102" s="1" t="s">
        <v>159</v>
      </c>
      <c r="B102" s="1">
        <v>75543</v>
      </c>
      <c r="C102" s="1">
        <v>2.0699999999999998</v>
      </c>
      <c r="D102" s="1">
        <v>2.6</v>
      </c>
      <c r="E102" s="1">
        <f t="shared" si="7"/>
        <v>-0.53</v>
      </c>
      <c r="H102" s="1" t="s">
        <v>177</v>
      </c>
      <c r="I102" s="1" t="s">
        <v>176</v>
      </c>
      <c r="J102" s="1">
        <f t="shared" si="8"/>
        <v>-2.5299999999999998</v>
      </c>
      <c r="K102" s="1">
        <f t="shared" si="11"/>
        <v>-2.5</v>
      </c>
      <c r="L102" s="1">
        <f t="shared" si="9"/>
        <v>-1.56</v>
      </c>
      <c r="M102" s="1">
        <f t="shared" si="10"/>
        <v>0.68179611675829255</v>
      </c>
    </row>
    <row r="103" spans="1:13" x14ac:dyDescent="0.6">
      <c r="A103" s="1" t="s">
        <v>106</v>
      </c>
      <c r="B103" s="1">
        <v>69101</v>
      </c>
      <c r="C103" s="1">
        <v>17</v>
      </c>
      <c r="D103" s="1">
        <v>8.56</v>
      </c>
      <c r="E103" s="1">
        <f t="shared" si="7"/>
        <v>8.44</v>
      </c>
      <c r="J103" s="1">
        <f t="shared" si="8"/>
        <v>8.44</v>
      </c>
      <c r="K103" s="1">
        <f t="shared" si="11"/>
        <v>8.4700000000000006</v>
      </c>
      <c r="L103" s="1">
        <f t="shared" si="9"/>
        <v>13.37</v>
      </c>
      <c r="M103" s="1">
        <f t="shared" si="10"/>
        <v>2.5443515074108951E-5</v>
      </c>
    </row>
    <row r="104" spans="1:13" x14ac:dyDescent="0.6">
      <c r="A104" s="1" t="s">
        <v>107</v>
      </c>
      <c r="B104" s="1">
        <v>73911</v>
      </c>
      <c r="C104" s="1">
        <v>-20.21</v>
      </c>
      <c r="D104" s="1">
        <v>3.53</v>
      </c>
      <c r="E104" s="1">
        <f t="shared" si="7"/>
        <v>-23.74</v>
      </c>
      <c r="I104" s="1" t="s">
        <v>176</v>
      </c>
      <c r="J104" s="1">
        <f t="shared" si="8"/>
        <v>-24.74</v>
      </c>
      <c r="K104" s="1">
        <f t="shared" si="11"/>
        <v>-24.71</v>
      </c>
      <c r="L104" s="1">
        <f t="shared" si="9"/>
        <v>-23.84</v>
      </c>
      <c r="M104" s="1">
        <f t="shared" si="10"/>
        <v>0.99999999999974809</v>
      </c>
    </row>
    <row r="105" spans="1:13" x14ac:dyDescent="0.6">
      <c r="A105" s="1" t="s">
        <v>160</v>
      </c>
      <c r="B105" s="1">
        <v>72078</v>
      </c>
      <c r="C105" s="1">
        <v>-6.05</v>
      </c>
      <c r="D105" s="1">
        <v>-0.2</v>
      </c>
      <c r="E105" s="1">
        <f t="shared" si="7"/>
        <v>-5.85</v>
      </c>
      <c r="J105" s="1">
        <f t="shared" si="8"/>
        <v>-5.85</v>
      </c>
      <c r="K105" s="1">
        <f t="shared" si="11"/>
        <v>-5.82</v>
      </c>
      <c r="L105" s="1">
        <f t="shared" si="9"/>
        <v>-9.68</v>
      </c>
      <c r="M105" s="1">
        <f t="shared" si="10"/>
        <v>0.99832328177252683</v>
      </c>
    </row>
    <row r="106" spans="1:13" x14ac:dyDescent="0.6">
      <c r="A106" s="1" t="s">
        <v>108</v>
      </c>
      <c r="B106" s="1">
        <v>74323</v>
      </c>
      <c r="C106" s="1">
        <v>10.99</v>
      </c>
      <c r="D106" s="1">
        <v>1.73</v>
      </c>
      <c r="E106" s="1">
        <f t="shared" si="7"/>
        <v>9.26</v>
      </c>
      <c r="J106" s="1">
        <f t="shared" si="8"/>
        <v>9.26</v>
      </c>
      <c r="K106" s="1">
        <f t="shared" si="11"/>
        <v>9.2899999999999991</v>
      </c>
      <c r="L106" s="1">
        <f t="shared" si="9"/>
        <v>7.36</v>
      </c>
      <c r="M106" s="1">
        <f t="shared" si="10"/>
        <v>1.2863666072804331E-2</v>
      </c>
    </row>
    <row r="107" spans="1:13" x14ac:dyDescent="0.6">
      <c r="A107" s="1" t="s">
        <v>109</v>
      </c>
      <c r="B107" s="1">
        <v>71703</v>
      </c>
      <c r="C107" s="1">
        <v>24.32</v>
      </c>
      <c r="D107" s="1">
        <v>5.66</v>
      </c>
      <c r="E107" s="1">
        <f t="shared" si="7"/>
        <v>18.66</v>
      </c>
      <c r="J107" s="1">
        <f t="shared" si="8"/>
        <v>18.66</v>
      </c>
      <c r="K107" s="1">
        <f t="shared" si="11"/>
        <v>18.690000000000001</v>
      </c>
      <c r="L107" s="1">
        <f t="shared" si="9"/>
        <v>20.69</v>
      </c>
      <c r="M107" s="1">
        <f t="shared" si="10"/>
        <v>1.8087571113116348E-10</v>
      </c>
    </row>
    <row r="108" spans="1:13" x14ac:dyDescent="0.6">
      <c r="A108" s="1" t="s">
        <v>111</v>
      </c>
      <c r="B108" s="1">
        <v>66330</v>
      </c>
      <c r="C108" s="1">
        <v>20.25</v>
      </c>
      <c r="D108" s="1">
        <v>7.34</v>
      </c>
      <c r="E108" s="1">
        <f t="shared" si="7"/>
        <v>12.91</v>
      </c>
      <c r="J108" s="1">
        <f t="shared" si="8"/>
        <v>12.91</v>
      </c>
      <c r="K108" s="1">
        <f t="shared" si="11"/>
        <v>12.94</v>
      </c>
      <c r="L108" s="1">
        <f t="shared" si="9"/>
        <v>16.62</v>
      </c>
      <c r="M108" s="1">
        <f t="shared" si="10"/>
        <v>2.3722941596135014E-7</v>
      </c>
    </row>
    <row r="109" spans="1:13" x14ac:dyDescent="0.6">
      <c r="A109" s="1" t="s">
        <v>112</v>
      </c>
      <c r="B109" s="1">
        <v>82852</v>
      </c>
      <c r="C109" s="1">
        <v>8.18</v>
      </c>
      <c r="D109" s="1">
        <v>-0.55000000000000004</v>
      </c>
      <c r="E109" s="1">
        <f t="shared" si="7"/>
        <v>8.73</v>
      </c>
      <c r="G109" s="1" t="s">
        <v>178</v>
      </c>
      <c r="J109" s="1">
        <f t="shared" si="8"/>
        <v>8.73</v>
      </c>
      <c r="K109" s="1">
        <f t="shared" si="11"/>
        <v>8.76</v>
      </c>
      <c r="L109" s="1">
        <f t="shared" si="9"/>
        <v>4.55</v>
      </c>
      <c r="M109" s="1">
        <f t="shared" si="10"/>
        <v>8.3980082509060458E-2</v>
      </c>
    </row>
    <row r="110" spans="1:13" x14ac:dyDescent="0.6">
      <c r="A110" s="1" t="s">
        <v>113</v>
      </c>
      <c r="B110" s="1">
        <v>78048</v>
      </c>
      <c r="C110" s="1">
        <v>5.09</v>
      </c>
      <c r="D110" s="1">
        <v>5.3</v>
      </c>
      <c r="E110" s="1">
        <f t="shared" si="7"/>
        <v>-0.21</v>
      </c>
      <c r="J110" s="1">
        <f t="shared" si="8"/>
        <v>-0.21</v>
      </c>
      <c r="K110" s="1">
        <f t="shared" si="11"/>
        <v>-0.18</v>
      </c>
      <c r="L110" s="1">
        <f t="shared" si="9"/>
        <v>1.46</v>
      </c>
      <c r="M110" s="1">
        <f t="shared" si="10"/>
        <v>0.32909111982292549</v>
      </c>
    </row>
    <row r="111" spans="1:13" x14ac:dyDescent="0.6">
      <c r="A111" s="1" t="s">
        <v>161</v>
      </c>
      <c r="B111" s="1">
        <v>77490</v>
      </c>
      <c r="C111" s="1">
        <v>24.23</v>
      </c>
      <c r="D111" s="1">
        <v>3.4</v>
      </c>
      <c r="E111" s="1">
        <f t="shared" si="7"/>
        <v>20.83</v>
      </c>
      <c r="H111" s="1" t="s">
        <v>182</v>
      </c>
      <c r="J111" s="1">
        <f t="shared" si="8"/>
        <v>19.829999999999998</v>
      </c>
      <c r="K111" s="1">
        <f t="shared" si="11"/>
        <v>19.86</v>
      </c>
      <c r="L111" s="1">
        <f t="shared" si="9"/>
        <v>20.6</v>
      </c>
      <c r="M111" s="1">
        <f t="shared" si="10"/>
        <v>2.1542023366900586E-10</v>
      </c>
    </row>
    <row r="112" spans="1:13" x14ac:dyDescent="0.6">
      <c r="A112" s="1" t="s">
        <v>174</v>
      </c>
      <c r="B112" s="1">
        <v>63170</v>
      </c>
      <c r="C112" s="1">
        <v>-1.51</v>
      </c>
      <c r="D112" s="1">
        <v>9.2799999999999994</v>
      </c>
      <c r="E112" s="1">
        <f t="shared" si="7"/>
        <v>-10.79</v>
      </c>
      <c r="J112" s="1">
        <f t="shared" si="8"/>
        <v>-10.79</v>
      </c>
      <c r="K112" s="1">
        <f t="shared" si="11"/>
        <v>-10.76</v>
      </c>
      <c r="L112" s="1">
        <f t="shared" si="9"/>
        <v>-5.14</v>
      </c>
      <c r="M112" s="1">
        <f t="shared" si="10"/>
        <v>0.94033307544007427</v>
      </c>
    </row>
    <row r="113" spans="1:13" x14ac:dyDescent="0.6">
      <c r="A113" s="1" t="s">
        <v>114</v>
      </c>
      <c r="B113" s="1">
        <v>69932</v>
      </c>
      <c r="C113" s="1">
        <v>19.18</v>
      </c>
      <c r="D113" s="1">
        <v>8.98</v>
      </c>
      <c r="E113" s="1">
        <f t="shared" si="7"/>
        <v>10.199999999999999</v>
      </c>
      <c r="J113" s="1">
        <f t="shared" si="8"/>
        <v>10.199999999999999</v>
      </c>
      <c r="K113" s="1">
        <f t="shared" si="11"/>
        <v>10.23</v>
      </c>
      <c r="L113" s="1">
        <f t="shared" si="9"/>
        <v>15.55</v>
      </c>
      <c r="M113" s="1">
        <f t="shared" si="10"/>
        <v>1.225757401960397E-6</v>
      </c>
    </row>
    <row r="114" spans="1:13" x14ac:dyDescent="0.6">
      <c r="A114" s="1" t="s">
        <v>115</v>
      </c>
      <c r="B114" s="1">
        <v>71587</v>
      </c>
      <c r="C114" s="1">
        <v>-11.19</v>
      </c>
      <c r="D114" s="1">
        <v>5.69</v>
      </c>
      <c r="E114" s="1">
        <f t="shared" si="7"/>
        <v>-16.88</v>
      </c>
      <c r="J114" s="1">
        <f t="shared" si="8"/>
        <v>-16.88</v>
      </c>
      <c r="K114" s="1">
        <f t="shared" si="11"/>
        <v>-16.850000000000001</v>
      </c>
      <c r="L114" s="1">
        <f t="shared" si="9"/>
        <v>-14.82</v>
      </c>
      <c r="M114" s="1">
        <f t="shared" si="10"/>
        <v>0.99999645400907089</v>
      </c>
    </row>
    <row r="115" spans="1:13" x14ac:dyDescent="0.6">
      <c r="A115" s="1" t="s">
        <v>117</v>
      </c>
      <c r="B115" s="1">
        <v>79095</v>
      </c>
      <c r="C115" s="1">
        <v>15.56</v>
      </c>
      <c r="D115" s="1">
        <v>6.03</v>
      </c>
      <c r="E115" s="1">
        <f t="shared" si="7"/>
        <v>9.5299999999999994</v>
      </c>
      <c r="J115" s="1">
        <f t="shared" si="8"/>
        <v>9.5299999999999994</v>
      </c>
      <c r="K115" s="1">
        <f t="shared" si="11"/>
        <v>9.56</v>
      </c>
      <c r="L115" s="1">
        <f t="shared" si="9"/>
        <v>11.93</v>
      </c>
      <c r="M115" s="1">
        <f t="shared" si="10"/>
        <v>1.5008600605168911E-4</v>
      </c>
    </row>
    <row r="116" spans="1:13" x14ac:dyDescent="0.6">
      <c r="A116" s="1" t="s">
        <v>172</v>
      </c>
      <c r="B116" s="1">
        <v>84633</v>
      </c>
      <c r="C116" s="1">
        <v>0.37</v>
      </c>
      <c r="D116" s="1">
        <v>5.68</v>
      </c>
      <c r="E116" s="1">
        <f t="shared" si="7"/>
        <v>-5.31</v>
      </c>
      <c r="J116" s="1">
        <f t="shared" si="8"/>
        <v>-5.31</v>
      </c>
      <c r="K116" s="1">
        <f t="shared" si="11"/>
        <v>-5.28</v>
      </c>
      <c r="L116" s="1">
        <f t="shared" si="9"/>
        <v>-3.26</v>
      </c>
      <c r="M116" s="1">
        <f t="shared" si="10"/>
        <v>0.83839399239870327</v>
      </c>
    </row>
    <row r="117" spans="1:13" x14ac:dyDescent="0.6">
      <c r="A117" s="1" t="s">
        <v>118</v>
      </c>
      <c r="B117" s="1">
        <v>68613</v>
      </c>
      <c r="C117" s="1">
        <v>25.93</v>
      </c>
      <c r="D117" s="1">
        <v>1.91</v>
      </c>
      <c r="E117" s="1">
        <f t="shared" si="7"/>
        <v>24.02</v>
      </c>
      <c r="J117" s="1">
        <f t="shared" si="8"/>
        <v>24.02</v>
      </c>
      <c r="K117" s="1">
        <f t="shared" si="11"/>
        <v>24.05</v>
      </c>
      <c r="L117" s="1">
        <f t="shared" si="9"/>
        <v>22.3</v>
      </c>
      <c r="M117" s="1">
        <f t="shared" si="10"/>
        <v>7.0159839038438707E-12</v>
      </c>
    </row>
    <row r="118" spans="1:13" x14ac:dyDescent="0.6">
      <c r="A118" s="1" t="s">
        <v>119</v>
      </c>
      <c r="B118" s="1">
        <v>69751</v>
      </c>
      <c r="C118" s="1">
        <v>4.66</v>
      </c>
      <c r="D118" s="1">
        <v>19.309999999999999</v>
      </c>
      <c r="E118" s="1">
        <f t="shared" si="7"/>
        <v>-14.65</v>
      </c>
      <c r="G118" s="1" t="s">
        <v>178</v>
      </c>
      <c r="J118" s="1">
        <f t="shared" si="8"/>
        <v>-14.65</v>
      </c>
      <c r="K118" s="1">
        <f t="shared" si="11"/>
        <v>-14.62</v>
      </c>
      <c r="L118" s="1">
        <f t="shared" si="9"/>
        <v>1.03</v>
      </c>
      <c r="M118" s="1">
        <f t="shared" si="10"/>
        <v>0.37747420315273034</v>
      </c>
    </row>
    <row r="119" spans="1:13" x14ac:dyDescent="0.6">
      <c r="A119" s="1" t="s">
        <v>120</v>
      </c>
      <c r="B119" s="1">
        <v>75847</v>
      </c>
      <c r="C119" s="1">
        <v>4.3099999999999996</v>
      </c>
      <c r="D119" s="1">
        <v>4.4400000000000004</v>
      </c>
      <c r="E119" s="1">
        <f t="shared" si="7"/>
        <v>-0.13</v>
      </c>
      <c r="J119" s="1">
        <f t="shared" si="8"/>
        <v>-0.13</v>
      </c>
      <c r="K119" s="1">
        <f t="shared" si="11"/>
        <v>-0.1</v>
      </c>
      <c r="L119" s="1">
        <f t="shared" si="9"/>
        <v>0.68</v>
      </c>
      <c r="M119" s="1">
        <f t="shared" si="10"/>
        <v>0.41837178509166151</v>
      </c>
    </row>
    <row r="120" spans="1:13" x14ac:dyDescent="0.6">
      <c r="A120" s="1" t="s">
        <v>121</v>
      </c>
      <c r="B120" s="1">
        <v>74518</v>
      </c>
      <c r="C120" s="1">
        <v>6.5</v>
      </c>
      <c r="D120" s="1">
        <v>5.96</v>
      </c>
      <c r="E120" s="1">
        <f t="shared" si="7"/>
        <v>0.54</v>
      </c>
      <c r="J120" s="1">
        <f t="shared" si="8"/>
        <v>0.54</v>
      </c>
      <c r="K120" s="1">
        <f t="shared" si="11"/>
        <v>0.56999999999999995</v>
      </c>
      <c r="L120" s="1">
        <f t="shared" si="9"/>
        <v>2.87</v>
      </c>
      <c r="M120" s="1">
        <f t="shared" si="10"/>
        <v>0.19223301436079887</v>
      </c>
    </row>
    <row r="121" spans="1:13" x14ac:dyDescent="0.6">
      <c r="A121" s="1" t="s">
        <v>122</v>
      </c>
      <c r="B121" s="1">
        <v>71786</v>
      </c>
      <c r="C121" s="1">
        <v>3.87</v>
      </c>
      <c r="D121" s="1">
        <v>7.11</v>
      </c>
      <c r="E121" s="1">
        <f t="shared" si="7"/>
        <v>-3.24</v>
      </c>
      <c r="J121" s="1">
        <f t="shared" si="8"/>
        <v>-3.24</v>
      </c>
      <c r="K121" s="1">
        <f t="shared" si="11"/>
        <v>-3.21</v>
      </c>
      <c r="L121" s="1">
        <f t="shared" si="9"/>
        <v>0.24</v>
      </c>
      <c r="M121" s="1">
        <f t="shared" si="10"/>
        <v>0.4710115727568388</v>
      </c>
    </row>
    <row r="122" spans="1:13" x14ac:dyDescent="0.6">
      <c r="A122" s="1" t="s">
        <v>123</v>
      </c>
      <c r="B122" s="1">
        <v>74404</v>
      </c>
      <c r="C122" s="1">
        <v>0.43</v>
      </c>
      <c r="D122" s="1">
        <v>3.73</v>
      </c>
      <c r="E122" s="1">
        <f t="shared" si="7"/>
        <v>-3.3</v>
      </c>
      <c r="H122" s="1" t="s">
        <v>177</v>
      </c>
      <c r="J122" s="1">
        <f t="shared" si="8"/>
        <v>-4.3</v>
      </c>
      <c r="K122" s="1">
        <f t="shared" si="11"/>
        <v>-4.2699999999999996</v>
      </c>
      <c r="L122" s="1">
        <f t="shared" si="9"/>
        <v>-3.2</v>
      </c>
      <c r="M122" s="1">
        <f t="shared" si="10"/>
        <v>0.83390121930581296</v>
      </c>
    </row>
    <row r="123" spans="1:13" x14ac:dyDescent="0.6">
      <c r="A123" s="1" t="s">
        <v>124</v>
      </c>
      <c r="B123" s="1">
        <v>69648</v>
      </c>
      <c r="C123" s="1">
        <v>12.18</v>
      </c>
      <c r="D123" s="1">
        <v>3.42</v>
      </c>
      <c r="E123" s="1">
        <f t="shared" si="7"/>
        <v>8.76</v>
      </c>
      <c r="I123" s="1" t="s">
        <v>177</v>
      </c>
      <c r="J123" s="1">
        <f t="shared" si="8"/>
        <v>9.76</v>
      </c>
      <c r="K123" s="1">
        <f t="shared" si="11"/>
        <v>9.7899999999999991</v>
      </c>
      <c r="L123" s="1">
        <f t="shared" si="9"/>
        <v>8.5500000000000007</v>
      </c>
      <c r="M123" s="1">
        <f t="shared" si="10"/>
        <v>4.7861387242089694E-3</v>
      </c>
    </row>
    <row r="124" spans="1:13" x14ac:dyDescent="0.6">
      <c r="A124" s="1" t="s">
        <v>125</v>
      </c>
      <c r="B124" s="1">
        <v>66877</v>
      </c>
      <c r="C124" s="1">
        <v>-6.46</v>
      </c>
      <c r="D124" s="1">
        <v>-0.31</v>
      </c>
      <c r="E124" s="1">
        <f t="shared" si="7"/>
        <v>-6.15</v>
      </c>
      <c r="I124" s="1" t="s">
        <v>176</v>
      </c>
      <c r="J124" s="1">
        <f t="shared" si="8"/>
        <v>-7.15</v>
      </c>
      <c r="K124" s="1">
        <f t="shared" si="11"/>
        <v>-7.12</v>
      </c>
      <c r="L124" s="1">
        <f t="shared" si="9"/>
        <v>-10.09</v>
      </c>
      <c r="M124" s="1">
        <f t="shared" si="10"/>
        <v>0.99888432384348758</v>
      </c>
    </row>
    <row r="125" spans="1:13" x14ac:dyDescent="0.6">
      <c r="A125" s="1" t="s">
        <v>126</v>
      </c>
      <c r="B125" s="1">
        <v>74823</v>
      </c>
      <c r="C125" s="1">
        <v>7.7</v>
      </c>
      <c r="D125" s="1">
        <v>9.85</v>
      </c>
      <c r="E125" s="1">
        <f t="shared" si="7"/>
        <v>-2.15</v>
      </c>
      <c r="J125" s="1">
        <f t="shared" si="8"/>
        <v>-2.15</v>
      </c>
      <c r="K125" s="1">
        <f t="shared" si="11"/>
        <v>-2.12</v>
      </c>
      <c r="L125" s="1">
        <f t="shared" si="9"/>
        <v>4.07</v>
      </c>
      <c r="M125" s="1">
        <f t="shared" si="10"/>
        <v>0.10872571321259113</v>
      </c>
    </row>
    <row r="126" spans="1:13" x14ac:dyDescent="0.6">
      <c r="A126" s="1" t="s">
        <v>162</v>
      </c>
      <c r="B126" s="1">
        <v>73889</v>
      </c>
      <c r="C126" s="1">
        <v>-7.05</v>
      </c>
      <c r="D126" s="1">
        <v>5</v>
      </c>
      <c r="E126" s="1">
        <f t="shared" si="7"/>
        <v>-12.05</v>
      </c>
      <c r="J126" s="1">
        <f t="shared" si="8"/>
        <v>-12.05</v>
      </c>
      <c r="K126" s="1">
        <f t="shared" si="11"/>
        <v>-12.02</v>
      </c>
      <c r="L126" s="1">
        <f t="shared" si="9"/>
        <v>-10.68</v>
      </c>
      <c r="M126" s="1">
        <f t="shared" si="10"/>
        <v>0.99939468473203341</v>
      </c>
    </row>
    <row r="127" spans="1:13" x14ac:dyDescent="0.6">
      <c r="A127" s="1" t="s">
        <v>168</v>
      </c>
      <c r="B127" s="1">
        <v>69220</v>
      </c>
      <c r="C127" s="1">
        <v>-13.91</v>
      </c>
      <c r="D127" s="1">
        <v>5.13</v>
      </c>
      <c r="E127" s="1">
        <f t="shared" si="7"/>
        <v>-19.04</v>
      </c>
      <c r="J127" s="1">
        <f t="shared" si="8"/>
        <v>-19.04</v>
      </c>
      <c r="K127" s="1">
        <f t="shared" si="11"/>
        <v>-19.010000000000002</v>
      </c>
      <c r="L127" s="1">
        <f t="shared" si="9"/>
        <v>-17.54</v>
      </c>
      <c r="M127" s="1">
        <f t="shared" si="10"/>
        <v>0.99999994671569226</v>
      </c>
    </row>
    <row r="128" spans="1:13" x14ac:dyDescent="0.6">
      <c r="A128" s="1" t="s">
        <v>127</v>
      </c>
      <c r="B128" s="1">
        <v>70649</v>
      </c>
      <c r="C128" s="1">
        <v>-1.35</v>
      </c>
      <c r="D128" s="1">
        <v>11.69</v>
      </c>
      <c r="E128" s="1">
        <f t="shared" si="7"/>
        <v>-13.04</v>
      </c>
      <c r="J128" s="1">
        <f t="shared" si="8"/>
        <v>-13.04</v>
      </c>
      <c r="K128" s="1">
        <f t="shared" si="11"/>
        <v>-13.01</v>
      </c>
      <c r="L128" s="1">
        <f t="shared" si="9"/>
        <v>-4.9800000000000004</v>
      </c>
      <c r="M128" s="1">
        <f t="shared" si="10"/>
        <v>0.93436222378257316</v>
      </c>
    </row>
    <row r="129" spans="1:13" x14ac:dyDescent="0.6">
      <c r="A129" s="1" t="s">
        <v>128</v>
      </c>
      <c r="B129" s="1">
        <v>71417</v>
      </c>
      <c r="C129" s="1">
        <v>-11.38</v>
      </c>
      <c r="D129" s="1">
        <v>7.42</v>
      </c>
      <c r="E129" s="1">
        <f t="shared" si="7"/>
        <v>-18.8</v>
      </c>
      <c r="J129" s="1">
        <f t="shared" si="8"/>
        <v>-18.8</v>
      </c>
      <c r="K129" s="1">
        <f t="shared" si="11"/>
        <v>-18.77</v>
      </c>
      <c r="L129" s="1">
        <f t="shared" si="9"/>
        <v>-15.01</v>
      </c>
      <c r="M129" s="1">
        <f t="shared" si="10"/>
        <v>0.99999729832335926</v>
      </c>
    </row>
    <row r="130" spans="1:13" x14ac:dyDescent="0.6">
      <c r="A130" s="1" t="s">
        <v>129</v>
      </c>
      <c r="B130" s="1">
        <v>76556</v>
      </c>
      <c r="C130" s="1">
        <v>6.75</v>
      </c>
      <c r="D130" s="1">
        <v>8.5299999999999994</v>
      </c>
      <c r="E130" s="1">
        <f t="shared" si="7"/>
        <v>-1.78</v>
      </c>
      <c r="J130" s="1">
        <f t="shared" si="8"/>
        <v>-1.78</v>
      </c>
      <c r="K130" s="1">
        <f t="shared" ref="K130:K149" si="12">ROUND($J130+($E$150-$J$150),2)</f>
        <v>-1.75</v>
      </c>
      <c r="L130" s="1">
        <f t="shared" si="9"/>
        <v>3.12</v>
      </c>
      <c r="M130" s="1">
        <f t="shared" si="10"/>
        <v>0.17221343315296905</v>
      </c>
    </row>
    <row r="131" spans="1:13" x14ac:dyDescent="0.6">
      <c r="A131" s="1" t="s">
        <v>130</v>
      </c>
      <c r="B131" s="1">
        <v>74098</v>
      </c>
      <c r="C131" s="1">
        <v>21.01</v>
      </c>
      <c r="D131" s="1">
        <v>8.08</v>
      </c>
      <c r="E131" s="1">
        <f t="shared" ref="E131:E149" si="13">ROUND(C131-D131,3)</f>
        <v>12.93</v>
      </c>
      <c r="J131" s="1">
        <f t="shared" ref="J131:J149" si="14">ROUND($E131+IF($I131="ALP",-1,IF(OR($I131="LIB",$I131="NAT"),1,0))-IF($H131="ALP",-1,IF(OR($H131="LIB",$H131="NAT"),1,0)),2)</f>
        <v>12.93</v>
      </c>
      <c r="K131" s="1">
        <f t="shared" si="12"/>
        <v>12.96</v>
      </c>
      <c r="L131" s="1">
        <f t="shared" ref="L131:L149" si="15">IF($P$7="Pre-election",ROUND($K131+($P$8-$E$150),2),ROUND($C131+($P$8-$C$150),2))</f>
        <v>17.38</v>
      </c>
      <c r="M131" s="1">
        <f t="shared" ref="M131:M149" si="16">_xlfn.NORM.DIST(0,$L131,3.3,TRUE)</f>
        <v>6.9461561463440114E-8</v>
      </c>
    </row>
    <row r="132" spans="1:13" x14ac:dyDescent="0.6">
      <c r="A132" s="1" t="s">
        <v>131</v>
      </c>
      <c r="B132" s="1">
        <v>71993</v>
      </c>
      <c r="C132" s="1">
        <v>3.56</v>
      </c>
      <c r="D132" s="1">
        <v>9.1199999999999992</v>
      </c>
      <c r="E132" s="1">
        <f t="shared" si="13"/>
        <v>-5.56</v>
      </c>
      <c r="J132" s="1">
        <f t="shared" si="14"/>
        <v>-5.56</v>
      </c>
      <c r="K132" s="1">
        <f t="shared" si="12"/>
        <v>-5.53</v>
      </c>
      <c r="L132" s="1">
        <f t="shared" si="15"/>
        <v>-7.0000000000000007E-2</v>
      </c>
      <c r="M132" s="1">
        <f t="shared" si="16"/>
        <v>0.50846177743520127</v>
      </c>
    </row>
    <row r="133" spans="1:13" x14ac:dyDescent="0.6">
      <c r="A133" s="1" t="s">
        <v>132</v>
      </c>
      <c r="B133" s="1">
        <v>77332</v>
      </c>
      <c r="C133" s="1">
        <v>16.87</v>
      </c>
      <c r="D133" s="1">
        <v>6.15</v>
      </c>
      <c r="E133" s="1">
        <f t="shared" si="13"/>
        <v>10.72</v>
      </c>
      <c r="J133" s="1">
        <f t="shared" si="14"/>
        <v>10.72</v>
      </c>
      <c r="K133" s="1">
        <f t="shared" si="12"/>
        <v>10.75</v>
      </c>
      <c r="L133" s="1">
        <f t="shared" si="15"/>
        <v>13.24</v>
      </c>
      <c r="M133" s="1">
        <f t="shared" si="16"/>
        <v>3.0087793332903102E-5</v>
      </c>
    </row>
    <row r="134" spans="1:13" x14ac:dyDescent="0.6">
      <c r="A134" s="1" t="s">
        <v>133</v>
      </c>
      <c r="B134" s="1">
        <v>71382</v>
      </c>
      <c r="C134" s="1">
        <v>-20.74</v>
      </c>
      <c r="D134" s="1">
        <v>1.67</v>
      </c>
      <c r="E134" s="1">
        <f t="shared" si="13"/>
        <v>-22.41</v>
      </c>
      <c r="J134" s="1">
        <f t="shared" si="14"/>
        <v>-22.41</v>
      </c>
      <c r="K134" s="1">
        <f t="shared" si="12"/>
        <v>-22.38</v>
      </c>
      <c r="L134" s="1">
        <f t="shared" si="15"/>
        <v>-24.37</v>
      </c>
      <c r="M134" s="1">
        <f t="shared" si="16"/>
        <v>0.99999999999992373</v>
      </c>
    </row>
    <row r="135" spans="1:13" x14ac:dyDescent="0.6">
      <c r="A135" s="1" t="s">
        <v>134</v>
      </c>
      <c r="B135" s="1">
        <v>71642</v>
      </c>
      <c r="C135" s="1">
        <v>-8.15</v>
      </c>
      <c r="D135" s="1">
        <v>9.18</v>
      </c>
      <c r="E135" s="1">
        <f t="shared" si="13"/>
        <v>-17.329999999999998</v>
      </c>
      <c r="J135" s="1">
        <f t="shared" si="14"/>
        <v>-17.329999999999998</v>
      </c>
      <c r="K135" s="1">
        <f t="shared" si="12"/>
        <v>-17.3</v>
      </c>
      <c r="L135" s="1">
        <f t="shared" si="15"/>
        <v>-11.78</v>
      </c>
      <c r="M135" s="1">
        <f t="shared" si="16"/>
        <v>0.99982130279519732</v>
      </c>
    </row>
    <row r="136" spans="1:13" x14ac:dyDescent="0.6">
      <c r="A136" s="1" t="s">
        <v>137</v>
      </c>
      <c r="B136" s="1">
        <v>67140</v>
      </c>
      <c r="C136" s="1">
        <v>5.17</v>
      </c>
      <c r="D136" s="1">
        <v>3.71</v>
      </c>
      <c r="E136" s="1">
        <f t="shared" si="13"/>
        <v>1.46</v>
      </c>
      <c r="H136" s="1" t="s">
        <v>176</v>
      </c>
      <c r="I136" s="1" t="s">
        <v>177</v>
      </c>
      <c r="J136" s="1">
        <f t="shared" si="14"/>
        <v>3.46</v>
      </c>
      <c r="K136" s="1">
        <f t="shared" si="12"/>
        <v>3.49</v>
      </c>
      <c r="L136" s="1">
        <f t="shared" si="15"/>
        <v>1.54</v>
      </c>
      <c r="M136" s="1">
        <f t="shared" si="16"/>
        <v>0.32036919090127036</v>
      </c>
    </row>
    <row r="137" spans="1:13" x14ac:dyDescent="0.6">
      <c r="A137" s="1" t="s">
        <v>138</v>
      </c>
      <c r="B137" s="1">
        <v>71379</v>
      </c>
      <c r="C137" s="1">
        <v>9.99</v>
      </c>
      <c r="D137" s="1">
        <v>4.28</v>
      </c>
      <c r="E137" s="1">
        <f t="shared" si="13"/>
        <v>5.71</v>
      </c>
      <c r="I137" s="1" t="s">
        <v>177</v>
      </c>
      <c r="J137" s="1">
        <f t="shared" si="14"/>
        <v>6.71</v>
      </c>
      <c r="K137" s="1">
        <f t="shared" si="12"/>
        <v>6.74</v>
      </c>
      <c r="L137" s="1">
        <f t="shared" si="15"/>
        <v>6.36</v>
      </c>
      <c r="M137" s="1">
        <f t="shared" si="16"/>
        <v>2.6972825281125438E-2</v>
      </c>
    </row>
    <row r="138" spans="1:13" x14ac:dyDescent="0.6">
      <c r="A138" s="1" t="s">
        <v>139</v>
      </c>
      <c r="B138" s="1">
        <v>65611</v>
      </c>
      <c r="C138" s="1">
        <v>3.71</v>
      </c>
      <c r="D138" s="1">
        <v>3.93</v>
      </c>
      <c r="E138" s="1">
        <f t="shared" si="13"/>
        <v>-0.22</v>
      </c>
      <c r="J138" s="1">
        <f t="shared" si="14"/>
        <v>-0.22</v>
      </c>
      <c r="K138" s="1">
        <f t="shared" si="12"/>
        <v>-0.19</v>
      </c>
      <c r="L138" s="1">
        <f t="shared" si="15"/>
        <v>0.08</v>
      </c>
      <c r="M138" s="1">
        <f t="shared" si="16"/>
        <v>0.49032961920549945</v>
      </c>
    </row>
    <row r="139" spans="1:13" x14ac:dyDescent="0.6">
      <c r="A139" s="1" t="s">
        <v>140</v>
      </c>
      <c r="B139" s="1">
        <v>73198</v>
      </c>
      <c r="C139" s="1">
        <v>-13.8</v>
      </c>
      <c r="D139" s="1">
        <v>5.67</v>
      </c>
      <c r="E139" s="1">
        <f t="shared" si="13"/>
        <v>-19.47</v>
      </c>
      <c r="J139" s="1">
        <f t="shared" si="14"/>
        <v>-19.47</v>
      </c>
      <c r="K139" s="1">
        <f t="shared" si="12"/>
        <v>-19.440000000000001</v>
      </c>
      <c r="L139" s="1">
        <f t="shared" si="15"/>
        <v>-17.43</v>
      </c>
      <c r="M139" s="1">
        <f t="shared" si="16"/>
        <v>0.99999993604594783</v>
      </c>
    </row>
    <row r="140" spans="1:13" x14ac:dyDescent="0.6">
      <c r="A140" s="1" t="s">
        <v>141</v>
      </c>
      <c r="B140" s="1">
        <v>67680</v>
      </c>
      <c r="C140" s="1">
        <v>12.13</v>
      </c>
      <c r="D140" s="1">
        <v>0.27</v>
      </c>
      <c r="E140" s="1">
        <f t="shared" si="13"/>
        <v>11.86</v>
      </c>
      <c r="I140" s="1" t="s">
        <v>177</v>
      </c>
      <c r="J140" s="1">
        <f t="shared" si="14"/>
        <v>12.86</v>
      </c>
      <c r="K140" s="1">
        <f t="shared" si="12"/>
        <v>12.89</v>
      </c>
      <c r="L140" s="1">
        <f t="shared" si="15"/>
        <v>8.5</v>
      </c>
      <c r="M140" s="1">
        <f t="shared" si="16"/>
        <v>5.0010372612480482E-3</v>
      </c>
    </row>
    <row r="141" spans="1:13" x14ac:dyDescent="0.6">
      <c r="A141" s="1" t="s">
        <v>165</v>
      </c>
      <c r="B141" s="1">
        <v>70335</v>
      </c>
      <c r="C141" s="1">
        <v>-19.62</v>
      </c>
      <c r="D141" s="1">
        <v>4.41</v>
      </c>
      <c r="E141" s="1">
        <f t="shared" si="13"/>
        <v>-24.03</v>
      </c>
      <c r="J141" s="1">
        <f t="shared" si="14"/>
        <v>-24.03</v>
      </c>
      <c r="K141" s="1">
        <f t="shared" si="12"/>
        <v>-24</v>
      </c>
      <c r="L141" s="1">
        <f t="shared" si="15"/>
        <v>-23.25</v>
      </c>
      <c r="M141" s="1">
        <f t="shared" si="16"/>
        <v>0.99999999999907574</v>
      </c>
    </row>
    <row r="142" spans="1:13" x14ac:dyDescent="0.6">
      <c r="A142" s="1" t="s">
        <v>163</v>
      </c>
      <c r="B142" s="1">
        <v>79992</v>
      </c>
      <c r="C142" s="1">
        <v>19.96</v>
      </c>
      <c r="D142" s="1">
        <v>2.98</v>
      </c>
      <c r="E142" s="1">
        <f t="shared" si="13"/>
        <v>16.98</v>
      </c>
      <c r="J142" s="1">
        <f t="shared" si="14"/>
        <v>16.98</v>
      </c>
      <c r="K142" s="1">
        <f t="shared" si="12"/>
        <v>17.010000000000002</v>
      </c>
      <c r="L142" s="1">
        <f t="shared" si="15"/>
        <v>16.329999999999998</v>
      </c>
      <c r="M142" s="1">
        <f t="shared" si="16"/>
        <v>3.7396705619189385E-7</v>
      </c>
    </row>
    <row r="143" spans="1:13" x14ac:dyDescent="0.6">
      <c r="A143" s="1" t="s">
        <v>142</v>
      </c>
      <c r="B143" s="1">
        <v>77534</v>
      </c>
      <c r="C143" s="1">
        <v>12.31</v>
      </c>
      <c r="D143" s="1">
        <v>2.79</v>
      </c>
      <c r="E143" s="1">
        <f t="shared" si="13"/>
        <v>9.52</v>
      </c>
      <c r="J143" s="1">
        <f t="shared" si="14"/>
        <v>9.52</v>
      </c>
      <c r="K143" s="1">
        <f t="shared" si="12"/>
        <v>9.5500000000000007</v>
      </c>
      <c r="L143" s="1">
        <f t="shared" si="15"/>
        <v>8.68</v>
      </c>
      <c r="M143" s="1">
        <f t="shared" si="16"/>
        <v>4.2654394370146512E-3</v>
      </c>
    </row>
    <row r="144" spans="1:13" x14ac:dyDescent="0.6">
      <c r="A144" s="1" t="s">
        <v>143</v>
      </c>
      <c r="B144" s="1">
        <v>72684</v>
      </c>
      <c r="C144" s="1">
        <v>15.32</v>
      </c>
      <c r="D144" s="1">
        <v>5.0599999999999996</v>
      </c>
      <c r="E144" s="1">
        <f t="shared" si="13"/>
        <v>10.26</v>
      </c>
      <c r="J144" s="1">
        <f t="shared" si="14"/>
        <v>10.26</v>
      </c>
      <c r="K144" s="1">
        <f t="shared" si="12"/>
        <v>10.29</v>
      </c>
      <c r="L144" s="1">
        <f t="shared" si="15"/>
        <v>11.69</v>
      </c>
      <c r="M144" s="1">
        <f t="shared" si="16"/>
        <v>1.9823364221020258E-4</v>
      </c>
    </row>
    <row r="145" spans="1:13" x14ac:dyDescent="0.6">
      <c r="A145" s="1" t="s">
        <v>144</v>
      </c>
      <c r="B145" s="1">
        <v>71194</v>
      </c>
      <c r="C145" s="1">
        <v>-11.68</v>
      </c>
      <c r="D145" s="1">
        <v>3.16</v>
      </c>
      <c r="E145" s="1">
        <f t="shared" si="13"/>
        <v>-14.84</v>
      </c>
      <c r="I145" s="1" t="s">
        <v>176</v>
      </c>
      <c r="J145" s="1">
        <f t="shared" si="14"/>
        <v>-15.84</v>
      </c>
      <c r="K145" s="1">
        <f t="shared" si="12"/>
        <v>-15.81</v>
      </c>
      <c r="L145" s="1">
        <f t="shared" si="15"/>
        <v>-15.31</v>
      </c>
      <c r="M145" s="1">
        <f t="shared" si="16"/>
        <v>0.99999825283795529</v>
      </c>
    </row>
    <row r="146" spans="1:13" x14ac:dyDescent="0.6">
      <c r="A146" s="1" t="s">
        <v>145</v>
      </c>
      <c r="B146" s="1">
        <v>74567</v>
      </c>
      <c r="C146" s="1">
        <v>7.83</v>
      </c>
      <c r="D146" s="1">
        <v>2.37</v>
      </c>
      <c r="E146" s="1">
        <f t="shared" si="13"/>
        <v>5.46</v>
      </c>
      <c r="J146" s="1">
        <f t="shared" si="14"/>
        <v>5.46</v>
      </c>
      <c r="K146" s="1">
        <f t="shared" si="12"/>
        <v>5.49</v>
      </c>
      <c r="L146" s="1">
        <f t="shared" si="15"/>
        <v>4.2</v>
      </c>
      <c r="M146" s="1">
        <f t="shared" si="16"/>
        <v>0.1015574181715657</v>
      </c>
    </row>
    <row r="147" spans="1:13" x14ac:dyDescent="0.6">
      <c r="A147" s="1" t="s">
        <v>146</v>
      </c>
      <c r="B147" s="1">
        <v>70250</v>
      </c>
      <c r="C147" s="1">
        <v>-6.21</v>
      </c>
      <c r="D147" s="1">
        <v>9.56</v>
      </c>
      <c r="E147" s="1">
        <f t="shared" si="13"/>
        <v>-15.77</v>
      </c>
      <c r="J147" s="1">
        <f t="shared" si="14"/>
        <v>-15.77</v>
      </c>
      <c r="K147" s="1">
        <f t="shared" si="12"/>
        <v>-15.74</v>
      </c>
      <c r="L147" s="1">
        <f t="shared" si="15"/>
        <v>-9.84</v>
      </c>
      <c r="M147" s="1">
        <f t="shared" si="16"/>
        <v>0.99856728941316308</v>
      </c>
    </row>
    <row r="148" spans="1:13" x14ac:dyDescent="0.6">
      <c r="A148" s="1" t="s">
        <v>148</v>
      </c>
      <c r="B148" s="1">
        <v>73194</v>
      </c>
      <c r="C148" s="1">
        <v>18.53</v>
      </c>
      <c r="D148" s="1">
        <v>9.74</v>
      </c>
      <c r="E148" s="1">
        <f t="shared" si="13"/>
        <v>8.7899999999999991</v>
      </c>
      <c r="J148" s="1">
        <f t="shared" si="14"/>
        <v>8.7899999999999991</v>
      </c>
      <c r="K148" s="1">
        <f t="shared" si="12"/>
        <v>8.82</v>
      </c>
      <c r="L148" s="1">
        <f t="shared" si="15"/>
        <v>14.9</v>
      </c>
      <c r="M148" s="1">
        <f t="shared" si="16"/>
        <v>3.1635756158216319E-6</v>
      </c>
    </row>
    <row r="149" spans="1:13" x14ac:dyDescent="0.6">
      <c r="A149" s="1" t="s">
        <v>149</v>
      </c>
      <c r="B149" s="1">
        <v>77641</v>
      </c>
      <c r="C149" s="1">
        <v>-22.21</v>
      </c>
      <c r="D149" s="1">
        <v>-12.29</v>
      </c>
      <c r="E149" s="1">
        <f t="shared" si="13"/>
        <v>-9.92</v>
      </c>
      <c r="F149" s="1" t="s">
        <v>178</v>
      </c>
      <c r="J149" s="1">
        <f t="shared" si="14"/>
        <v>-9.92</v>
      </c>
      <c r="K149" s="1">
        <f t="shared" si="12"/>
        <v>-9.89</v>
      </c>
      <c r="L149" s="1">
        <f t="shared" si="15"/>
        <v>-25.84</v>
      </c>
      <c r="M149" s="1">
        <f t="shared" si="16"/>
        <v>0.99999999999999756</v>
      </c>
    </row>
    <row r="150" spans="1:13" x14ac:dyDescent="0.6">
      <c r="C150" s="1">
        <v>3.63</v>
      </c>
      <c r="E150" s="1">
        <v>-1.44</v>
      </c>
      <c r="J150" s="1">
        <f>ROUND(SUMPRODUCT($B$2:$B149,J$2:J149)/SUM($B$2:$B149),2)</f>
        <v>-1.47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F800E8-F835-403C-8E4F-612C50548752}">
          <x14:formula1>
            <xm:f>Summary!$M$1:$M$2</xm:f>
          </x14:formula1>
          <xm:sqref>P7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D486-9B4C-4B81-B35A-16FA31C1B5AC}">
  <sheetPr codeName="Sheet8"/>
  <dimension ref="A1:R149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74110</v>
      </c>
      <c r="C2" s="1">
        <v>0.91</v>
      </c>
      <c r="D2" s="1">
        <v>-2.58</v>
      </c>
      <c r="E2" s="1">
        <f>ROUND(C2-D2,3)</f>
        <v>3.49</v>
      </c>
      <c r="J2" s="1">
        <f>ROUND($E2+IF($I2="ALP",-1,IF(OR($I2="LIB",$I2="NAT"),1,0))-IF($H2="ALP",-1,IF(OR($H2="LIB",$H2="NAT"),1,0)),2)</f>
        <v>3.49</v>
      </c>
      <c r="K2" s="1">
        <f t="shared" ref="K2:K65" si="0">ROUND($J2+($E$149-$J$149),2)</f>
        <v>3.12</v>
      </c>
      <c r="L2" s="1">
        <f t="shared" ref="L2:L33" si="1">IF($P$7="Pre-election",ROUND($K2+($P$8-$E$149),2),ROUND($C2+($P$8-$C$149),2))</f>
        <v>1.89</v>
      </c>
      <c r="M2" s="1">
        <f t="shared" ref="M2:M33" si="2">_xlfn.NORM.DIST(0,$L2,3.3,TRUE)</f>
        <v>0.28341468421610172</v>
      </c>
      <c r="O2" s="1" t="s">
        <v>176</v>
      </c>
      <c r="P2" s="1">
        <f ca="1">COUNTIFS(OFFSET($E$2,0,0,COUNTA($A:$A)-1,1),"&lt;0",OFFSET(IF($P$7="Pre-election",$F$2,$G$2),0,0,COUNTA($A:$A)-1,1),"")+1</f>
        <v>49</v>
      </c>
      <c r="Q2" s="1">
        <f ca="1">COUNTIFS(OFFSET($L$2,0,0,COUNTA($A:$A)-1,1),"&lt;0",OFFSET(IF($P$7="Pre-election",$F$2,$G$2),0,0,COUNTA($A:$A)-1,1),"")+1</f>
        <v>62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+1,1)</f>
        <v>66</v>
      </c>
    </row>
    <row r="3" spans="1:18" x14ac:dyDescent="0.6">
      <c r="A3" s="1" t="s">
        <v>1</v>
      </c>
      <c r="B3" s="1">
        <v>79696</v>
      </c>
      <c r="C3" s="1">
        <v>4.24</v>
      </c>
      <c r="D3" s="1">
        <v>-1.35</v>
      </c>
      <c r="E3" s="1">
        <f t="shared" ref="E3:E66" si="3">ROUND(C3-D3,3)</f>
        <v>5.59</v>
      </c>
      <c r="J3" s="1">
        <f t="shared" ref="J3:J66" si="4">ROUND($E3+IF($I3="ALP",-1,IF(OR($I3="LIB",$I3="NAT"),1,0))-IF($H3="ALP",-1,IF(OR($H3="LIB",$H3="NAT"),1,0)),2)</f>
        <v>5.59</v>
      </c>
      <c r="K3" s="1">
        <f t="shared" si="0"/>
        <v>5.22</v>
      </c>
      <c r="L3" s="1">
        <f t="shared" si="1"/>
        <v>5.22</v>
      </c>
      <c r="M3" s="1">
        <f t="shared" si="2"/>
        <v>5.6845541557471103E-2</v>
      </c>
      <c r="O3" s="1" t="s">
        <v>183</v>
      </c>
      <c r="P3" s="1">
        <f ca="1">COUNTIFS(OFFSET($E$2,0,0,COUNTA($A:$A)-1,1),"&gt;0",OFFSET(IF($P$7="Pre-election",$F$2,$G$2),0,0,COUNTA($A:$A)-1,1),"")</f>
        <v>98</v>
      </c>
      <c r="Q3" s="1">
        <f ca="1">COUNTIFS(OFFSET($L$2,0,0,COUNTA($A:$A)-1,1),"&gt;0",OFFSET(IF($P$7="Pre-election",$F$2,$G$2),0,0,COUNTA($A:$A)-1,1),"")</f>
        <v>85</v>
      </c>
      <c r="R3" s="1">
        <f ca="1">ROUND(((SUM($P$2:$P$5)-1)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81</v>
      </c>
    </row>
    <row r="4" spans="1:18" x14ac:dyDescent="0.6">
      <c r="A4" s="1" t="s">
        <v>2</v>
      </c>
      <c r="B4" s="1">
        <v>76330</v>
      </c>
      <c r="C4" s="1">
        <v>2.77</v>
      </c>
      <c r="D4" s="1">
        <v>-0.9</v>
      </c>
      <c r="E4" s="1">
        <f t="shared" si="3"/>
        <v>3.67</v>
      </c>
      <c r="J4" s="1">
        <f t="shared" si="4"/>
        <v>3.67</v>
      </c>
      <c r="K4" s="1">
        <f t="shared" si="0"/>
        <v>3.3</v>
      </c>
      <c r="L4" s="1">
        <f t="shared" si="1"/>
        <v>3.75</v>
      </c>
      <c r="M4" s="1">
        <f t="shared" si="2"/>
        <v>0.12790220398830818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73228</v>
      </c>
      <c r="C5" s="1">
        <v>-7.11</v>
      </c>
      <c r="D5" s="1">
        <v>-5.7</v>
      </c>
      <c r="E5" s="1">
        <f t="shared" si="3"/>
        <v>-1.41</v>
      </c>
      <c r="J5" s="1">
        <f t="shared" si="4"/>
        <v>-1.41</v>
      </c>
      <c r="K5" s="1">
        <f t="shared" si="0"/>
        <v>-1.78</v>
      </c>
      <c r="L5" s="1">
        <f t="shared" si="1"/>
        <v>-6.13</v>
      </c>
      <c r="M5" s="1">
        <f t="shared" si="2"/>
        <v>0.96838535810688342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COUNTIFS(OFFSET($L$2,0,0,COUNTA($A:$A)-1,1),"&gt;0",OFFSET(IF($P$7="Pre-election",$F$2,$G$2),0,0,COUNTA($A:$A)-1,1),"&lt;&gt;"&amp;"")</f>
        <v>1</v>
      </c>
    </row>
    <row r="6" spans="1:18" x14ac:dyDescent="0.6">
      <c r="A6" s="1" t="s">
        <v>4</v>
      </c>
      <c r="B6" s="1">
        <v>77660</v>
      </c>
      <c r="C6" s="1">
        <v>13.74</v>
      </c>
      <c r="D6" s="1">
        <v>-7.14</v>
      </c>
      <c r="E6" s="1">
        <f t="shared" si="3"/>
        <v>20.88</v>
      </c>
      <c r="H6" s="1" t="s">
        <v>177</v>
      </c>
      <c r="J6" s="1">
        <f t="shared" si="4"/>
        <v>19.88</v>
      </c>
      <c r="K6" s="1">
        <f t="shared" si="0"/>
        <v>19.510000000000002</v>
      </c>
      <c r="L6" s="1">
        <f t="shared" si="1"/>
        <v>14.72</v>
      </c>
      <c r="M6" s="1">
        <f t="shared" si="2"/>
        <v>4.0864099861127646E-6</v>
      </c>
    </row>
    <row r="7" spans="1:18" x14ac:dyDescent="0.6">
      <c r="A7" s="1" t="s">
        <v>5</v>
      </c>
      <c r="B7" s="1">
        <v>75345</v>
      </c>
      <c r="C7" s="1">
        <v>-9.76</v>
      </c>
      <c r="D7" s="1">
        <v>-5.42</v>
      </c>
      <c r="E7" s="1">
        <f t="shared" si="3"/>
        <v>-4.34</v>
      </c>
      <c r="I7" s="1" t="s">
        <v>176</v>
      </c>
      <c r="J7" s="1">
        <f t="shared" si="4"/>
        <v>-5.34</v>
      </c>
      <c r="K7" s="1">
        <f t="shared" si="0"/>
        <v>-5.71</v>
      </c>
      <c r="L7" s="1">
        <f t="shared" si="1"/>
        <v>-8.7799999999999994</v>
      </c>
      <c r="M7" s="1">
        <f t="shared" si="2"/>
        <v>0.9960999921457625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61146</v>
      </c>
      <c r="C8" s="1">
        <v>-0.06</v>
      </c>
      <c r="D8" s="1">
        <v>-4.63</v>
      </c>
      <c r="E8" s="1">
        <f t="shared" si="3"/>
        <v>4.57</v>
      </c>
      <c r="H8" s="1" t="s">
        <v>176</v>
      </c>
      <c r="I8" s="1" t="s">
        <v>177</v>
      </c>
      <c r="J8" s="1">
        <f t="shared" si="4"/>
        <v>6.57</v>
      </c>
      <c r="K8" s="1">
        <f t="shared" si="0"/>
        <v>6.2</v>
      </c>
      <c r="L8" s="1">
        <f t="shared" si="1"/>
        <v>0.92</v>
      </c>
      <c r="M8" s="1">
        <f t="shared" si="2"/>
        <v>0.39020380856830605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80553</v>
      </c>
      <c r="C9" s="1">
        <v>-26.43</v>
      </c>
      <c r="D9" s="1">
        <v>-5.12</v>
      </c>
      <c r="E9" s="1">
        <f t="shared" si="3"/>
        <v>-21.31</v>
      </c>
      <c r="J9" s="1">
        <f t="shared" si="4"/>
        <v>-21.31</v>
      </c>
      <c r="K9" s="1">
        <f t="shared" si="0"/>
        <v>-21.68</v>
      </c>
      <c r="L9" s="1">
        <f t="shared" si="1"/>
        <v>-25.45</v>
      </c>
      <c r="M9" s="1">
        <f t="shared" si="2"/>
        <v>0.99999999999999378</v>
      </c>
    </row>
    <row r="10" spans="1:18" x14ac:dyDescent="0.6">
      <c r="A10" s="1" t="s">
        <v>8</v>
      </c>
      <c r="B10" s="1">
        <v>78037</v>
      </c>
      <c r="C10" s="1">
        <v>-3.47</v>
      </c>
      <c r="D10" s="1">
        <v>-4.3499999999999996</v>
      </c>
      <c r="E10" s="1">
        <f t="shared" si="3"/>
        <v>0.88</v>
      </c>
      <c r="H10" s="1" t="s">
        <v>177</v>
      </c>
      <c r="J10" s="1">
        <f t="shared" si="4"/>
        <v>-0.12</v>
      </c>
      <c r="K10" s="1">
        <f t="shared" si="0"/>
        <v>-0.49</v>
      </c>
      <c r="L10" s="1">
        <f t="shared" si="1"/>
        <v>-2.4900000000000002</v>
      </c>
      <c r="M10" s="1">
        <f t="shared" si="2"/>
        <v>0.77473911888763813</v>
      </c>
    </row>
    <row r="11" spans="1:18" x14ac:dyDescent="0.6">
      <c r="A11" s="1" t="s">
        <v>9</v>
      </c>
      <c r="B11" s="1">
        <v>75088</v>
      </c>
      <c r="C11" s="1">
        <v>6.03</v>
      </c>
      <c r="D11" s="1">
        <v>-4.0999999999999996</v>
      </c>
      <c r="E11" s="1">
        <f t="shared" si="3"/>
        <v>10.130000000000001</v>
      </c>
      <c r="J11" s="1">
        <f t="shared" si="4"/>
        <v>10.130000000000001</v>
      </c>
      <c r="K11" s="1">
        <f t="shared" si="0"/>
        <v>9.76</v>
      </c>
      <c r="L11" s="1">
        <f t="shared" si="1"/>
        <v>7.01</v>
      </c>
      <c r="M11" s="1">
        <f t="shared" si="2"/>
        <v>1.6824938707177002E-2</v>
      </c>
    </row>
    <row r="12" spans="1:18" x14ac:dyDescent="0.6">
      <c r="A12" s="1" t="s">
        <v>10</v>
      </c>
      <c r="B12" s="1">
        <v>79440</v>
      </c>
      <c r="C12" s="1">
        <v>13.52</v>
      </c>
      <c r="D12" s="1">
        <v>-4.88</v>
      </c>
      <c r="E12" s="1">
        <f t="shared" si="3"/>
        <v>18.399999999999999</v>
      </c>
      <c r="J12" s="1">
        <f t="shared" si="4"/>
        <v>18.399999999999999</v>
      </c>
      <c r="K12" s="1">
        <f t="shared" si="0"/>
        <v>18.03</v>
      </c>
      <c r="L12" s="1">
        <f t="shared" si="1"/>
        <v>14.5</v>
      </c>
      <c r="M12" s="1">
        <f t="shared" si="2"/>
        <v>5.5657430455985187E-6</v>
      </c>
    </row>
    <row r="13" spans="1:18" x14ac:dyDescent="0.6">
      <c r="A13" s="1" t="s">
        <v>11</v>
      </c>
      <c r="B13" s="1">
        <v>68164</v>
      </c>
      <c r="C13" s="1">
        <v>8.0299999999999994</v>
      </c>
      <c r="D13" s="1">
        <v>-10.61</v>
      </c>
      <c r="E13" s="1">
        <f t="shared" si="3"/>
        <v>18.64</v>
      </c>
      <c r="J13" s="1">
        <f t="shared" si="4"/>
        <v>18.64</v>
      </c>
      <c r="K13" s="1">
        <f t="shared" si="0"/>
        <v>18.27</v>
      </c>
      <c r="L13" s="1">
        <f t="shared" si="1"/>
        <v>9.01</v>
      </c>
      <c r="M13" s="1">
        <f t="shared" si="2"/>
        <v>3.1638066335986335E-3</v>
      </c>
    </row>
    <row r="14" spans="1:18" x14ac:dyDescent="0.6">
      <c r="A14" s="1" t="s">
        <v>12</v>
      </c>
      <c r="B14" s="1">
        <v>71796</v>
      </c>
      <c r="C14" s="1">
        <v>-22.06</v>
      </c>
      <c r="D14" s="1">
        <v>-9.08</v>
      </c>
      <c r="E14" s="1">
        <f t="shared" si="3"/>
        <v>-12.98</v>
      </c>
      <c r="J14" s="1">
        <f t="shared" si="4"/>
        <v>-12.98</v>
      </c>
      <c r="K14" s="1">
        <f t="shared" si="0"/>
        <v>-13.35</v>
      </c>
      <c r="L14" s="1">
        <f t="shared" si="1"/>
        <v>-21.08</v>
      </c>
      <c r="M14" s="1">
        <f t="shared" si="2"/>
        <v>0.99999999991589872</v>
      </c>
    </row>
    <row r="15" spans="1:18" x14ac:dyDescent="0.6">
      <c r="A15" s="1" t="s">
        <v>170</v>
      </c>
      <c r="B15" s="1">
        <v>71186</v>
      </c>
      <c r="C15" s="1">
        <v>-14.53</v>
      </c>
      <c r="D15" s="1">
        <v>-5.07</v>
      </c>
      <c r="E15" s="1">
        <f t="shared" si="3"/>
        <v>-9.4600000000000009</v>
      </c>
      <c r="J15" s="1">
        <f t="shared" si="4"/>
        <v>-9.4600000000000009</v>
      </c>
      <c r="K15" s="1">
        <f t="shared" si="0"/>
        <v>-9.83</v>
      </c>
      <c r="L15" s="1">
        <f t="shared" si="1"/>
        <v>-13.55</v>
      </c>
      <c r="M15" s="1">
        <f t="shared" si="2"/>
        <v>0.99997987680364075</v>
      </c>
    </row>
    <row r="16" spans="1:18" x14ac:dyDescent="0.6">
      <c r="A16" s="1" t="s">
        <v>14</v>
      </c>
      <c r="B16" s="1">
        <v>75560</v>
      </c>
      <c r="C16" s="1">
        <v>7.45</v>
      </c>
      <c r="D16" s="1">
        <v>-4.16</v>
      </c>
      <c r="E16" s="1">
        <f t="shared" si="3"/>
        <v>11.61</v>
      </c>
      <c r="J16" s="1">
        <f t="shared" si="4"/>
        <v>11.61</v>
      </c>
      <c r="K16" s="1">
        <f t="shared" si="0"/>
        <v>11.24</v>
      </c>
      <c r="L16" s="1">
        <f t="shared" si="1"/>
        <v>8.43</v>
      </c>
      <c r="M16" s="1">
        <f t="shared" si="2"/>
        <v>5.3163273025212555E-3</v>
      </c>
    </row>
    <row r="17" spans="1:13" x14ac:dyDescent="0.6">
      <c r="A17" s="1" t="s">
        <v>15</v>
      </c>
      <c r="B17" s="1">
        <v>74387</v>
      </c>
      <c r="C17" s="1">
        <v>-3.29</v>
      </c>
      <c r="D17" s="1">
        <v>-4.18</v>
      </c>
      <c r="E17" s="1">
        <f t="shared" si="3"/>
        <v>0.89</v>
      </c>
      <c r="H17" s="1" t="s">
        <v>176</v>
      </c>
      <c r="I17" s="1" t="s">
        <v>177</v>
      </c>
      <c r="J17" s="1">
        <f t="shared" si="4"/>
        <v>2.89</v>
      </c>
      <c r="K17" s="1">
        <f t="shared" si="0"/>
        <v>2.52</v>
      </c>
      <c r="L17" s="1">
        <f t="shared" si="1"/>
        <v>-2.31</v>
      </c>
      <c r="M17" s="1">
        <f t="shared" si="2"/>
        <v>0.75803634777692697</v>
      </c>
    </row>
    <row r="18" spans="1:13" x14ac:dyDescent="0.6">
      <c r="A18" s="1" t="s">
        <v>16</v>
      </c>
      <c r="B18" s="1">
        <v>58107</v>
      </c>
      <c r="C18" s="1">
        <v>-4.33</v>
      </c>
      <c r="D18" s="1">
        <v>-10.02</v>
      </c>
      <c r="E18" s="1">
        <f t="shared" si="3"/>
        <v>5.69</v>
      </c>
      <c r="J18" s="1">
        <f t="shared" si="4"/>
        <v>5.69</v>
      </c>
      <c r="K18" s="1">
        <f t="shared" si="0"/>
        <v>5.32</v>
      </c>
      <c r="L18" s="1">
        <f t="shared" si="1"/>
        <v>-3.35</v>
      </c>
      <c r="M18" s="1">
        <f t="shared" si="2"/>
        <v>0.84498319580934655</v>
      </c>
    </row>
    <row r="19" spans="1:13" x14ac:dyDescent="0.6">
      <c r="A19" s="1" t="s">
        <v>17</v>
      </c>
      <c r="B19" s="1">
        <v>74143</v>
      </c>
      <c r="C19" s="1">
        <v>23.2</v>
      </c>
      <c r="D19" s="1">
        <v>-2.56</v>
      </c>
      <c r="E19" s="1">
        <f t="shared" si="3"/>
        <v>25.76</v>
      </c>
      <c r="J19" s="1">
        <f t="shared" si="4"/>
        <v>25.76</v>
      </c>
      <c r="K19" s="1">
        <f t="shared" si="0"/>
        <v>25.39</v>
      </c>
      <c r="L19" s="1">
        <f t="shared" si="1"/>
        <v>24.18</v>
      </c>
      <c r="M19" s="1">
        <f t="shared" si="2"/>
        <v>1.1744176218342023E-13</v>
      </c>
    </row>
    <row r="20" spans="1:13" x14ac:dyDescent="0.6">
      <c r="A20" s="1" t="s">
        <v>18</v>
      </c>
      <c r="B20" s="1">
        <v>69979</v>
      </c>
      <c r="C20" s="1">
        <v>-12.29</v>
      </c>
      <c r="D20" s="1">
        <v>-11.44</v>
      </c>
      <c r="E20" s="1">
        <f t="shared" si="3"/>
        <v>-0.85</v>
      </c>
      <c r="J20" s="1">
        <f t="shared" si="4"/>
        <v>-0.85</v>
      </c>
      <c r="K20" s="1">
        <f t="shared" si="0"/>
        <v>-1.22</v>
      </c>
      <c r="L20" s="1">
        <f t="shared" si="1"/>
        <v>-11.31</v>
      </c>
      <c r="M20" s="1">
        <f t="shared" si="2"/>
        <v>0.99969516179326445</v>
      </c>
    </row>
    <row r="21" spans="1:13" x14ac:dyDescent="0.6">
      <c r="A21" s="1" t="s">
        <v>19</v>
      </c>
      <c r="B21" s="1">
        <v>80412</v>
      </c>
      <c r="C21" s="1">
        <v>-4.59</v>
      </c>
      <c r="D21" s="1">
        <v>-3.93</v>
      </c>
      <c r="E21" s="1">
        <f t="shared" si="3"/>
        <v>-0.66</v>
      </c>
      <c r="J21" s="1">
        <f t="shared" si="4"/>
        <v>-0.66</v>
      </c>
      <c r="K21" s="1">
        <f t="shared" si="0"/>
        <v>-1.03</v>
      </c>
      <c r="L21" s="1">
        <f t="shared" si="1"/>
        <v>-3.61</v>
      </c>
      <c r="M21" s="1">
        <f t="shared" si="2"/>
        <v>0.86300922010187497</v>
      </c>
    </row>
    <row r="22" spans="1:13" x14ac:dyDescent="0.6">
      <c r="A22" s="1" t="s">
        <v>20</v>
      </c>
      <c r="B22" s="1">
        <v>78429</v>
      </c>
      <c r="C22" s="1">
        <v>-6.72</v>
      </c>
      <c r="D22" s="1">
        <v>-5.96</v>
      </c>
      <c r="E22" s="1">
        <f t="shared" si="3"/>
        <v>-0.76</v>
      </c>
      <c r="J22" s="1">
        <f t="shared" si="4"/>
        <v>-0.76</v>
      </c>
      <c r="K22" s="1">
        <f t="shared" si="0"/>
        <v>-1.1299999999999999</v>
      </c>
      <c r="L22" s="1">
        <f t="shared" si="1"/>
        <v>-5.74</v>
      </c>
      <c r="M22" s="1">
        <f t="shared" si="2"/>
        <v>0.95901725321877918</v>
      </c>
    </row>
    <row r="23" spans="1:13" x14ac:dyDescent="0.6">
      <c r="A23" s="1" t="s">
        <v>171</v>
      </c>
      <c r="B23" s="1">
        <v>73034</v>
      </c>
      <c r="C23" s="1">
        <v>-7.61</v>
      </c>
      <c r="D23" s="1">
        <v>-0.57999999999999996</v>
      </c>
      <c r="E23" s="1">
        <f t="shared" si="3"/>
        <v>-7.03</v>
      </c>
      <c r="J23" s="1">
        <f t="shared" si="4"/>
        <v>-7.03</v>
      </c>
      <c r="K23" s="1">
        <f t="shared" si="0"/>
        <v>-7.4</v>
      </c>
      <c r="L23" s="1">
        <f t="shared" si="1"/>
        <v>-6.63</v>
      </c>
      <c r="M23" s="1">
        <f t="shared" si="2"/>
        <v>0.97773625320801105</v>
      </c>
    </row>
    <row r="24" spans="1:13" x14ac:dyDescent="0.6">
      <c r="A24" s="1" t="s">
        <v>22</v>
      </c>
      <c r="B24" s="1">
        <v>72812</v>
      </c>
      <c r="C24" s="1">
        <v>3.21</v>
      </c>
      <c r="D24" s="1">
        <v>0.31</v>
      </c>
      <c r="E24" s="1">
        <f t="shared" si="3"/>
        <v>2.9</v>
      </c>
      <c r="F24" s="1" t="s">
        <v>178</v>
      </c>
      <c r="G24" s="1" t="s">
        <v>178</v>
      </c>
      <c r="J24" s="1">
        <f t="shared" si="4"/>
        <v>2.9</v>
      </c>
      <c r="K24" s="1">
        <f t="shared" si="0"/>
        <v>2.5299999999999998</v>
      </c>
      <c r="L24" s="1">
        <f t="shared" si="1"/>
        <v>4.1900000000000004</v>
      </c>
      <c r="M24" s="1">
        <f t="shared" si="2"/>
        <v>0.1020962963209522</v>
      </c>
    </row>
    <row r="25" spans="1:13" x14ac:dyDescent="0.6">
      <c r="A25" s="1" t="s">
        <v>23</v>
      </c>
      <c r="B25" s="1">
        <v>80219</v>
      </c>
      <c r="C25" s="1">
        <v>-18.98</v>
      </c>
      <c r="D25" s="1">
        <v>-1.78</v>
      </c>
      <c r="E25" s="1">
        <f t="shared" si="3"/>
        <v>-17.2</v>
      </c>
      <c r="J25" s="1">
        <f t="shared" si="4"/>
        <v>-17.2</v>
      </c>
      <c r="K25" s="1">
        <f t="shared" si="0"/>
        <v>-17.57</v>
      </c>
      <c r="L25" s="1">
        <f t="shared" si="1"/>
        <v>-18</v>
      </c>
      <c r="M25" s="1">
        <f t="shared" si="2"/>
        <v>0.9999999754508625</v>
      </c>
    </row>
    <row r="26" spans="1:13" x14ac:dyDescent="0.6">
      <c r="A26" s="1" t="s">
        <v>24</v>
      </c>
      <c r="B26" s="1">
        <v>98192</v>
      </c>
      <c r="C26" s="1">
        <v>-10.06</v>
      </c>
      <c r="D26" s="1">
        <v>-7.74</v>
      </c>
      <c r="E26" s="1">
        <f t="shared" si="3"/>
        <v>-2.3199999999999998</v>
      </c>
      <c r="I26" s="1" t="s">
        <v>176</v>
      </c>
      <c r="J26" s="1">
        <f t="shared" si="4"/>
        <v>-3.32</v>
      </c>
      <c r="K26" s="1">
        <f t="shared" si="0"/>
        <v>-3.69</v>
      </c>
      <c r="L26" s="1">
        <f t="shared" si="1"/>
        <v>-9.08</v>
      </c>
      <c r="M26" s="1">
        <f t="shared" si="2"/>
        <v>0.99703398622009132</v>
      </c>
    </row>
    <row r="27" spans="1:13" x14ac:dyDescent="0.6">
      <c r="A27" s="1" t="s">
        <v>25</v>
      </c>
      <c r="B27" s="1">
        <v>72566</v>
      </c>
      <c r="C27" s="1">
        <v>-3.52</v>
      </c>
      <c r="D27" s="1">
        <v>-5.16</v>
      </c>
      <c r="E27" s="1">
        <f t="shared" si="3"/>
        <v>1.64</v>
      </c>
      <c r="H27" s="1" t="s">
        <v>176</v>
      </c>
      <c r="I27" s="1" t="s">
        <v>177</v>
      </c>
      <c r="J27" s="1">
        <f t="shared" si="4"/>
        <v>3.64</v>
      </c>
      <c r="K27" s="1">
        <f t="shared" si="0"/>
        <v>3.27</v>
      </c>
      <c r="L27" s="1">
        <f t="shared" si="1"/>
        <v>-2.54</v>
      </c>
      <c r="M27" s="1">
        <f t="shared" si="2"/>
        <v>0.77926016597375447</v>
      </c>
    </row>
    <row r="28" spans="1:13" x14ac:dyDescent="0.6">
      <c r="A28" s="1" t="s">
        <v>26</v>
      </c>
      <c r="B28" s="1">
        <v>74786</v>
      </c>
      <c r="C28" s="1">
        <v>-5.29</v>
      </c>
      <c r="D28" s="1">
        <v>-8.75</v>
      </c>
      <c r="E28" s="1">
        <f t="shared" si="3"/>
        <v>3.46</v>
      </c>
      <c r="H28" s="1" t="s">
        <v>176</v>
      </c>
      <c r="I28" s="1" t="s">
        <v>182</v>
      </c>
      <c r="J28" s="1">
        <f t="shared" si="4"/>
        <v>5.46</v>
      </c>
      <c r="K28" s="1">
        <f t="shared" si="0"/>
        <v>5.09</v>
      </c>
      <c r="L28" s="1">
        <f t="shared" si="1"/>
        <v>-4.3099999999999996</v>
      </c>
      <c r="M28" s="1">
        <f t="shared" si="2"/>
        <v>0.90423402590059943</v>
      </c>
    </row>
    <row r="29" spans="1:13" x14ac:dyDescent="0.6">
      <c r="A29" s="1" t="s">
        <v>27</v>
      </c>
      <c r="B29" s="1">
        <v>73993</v>
      </c>
      <c r="C29" s="1">
        <v>4.87</v>
      </c>
      <c r="D29" s="1">
        <v>-1.78</v>
      </c>
      <c r="E29" s="1">
        <f t="shared" si="3"/>
        <v>6.65</v>
      </c>
      <c r="H29" s="1" t="s">
        <v>177</v>
      </c>
      <c r="J29" s="1">
        <f t="shared" si="4"/>
        <v>5.65</v>
      </c>
      <c r="K29" s="1">
        <f t="shared" si="0"/>
        <v>5.28</v>
      </c>
      <c r="L29" s="1">
        <f t="shared" si="1"/>
        <v>5.85</v>
      </c>
      <c r="M29" s="1">
        <f t="shared" si="2"/>
        <v>3.8136954817022672E-2</v>
      </c>
    </row>
    <row r="30" spans="1:13" x14ac:dyDescent="0.6">
      <c r="A30" s="1" t="s">
        <v>164</v>
      </c>
      <c r="B30" s="1">
        <v>80305</v>
      </c>
      <c r="C30" s="1">
        <v>-12.97</v>
      </c>
      <c r="D30" s="1">
        <v>-3.65</v>
      </c>
      <c r="E30" s="1">
        <f t="shared" si="3"/>
        <v>-9.32</v>
      </c>
      <c r="H30" s="1" t="s">
        <v>176</v>
      </c>
      <c r="J30" s="1">
        <f t="shared" si="4"/>
        <v>-8.32</v>
      </c>
      <c r="K30" s="1">
        <f t="shared" si="0"/>
        <v>-8.69</v>
      </c>
      <c r="L30" s="1">
        <f t="shared" si="1"/>
        <v>-11.99</v>
      </c>
      <c r="M30" s="1">
        <f t="shared" si="2"/>
        <v>0.99986010840268391</v>
      </c>
    </row>
    <row r="31" spans="1:13" x14ac:dyDescent="0.6">
      <c r="A31" s="1" t="s">
        <v>28</v>
      </c>
      <c r="B31" s="1">
        <v>73402</v>
      </c>
      <c r="C31" s="1">
        <v>-20.89</v>
      </c>
      <c r="D31" s="1">
        <v>-6.36</v>
      </c>
      <c r="E31" s="1">
        <f t="shared" si="3"/>
        <v>-14.53</v>
      </c>
      <c r="J31" s="1">
        <f t="shared" si="4"/>
        <v>-14.53</v>
      </c>
      <c r="K31" s="1">
        <f t="shared" si="0"/>
        <v>-14.9</v>
      </c>
      <c r="L31" s="1">
        <f t="shared" si="1"/>
        <v>-19.91</v>
      </c>
      <c r="M31" s="1">
        <f t="shared" si="2"/>
        <v>0.99999999919694182</v>
      </c>
    </row>
    <row r="32" spans="1:13" x14ac:dyDescent="0.6">
      <c r="A32" s="1" t="s">
        <v>29</v>
      </c>
      <c r="B32" s="1">
        <v>78516</v>
      </c>
      <c r="C32" s="1">
        <v>-2.0699999999999998</v>
      </c>
      <c r="D32" s="1">
        <v>-4.67</v>
      </c>
      <c r="E32" s="1">
        <f t="shared" si="3"/>
        <v>2.6</v>
      </c>
      <c r="J32" s="1">
        <f t="shared" si="4"/>
        <v>2.6</v>
      </c>
      <c r="K32" s="1">
        <f t="shared" si="0"/>
        <v>2.23</v>
      </c>
      <c r="L32" s="1">
        <f t="shared" si="1"/>
        <v>-1.0900000000000001</v>
      </c>
      <c r="M32" s="1">
        <f t="shared" si="2"/>
        <v>0.62941449826833384</v>
      </c>
    </row>
    <row r="33" spans="1:13" x14ac:dyDescent="0.6">
      <c r="A33" s="1" t="s">
        <v>31</v>
      </c>
      <c r="B33" s="1">
        <v>73820</v>
      </c>
      <c r="C33" s="1">
        <v>8.94</v>
      </c>
      <c r="D33" s="1">
        <v>-3.34</v>
      </c>
      <c r="E33" s="1">
        <f t="shared" si="3"/>
        <v>12.28</v>
      </c>
      <c r="J33" s="1">
        <f t="shared" si="4"/>
        <v>12.28</v>
      </c>
      <c r="K33" s="1">
        <f t="shared" si="0"/>
        <v>11.91</v>
      </c>
      <c r="L33" s="1">
        <f t="shared" si="1"/>
        <v>9.92</v>
      </c>
      <c r="M33" s="1">
        <f t="shared" si="2"/>
        <v>1.323281212293992E-3</v>
      </c>
    </row>
    <row r="34" spans="1:13" x14ac:dyDescent="0.6">
      <c r="A34" s="1" t="s">
        <v>33</v>
      </c>
      <c r="B34" s="1">
        <v>74615</v>
      </c>
      <c r="C34" s="1">
        <v>4.5</v>
      </c>
      <c r="D34" s="1">
        <v>-3.19</v>
      </c>
      <c r="E34" s="1">
        <f t="shared" si="3"/>
        <v>7.69</v>
      </c>
      <c r="J34" s="1">
        <f t="shared" si="4"/>
        <v>7.69</v>
      </c>
      <c r="K34" s="1">
        <f t="shared" si="0"/>
        <v>7.32</v>
      </c>
      <c r="L34" s="1">
        <f t="shared" ref="L34:L65" si="5">IF($P$7="Pre-election",ROUND($K34+($P$8-$E$149),2),ROUND($C34+($P$8-$C$149),2))</f>
        <v>5.48</v>
      </c>
      <c r="M34" s="1">
        <f t="shared" ref="M34:M65" si="6">_xlfn.NORM.DIST(0,$L34,3.3,TRUE)</f>
        <v>4.8396295490209351E-2</v>
      </c>
    </row>
    <row r="35" spans="1:13" x14ac:dyDescent="0.6">
      <c r="A35" s="1" t="s">
        <v>34</v>
      </c>
      <c r="B35" s="1">
        <v>75977</v>
      </c>
      <c r="C35" s="1">
        <v>-11.36</v>
      </c>
      <c r="D35" s="1">
        <v>-4.5599999999999996</v>
      </c>
      <c r="E35" s="1">
        <f t="shared" si="3"/>
        <v>-6.8</v>
      </c>
      <c r="J35" s="1">
        <f t="shared" si="4"/>
        <v>-6.8</v>
      </c>
      <c r="K35" s="1">
        <f t="shared" si="0"/>
        <v>-7.17</v>
      </c>
      <c r="L35" s="1">
        <f t="shared" si="5"/>
        <v>-10.38</v>
      </c>
      <c r="M35" s="1">
        <f t="shared" si="6"/>
        <v>0.99917085519236715</v>
      </c>
    </row>
    <row r="36" spans="1:13" x14ac:dyDescent="0.6">
      <c r="A36" s="1" t="s">
        <v>35</v>
      </c>
      <c r="B36" s="1">
        <v>71343</v>
      </c>
      <c r="C36" s="1">
        <v>-3.56</v>
      </c>
      <c r="D36" s="1">
        <v>-7.62</v>
      </c>
      <c r="E36" s="1">
        <f t="shared" si="3"/>
        <v>4.0599999999999996</v>
      </c>
      <c r="J36" s="1">
        <f t="shared" si="4"/>
        <v>4.0599999999999996</v>
      </c>
      <c r="K36" s="1">
        <f t="shared" si="0"/>
        <v>3.69</v>
      </c>
      <c r="L36" s="1">
        <f t="shared" si="5"/>
        <v>-2.58</v>
      </c>
      <c r="M36" s="1">
        <f t="shared" si="6"/>
        <v>0.78283928291864169</v>
      </c>
    </row>
    <row r="37" spans="1:13" x14ac:dyDescent="0.6">
      <c r="A37" s="1" t="s">
        <v>36</v>
      </c>
      <c r="B37" s="1">
        <v>73337</v>
      </c>
      <c r="C37" s="1">
        <v>6.36</v>
      </c>
      <c r="D37" s="1">
        <v>-5.2</v>
      </c>
      <c r="E37" s="1">
        <f t="shared" si="3"/>
        <v>11.56</v>
      </c>
      <c r="J37" s="1">
        <f t="shared" si="4"/>
        <v>11.56</v>
      </c>
      <c r="K37" s="1">
        <f t="shared" si="0"/>
        <v>11.19</v>
      </c>
      <c r="L37" s="1">
        <f t="shared" si="5"/>
        <v>7.34</v>
      </c>
      <c r="M37" s="1">
        <f t="shared" si="6"/>
        <v>1.3066069063153617E-2</v>
      </c>
    </row>
    <row r="38" spans="1:13" x14ac:dyDescent="0.6">
      <c r="A38" s="1" t="s">
        <v>37</v>
      </c>
      <c r="B38" s="1">
        <v>71004</v>
      </c>
      <c r="C38" s="1">
        <v>-18.2</v>
      </c>
      <c r="D38" s="1">
        <v>-5.29</v>
      </c>
      <c r="E38" s="1">
        <f t="shared" si="3"/>
        <v>-12.91</v>
      </c>
      <c r="J38" s="1">
        <f t="shared" si="4"/>
        <v>-12.91</v>
      </c>
      <c r="K38" s="1">
        <f t="shared" si="0"/>
        <v>-13.28</v>
      </c>
      <c r="L38" s="1">
        <f t="shared" si="5"/>
        <v>-17.22</v>
      </c>
      <c r="M38" s="1">
        <f t="shared" si="6"/>
        <v>0.99999990965597507</v>
      </c>
    </row>
    <row r="39" spans="1:13" x14ac:dyDescent="0.6">
      <c r="A39" s="1" t="s">
        <v>38</v>
      </c>
      <c r="B39" s="1">
        <v>78810</v>
      </c>
      <c r="C39" s="1">
        <v>13.28</v>
      </c>
      <c r="D39" s="1">
        <v>0.06</v>
      </c>
      <c r="E39" s="1">
        <f t="shared" si="3"/>
        <v>13.22</v>
      </c>
      <c r="F39" s="1" t="s">
        <v>178</v>
      </c>
      <c r="J39" s="1">
        <f t="shared" si="4"/>
        <v>13.22</v>
      </c>
      <c r="K39" s="1">
        <f t="shared" si="0"/>
        <v>12.85</v>
      </c>
      <c r="L39" s="1">
        <f t="shared" si="5"/>
        <v>14.26</v>
      </c>
      <c r="M39" s="1">
        <f t="shared" si="6"/>
        <v>7.7587204063636351E-6</v>
      </c>
    </row>
    <row r="40" spans="1:13" x14ac:dyDescent="0.6">
      <c r="A40" s="1" t="s">
        <v>39</v>
      </c>
      <c r="B40" s="1">
        <v>77603</v>
      </c>
      <c r="C40" s="1">
        <v>4.42</v>
      </c>
      <c r="D40" s="1">
        <v>-6.43</v>
      </c>
      <c r="E40" s="1">
        <f t="shared" si="3"/>
        <v>10.85</v>
      </c>
      <c r="J40" s="1">
        <f t="shared" si="4"/>
        <v>10.85</v>
      </c>
      <c r="K40" s="1">
        <f t="shared" si="0"/>
        <v>10.48</v>
      </c>
      <c r="L40" s="1">
        <f t="shared" si="5"/>
        <v>5.4</v>
      </c>
      <c r="M40" s="1">
        <f t="shared" si="6"/>
        <v>5.0881752475628816E-2</v>
      </c>
    </row>
    <row r="41" spans="1:13" x14ac:dyDescent="0.6">
      <c r="A41" s="1" t="s">
        <v>40</v>
      </c>
      <c r="B41" s="1">
        <v>77469</v>
      </c>
      <c r="C41" s="1">
        <v>1.93</v>
      </c>
      <c r="D41" s="1">
        <v>-0.55000000000000004</v>
      </c>
      <c r="E41" s="1">
        <f t="shared" si="3"/>
        <v>2.48</v>
      </c>
      <c r="J41" s="1">
        <f t="shared" si="4"/>
        <v>2.48</v>
      </c>
      <c r="K41" s="1">
        <f t="shared" si="0"/>
        <v>2.11</v>
      </c>
      <c r="L41" s="1">
        <f t="shared" si="5"/>
        <v>2.91</v>
      </c>
      <c r="M41" s="1">
        <f t="shared" si="6"/>
        <v>0.18893756887291932</v>
      </c>
    </row>
    <row r="42" spans="1:13" x14ac:dyDescent="0.6">
      <c r="A42" s="1" t="s">
        <v>158</v>
      </c>
      <c r="B42" s="1">
        <v>62623</v>
      </c>
      <c r="C42" s="1">
        <v>-14.51</v>
      </c>
      <c r="D42" s="1">
        <v>-2.72</v>
      </c>
      <c r="E42" s="1">
        <f t="shared" si="3"/>
        <v>-11.79</v>
      </c>
      <c r="J42" s="1">
        <f t="shared" si="4"/>
        <v>-11.79</v>
      </c>
      <c r="K42" s="1">
        <f t="shared" si="0"/>
        <v>-12.16</v>
      </c>
      <c r="L42" s="1">
        <f t="shared" si="5"/>
        <v>-13.53</v>
      </c>
      <c r="M42" s="1">
        <f t="shared" si="6"/>
        <v>0.99997934249308751</v>
      </c>
    </row>
    <row r="43" spans="1:13" x14ac:dyDescent="0.6">
      <c r="A43" s="1" t="s">
        <v>41</v>
      </c>
      <c r="B43" s="1">
        <v>73646</v>
      </c>
      <c r="C43" s="1">
        <v>-0.12</v>
      </c>
      <c r="D43" s="1">
        <v>-4.0199999999999996</v>
      </c>
      <c r="E43" s="1">
        <f t="shared" si="3"/>
        <v>3.9</v>
      </c>
      <c r="H43" s="1" t="s">
        <v>176</v>
      </c>
      <c r="I43" s="1" t="s">
        <v>177</v>
      </c>
      <c r="J43" s="1">
        <f t="shared" si="4"/>
        <v>5.9</v>
      </c>
      <c r="K43" s="1">
        <f t="shared" si="0"/>
        <v>5.53</v>
      </c>
      <c r="L43" s="1">
        <f t="shared" si="5"/>
        <v>0.86</v>
      </c>
      <c r="M43" s="1">
        <f t="shared" si="6"/>
        <v>0.39719815773156963</v>
      </c>
    </row>
    <row r="44" spans="1:13" x14ac:dyDescent="0.6">
      <c r="A44" s="1" t="s">
        <v>42</v>
      </c>
      <c r="B44" s="1">
        <v>76820</v>
      </c>
      <c r="C44" s="1">
        <v>-3.35</v>
      </c>
      <c r="D44" s="1">
        <v>-3.27</v>
      </c>
      <c r="E44" s="1">
        <f t="shared" si="3"/>
        <v>-0.08</v>
      </c>
      <c r="J44" s="1">
        <f t="shared" si="4"/>
        <v>-0.08</v>
      </c>
      <c r="K44" s="1">
        <f t="shared" si="0"/>
        <v>-0.45</v>
      </c>
      <c r="L44" s="1">
        <f t="shared" si="5"/>
        <v>-2.37</v>
      </c>
      <c r="M44" s="1">
        <f t="shared" si="6"/>
        <v>0.76367740643658755</v>
      </c>
    </row>
    <row r="45" spans="1:13" x14ac:dyDescent="0.6">
      <c r="A45" s="1" t="s">
        <v>43</v>
      </c>
      <c r="B45" s="1">
        <v>76334</v>
      </c>
      <c r="C45" s="1">
        <v>2.04</v>
      </c>
      <c r="D45" s="1">
        <v>-1.32</v>
      </c>
      <c r="E45" s="1">
        <f t="shared" si="3"/>
        <v>3.36</v>
      </c>
      <c r="J45" s="1">
        <f t="shared" si="4"/>
        <v>3.36</v>
      </c>
      <c r="K45" s="1">
        <f t="shared" si="0"/>
        <v>2.99</v>
      </c>
      <c r="L45" s="1">
        <f t="shared" si="5"/>
        <v>3.02</v>
      </c>
      <c r="M45" s="1">
        <f t="shared" si="6"/>
        <v>0.18005604695583488</v>
      </c>
    </row>
    <row r="46" spans="1:13" x14ac:dyDescent="0.6">
      <c r="A46" s="1" t="s">
        <v>45</v>
      </c>
      <c r="B46" s="1">
        <v>73182</v>
      </c>
      <c r="C46" s="1">
        <v>0.18</v>
      </c>
      <c r="D46" s="1">
        <v>-4.58</v>
      </c>
      <c r="E46" s="1">
        <f t="shared" si="3"/>
        <v>4.76</v>
      </c>
      <c r="H46" s="1" t="s">
        <v>176</v>
      </c>
      <c r="I46" s="1" t="s">
        <v>177</v>
      </c>
      <c r="J46" s="1">
        <f t="shared" si="4"/>
        <v>6.76</v>
      </c>
      <c r="K46" s="1">
        <f t="shared" si="0"/>
        <v>6.39</v>
      </c>
      <c r="L46" s="1">
        <f t="shared" si="5"/>
        <v>1.1599999999999999</v>
      </c>
      <c r="M46" s="1">
        <f t="shared" si="6"/>
        <v>0.36260095378583457</v>
      </c>
    </row>
    <row r="47" spans="1:13" x14ac:dyDescent="0.6">
      <c r="A47" s="1" t="s">
        <v>46</v>
      </c>
      <c r="B47" s="1">
        <v>72006</v>
      </c>
      <c r="C47" s="1">
        <v>7.59</v>
      </c>
      <c r="D47" s="1">
        <v>-9.9600000000000009</v>
      </c>
      <c r="E47" s="1">
        <f t="shared" si="3"/>
        <v>17.55</v>
      </c>
      <c r="J47" s="1">
        <f t="shared" si="4"/>
        <v>17.55</v>
      </c>
      <c r="K47" s="1">
        <f t="shared" si="0"/>
        <v>17.18</v>
      </c>
      <c r="L47" s="1">
        <f t="shared" si="5"/>
        <v>8.57</v>
      </c>
      <c r="M47" s="1">
        <f t="shared" si="6"/>
        <v>4.7025110473371485E-3</v>
      </c>
    </row>
    <row r="48" spans="1:13" x14ac:dyDescent="0.6">
      <c r="A48" s="1" t="s">
        <v>47</v>
      </c>
      <c r="B48" s="1">
        <v>68586</v>
      </c>
      <c r="C48" s="1">
        <v>4.3600000000000003</v>
      </c>
      <c r="D48" s="1">
        <v>-13.25</v>
      </c>
      <c r="E48" s="1">
        <f t="shared" si="3"/>
        <v>17.61</v>
      </c>
      <c r="J48" s="1">
        <f t="shared" si="4"/>
        <v>17.61</v>
      </c>
      <c r="K48" s="1">
        <f t="shared" si="0"/>
        <v>17.239999999999998</v>
      </c>
      <c r="L48" s="1">
        <f t="shared" si="5"/>
        <v>5.34</v>
      </c>
      <c r="M48" s="1">
        <f t="shared" si="6"/>
        <v>5.2811710001670391E-2</v>
      </c>
    </row>
    <row r="49" spans="1:13" x14ac:dyDescent="0.6">
      <c r="A49" s="1" t="s">
        <v>48</v>
      </c>
      <c r="B49" s="1">
        <v>69226</v>
      </c>
      <c r="C49" s="1">
        <v>14.62</v>
      </c>
      <c r="D49" s="1">
        <v>-6.61</v>
      </c>
      <c r="E49" s="1">
        <f t="shared" si="3"/>
        <v>21.23</v>
      </c>
      <c r="J49" s="1">
        <f t="shared" si="4"/>
        <v>21.23</v>
      </c>
      <c r="K49" s="1">
        <f t="shared" si="0"/>
        <v>20.86</v>
      </c>
      <c r="L49" s="1">
        <f t="shared" si="5"/>
        <v>15.6</v>
      </c>
      <c r="M49" s="1">
        <f t="shared" si="6"/>
        <v>1.1377776834757093E-6</v>
      </c>
    </row>
    <row r="50" spans="1:13" x14ac:dyDescent="0.6">
      <c r="A50" s="1" t="s">
        <v>50</v>
      </c>
      <c r="B50" s="1">
        <v>69106</v>
      </c>
      <c r="C50" s="1">
        <v>11</v>
      </c>
      <c r="D50" s="1">
        <v>-9.64</v>
      </c>
      <c r="E50" s="1">
        <f t="shared" si="3"/>
        <v>20.64</v>
      </c>
      <c r="J50" s="1">
        <f t="shared" si="4"/>
        <v>20.64</v>
      </c>
      <c r="K50" s="1">
        <f t="shared" si="0"/>
        <v>20.27</v>
      </c>
      <c r="L50" s="1">
        <f t="shared" si="5"/>
        <v>11.98</v>
      </c>
      <c r="M50" s="1">
        <f t="shared" si="6"/>
        <v>1.4154433378717416E-4</v>
      </c>
    </row>
    <row r="51" spans="1:13" x14ac:dyDescent="0.6">
      <c r="A51" s="1" t="s">
        <v>51</v>
      </c>
      <c r="B51" s="1">
        <v>77168</v>
      </c>
      <c r="C51" s="1">
        <v>3.72</v>
      </c>
      <c r="D51" s="1">
        <v>-6.34</v>
      </c>
      <c r="E51" s="1">
        <f t="shared" si="3"/>
        <v>10.06</v>
      </c>
      <c r="J51" s="1">
        <f t="shared" si="4"/>
        <v>10.06</v>
      </c>
      <c r="K51" s="1">
        <f t="shared" si="0"/>
        <v>9.69</v>
      </c>
      <c r="L51" s="1">
        <f t="shared" si="5"/>
        <v>4.7</v>
      </c>
      <c r="M51" s="1">
        <f t="shared" si="6"/>
        <v>7.7188153966661052E-2</v>
      </c>
    </row>
    <row r="52" spans="1:13" x14ac:dyDescent="0.6">
      <c r="A52" s="1" t="s">
        <v>53</v>
      </c>
      <c r="B52" s="1">
        <v>68689</v>
      </c>
      <c r="C52" s="1">
        <v>5.25</v>
      </c>
      <c r="D52" s="1">
        <v>-6.76</v>
      </c>
      <c r="E52" s="1">
        <f t="shared" si="3"/>
        <v>12.01</v>
      </c>
      <c r="J52" s="1">
        <f t="shared" si="4"/>
        <v>12.01</v>
      </c>
      <c r="K52" s="1">
        <f t="shared" si="0"/>
        <v>11.64</v>
      </c>
      <c r="L52" s="1">
        <f t="shared" si="5"/>
        <v>6.23</v>
      </c>
      <c r="M52" s="1">
        <f t="shared" si="6"/>
        <v>2.9521112422398733E-2</v>
      </c>
    </row>
    <row r="53" spans="1:13" x14ac:dyDescent="0.6">
      <c r="A53" s="1" t="s">
        <v>54</v>
      </c>
      <c r="B53" s="1">
        <v>75196</v>
      </c>
      <c r="C53" s="1">
        <v>6.88</v>
      </c>
      <c r="D53" s="1">
        <v>-7.21</v>
      </c>
      <c r="E53" s="1">
        <f t="shared" si="3"/>
        <v>14.09</v>
      </c>
      <c r="J53" s="1">
        <f t="shared" si="4"/>
        <v>14.09</v>
      </c>
      <c r="K53" s="1">
        <f t="shared" si="0"/>
        <v>13.72</v>
      </c>
      <c r="L53" s="1">
        <f t="shared" si="5"/>
        <v>7.86</v>
      </c>
      <c r="M53" s="1">
        <f t="shared" si="6"/>
        <v>8.6137004441699076E-3</v>
      </c>
    </row>
    <row r="54" spans="1:13" x14ac:dyDescent="0.6">
      <c r="A54" s="1" t="s">
        <v>55</v>
      </c>
      <c r="B54" s="1">
        <v>80198</v>
      </c>
      <c r="C54" s="1">
        <v>-26.33</v>
      </c>
      <c r="D54" s="1">
        <v>-8.06</v>
      </c>
      <c r="E54" s="1">
        <f t="shared" si="3"/>
        <v>-18.27</v>
      </c>
      <c r="H54" s="1" t="s">
        <v>176</v>
      </c>
      <c r="J54" s="1">
        <f t="shared" si="4"/>
        <v>-17.27</v>
      </c>
      <c r="K54" s="1">
        <f t="shared" si="0"/>
        <v>-17.64</v>
      </c>
      <c r="L54" s="1">
        <f t="shared" si="5"/>
        <v>-25.35</v>
      </c>
      <c r="M54" s="1">
        <f t="shared" si="6"/>
        <v>0.99999999999999212</v>
      </c>
    </row>
    <row r="55" spans="1:13" x14ac:dyDescent="0.6">
      <c r="A55" s="1" t="s">
        <v>56</v>
      </c>
      <c r="B55" s="1">
        <v>61411</v>
      </c>
      <c r="C55" s="1">
        <v>-6.6</v>
      </c>
      <c r="D55" s="1">
        <v>-1.92</v>
      </c>
      <c r="E55" s="1">
        <f t="shared" si="3"/>
        <v>-4.68</v>
      </c>
      <c r="J55" s="1">
        <f t="shared" si="4"/>
        <v>-4.68</v>
      </c>
      <c r="K55" s="1">
        <f t="shared" si="0"/>
        <v>-5.05</v>
      </c>
      <c r="L55" s="1">
        <f t="shared" si="5"/>
        <v>-5.62</v>
      </c>
      <c r="M55" s="1">
        <f t="shared" si="6"/>
        <v>0.95571880118635433</v>
      </c>
    </row>
    <row r="56" spans="1:13" x14ac:dyDescent="0.6">
      <c r="A56" s="1" t="s">
        <v>57</v>
      </c>
      <c r="B56" s="1">
        <v>96491</v>
      </c>
      <c r="C56" s="1">
        <v>-14.86</v>
      </c>
      <c r="D56" s="1">
        <v>-6</v>
      </c>
      <c r="E56" s="1">
        <f t="shared" si="3"/>
        <v>-8.86</v>
      </c>
      <c r="H56" s="1" t="s">
        <v>176</v>
      </c>
      <c r="J56" s="1">
        <f t="shared" si="4"/>
        <v>-7.86</v>
      </c>
      <c r="K56" s="1">
        <f t="shared" si="0"/>
        <v>-8.23</v>
      </c>
      <c r="L56" s="1">
        <f t="shared" si="5"/>
        <v>-13.88</v>
      </c>
      <c r="M56" s="1">
        <f t="shared" si="6"/>
        <v>0.99998700697131226</v>
      </c>
    </row>
    <row r="57" spans="1:13" x14ac:dyDescent="0.6">
      <c r="A57" s="1" t="s">
        <v>58</v>
      </c>
      <c r="B57" s="1">
        <v>77204</v>
      </c>
      <c r="C57" s="1">
        <v>-10.02</v>
      </c>
      <c r="D57" s="1">
        <v>-5.81</v>
      </c>
      <c r="E57" s="1">
        <f t="shared" si="3"/>
        <v>-4.21</v>
      </c>
      <c r="J57" s="1">
        <f t="shared" si="4"/>
        <v>-4.21</v>
      </c>
      <c r="K57" s="1">
        <f t="shared" si="0"/>
        <v>-4.58</v>
      </c>
      <c r="L57" s="1">
        <f t="shared" si="5"/>
        <v>-9.0399999999999991</v>
      </c>
      <c r="M57" s="1">
        <f t="shared" si="6"/>
        <v>0.9969223714464196</v>
      </c>
    </row>
    <row r="58" spans="1:13" x14ac:dyDescent="0.6">
      <c r="A58" s="1" t="s">
        <v>59</v>
      </c>
      <c r="B58" s="1">
        <v>76241</v>
      </c>
      <c r="C58" s="1">
        <v>-25.91</v>
      </c>
      <c r="D58" s="1">
        <v>-4.68</v>
      </c>
      <c r="E58" s="1">
        <f t="shared" si="3"/>
        <v>-21.23</v>
      </c>
      <c r="H58" s="1" t="s">
        <v>176</v>
      </c>
      <c r="J58" s="1">
        <f t="shared" si="4"/>
        <v>-20.23</v>
      </c>
      <c r="K58" s="1">
        <f t="shared" si="0"/>
        <v>-20.6</v>
      </c>
      <c r="L58" s="1">
        <f t="shared" si="5"/>
        <v>-24.93</v>
      </c>
      <c r="M58" s="1">
        <f t="shared" si="6"/>
        <v>0.99999999999997902</v>
      </c>
    </row>
    <row r="59" spans="1:13" x14ac:dyDescent="0.6">
      <c r="A59" s="1" t="s">
        <v>60</v>
      </c>
      <c r="B59" s="1">
        <v>74050</v>
      </c>
      <c r="C59" s="1">
        <v>4.04</v>
      </c>
      <c r="D59" s="1">
        <v>-2.2000000000000002</v>
      </c>
      <c r="E59" s="1">
        <f t="shared" si="3"/>
        <v>6.24</v>
      </c>
      <c r="H59" s="1" t="s">
        <v>176</v>
      </c>
      <c r="I59" s="1" t="s">
        <v>177</v>
      </c>
      <c r="J59" s="1">
        <f t="shared" si="4"/>
        <v>8.24</v>
      </c>
      <c r="K59" s="1">
        <f t="shared" si="0"/>
        <v>7.87</v>
      </c>
      <c r="L59" s="1">
        <f t="shared" si="5"/>
        <v>5.0199999999999996</v>
      </c>
      <c r="M59" s="1">
        <f t="shared" si="6"/>
        <v>6.4103307317922839E-2</v>
      </c>
    </row>
    <row r="60" spans="1:13" x14ac:dyDescent="0.6">
      <c r="A60" s="1" t="s">
        <v>61</v>
      </c>
      <c r="B60" s="1">
        <v>73951</v>
      </c>
      <c r="C60" s="1">
        <v>8.83</v>
      </c>
      <c r="D60" s="1">
        <v>-9.81</v>
      </c>
      <c r="E60" s="1">
        <f t="shared" si="3"/>
        <v>18.64</v>
      </c>
      <c r="J60" s="1">
        <f t="shared" si="4"/>
        <v>18.64</v>
      </c>
      <c r="K60" s="1">
        <f t="shared" si="0"/>
        <v>18.27</v>
      </c>
      <c r="L60" s="1">
        <f t="shared" si="5"/>
        <v>9.81</v>
      </c>
      <c r="M60" s="1">
        <f t="shared" si="6"/>
        <v>1.4758329742951015E-3</v>
      </c>
    </row>
    <row r="61" spans="1:13" x14ac:dyDescent="0.6">
      <c r="A61" s="1" t="s">
        <v>62</v>
      </c>
      <c r="B61" s="1">
        <v>80477</v>
      </c>
      <c r="C61" s="1">
        <v>8.15</v>
      </c>
      <c r="D61" s="1">
        <v>-2.79</v>
      </c>
      <c r="E61" s="1">
        <f t="shared" si="3"/>
        <v>10.94</v>
      </c>
      <c r="J61" s="1">
        <f t="shared" si="4"/>
        <v>10.94</v>
      </c>
      <c r="K61" s="1">
        <f t="shared" si="0"/>
        <v>10.57</v>
      </c>
      <c r="L61" s="1">
        <f t="shared" si="5"/>
        <v>9.1300000000000008</v>
      </c>
      <c r="M61" s="1">
        <f t="shared" si="6"/>
        <v>2.831631414394522E-3</v>
      </c>
    </row>
    <row r="62" spans="1:13" x14ac:dyDescent="0.6">
      <c r="A62" s="1" t="s">
        <v>64</v>
      </c>
      <c r="B62" s="1">
        <v>75394</v>
      </c>
      <c r="C62" s="1">
        <v>-22.32</v>
      </c>
      <c r="D62" s="1">
        <v>-5.95</v>
      </c>
      <c r="E62" s="1">
        <f t="shared" si="3"/>
        <v>-16.37</v>
      </c>
      <c r="J62" s="1">
        <f t="shared" si="4"/>
        <v>-16.37</v>
      </c>
      <c r="K62" s="1">
        <f t="shared" si="0"/>
        <v>-16.739999999999998</v>
      </c>
      <c r="L62" s="1">
        <f t="shared" si="5"/>
        <v>-21.34</v>
      </c>
      <c r="M62" s="1">
        <f t="shared" si="6"/>
        <v>0.99999999994990585</v>
      </c>
    </row>
    <row r="63" spans="1:13" x14ac:dyDescent="0.6">
      <c r="A63" s="1" t="s">
        <v>65</v>
      </c>
      <c r="B63" s="1">
        <v>77565</v>
      </c>
      <c r="C63" s="1">
        <v>-9.94</v>
      </c>
      <c r="D63" s="1">
        <v>-6.55</v>
      </c>
      <c r="E63" s="1">
        <f t="shared" si="3"/>
        <v>-3.39</v>
      </c>
      <c r="J63" s="1">
        <f t="shared" si="4"/>
        <v>-3.39</v>
      </c>
      <c r="K63" s="1">
        <f t="shared" si="0"/>
        <v>-3.76</v>
      </c>
      <c r="L63" s="1">
        <f t="shared" si="5"/>
        <v>-8.9600000000000009</v>
      </c>
      <c r="M63" s="1">
        <f t="shared" si="6"/>
        <v>0.996687727255123</v>
      </c>
    </row>
    <row r="64" spans="1:13" x14ac:dyDescent="0.6">
      <c r="A64" s="1" t="s">
        <v>66</v>
      </c>
      <c r="B64" s="1">
        <v>75167</v>
      </c>
      <c r="C64" s="1">
        <v>8.0399999999999991</v>
      </c>
      <c r="D64" s="1">
        <v>-0.5</v>
      </c>
      <c r="E64" s="1">
        <f t="shared" si="3"/>
        <v>8.5399999999999991</v>
      </c>
      <c r="J64" s="1">
        <f t="shared" si="4"/>
        <v>8.5399999999999991</v>
      </c>
      <c r="K64" s="1">
        <f t="shared" si="0"/>
        <v>8.17</v>
      </c>
      <c r="L64" s="1">
        <f t="shared" si="5"/>
        <v>9.02</v>
      </c>
      <c r="M64" s="1">
        <f t="shared" si="6"/>
        <v>3.1348422607054881E-3</v>
      </c>
    </row>
    <row r="65" spans="1:13" x14ac:dyDescent="0.6">
      <c r="A65" s="1" t="s">
        <v>67</v>
      </c>
      <c r="B65" s="1">
        <v>79520</v>
      </c>
      <c r="C65" s="1">
        <v>-2.4300000000000002</v>
      </c>
      <c r="D65" s="1">
        <v>-3.93</v>
      </c>
      <c r="E65" s="1">
        <f t="shared" si="3"/>
        <v>1.5</v>
      </c>
      <c r="I65" s="1" t="s">
        <v>177</v>
      </c>
      <c r="J65" s="1">
        <f t="shared" si="4"/>
        <v>2.5</v>
      </c>
      <c r="K65" s="1">
        <f t="shared" si="0"/>
        <v>2.13</v>
      </c>
      <c r="L65" s="1">
        <f t="shared" si="5"/>
        <v>-1.45</v>
      </c>
      <c r="M65" s="1">
        <f t="shared" si="6"/>
        <v>0.6698119414005077</v>
      </c>
    </row>
    <row r="66" spans="1:13" x14ac:dyDescent="0.6">
      <c r="A66" s="1" t="s">
        <v>68</v>
      </c>
      <c r="B66" s="1">
        <v>74473</v>
      </c>
      <c r="C66" s="1">
        <v>13.04</v>
      </c>
      <c r="D66" s="1">
        <v>-8.25</v>
      </c>
      <c r="E66" s="1">
        <f t="shared" si="3"/>
        <v>21.29</v>
      </c>
      <c r="H66" s="1" t="s">
        <v>177</v>
      </c>
      <c r="J66" s="1">
        <f t="shared" si="4"/>
        <v>20.29</v>
      </c>
      <c r="K66" s="1">
        <f t="shared" ref="K66:K129" si="7">ROUND($J66+($E$149-$J$149),2)</f>
        <v>19.920000000000002</v>
      </c>
      <c r="L66" s="1">
        <f t="shared" ref="L66:L97" si="8">IF($P$7="Pre-election",ROUND($K66+($P$8-$E$149),2),ROUND($C66+($P$8-$C$149),2))</f>
        <v>14.02</v>
      </c>
      <c r="M66" s="1">
        <f t="shared" ref="M66:M97" si="9">_xlfn.NORM.DIST(0,$L66,3.3,TRUE)</f>
        <v>1.0761059999264538E-5</v>
      </c>
    </row>
    <row r="67" spans="1:13" x14ac:dyDescent="0.6">
      <c r="A67" s="1" t="s">
        <v>169</v>
      </c>
      <c r="B67" s="1">
        <v>66810</v>
      </c>
      <c r="C67" s="1">
        <v>13.58</v>
      </c>
      <c r="D67" s="1">
        <v>-4.93</v>
      </c>
      <c r="E67" s="1">
        <f t="shared" ref="E67:E129" si="10">ROUND(C67-D67,3)</f>
        <v>18.510000000000002</v>
      </c>
      <c r="J67" s="1">
        <f t="shared" ref="J67:J130" si="11">ROUND($E67+IF($I67="ALP",-1,IF(OR($I67="LIB",$I67="NAT"),1,0))-IF($H67="ALP",-1,IF(OR($H67="LIB",$H67="NAT"),1,0)),2)</f>
        <v>18.510000000000002</v>
      </c>
      <c r="K67" s="1">
        <f t="shared" si="7"/>
        <v>18.14</v>
      </c>
      <c r="L67" s="1">
        <f t="shared" si="8"/>
        <v>14.56</v>
      </c>
      <c r="M67" s="1">
        <f t="shared" si="9"/>
        <v>5.1181388111743097E-6</v>
      </c>
    </row>
    <row r="68" spans="1:13" x14ac:dyDescent="0.6">
      <c r="A68" s="1" t="s">
        <v>70</v>
      </c>
      <c r="B68" s="1">
        <v>76874</v>
      </c>
      <c r="C68" s="1">
        <v>0.1</v>
      </c>
      <c r="D68" s="1">
        <v>-6.52</v>
      </c>
      <c r="E68" s="1">
        <f t="shared" si="10"/>
        <v>6.62</v>
      </c>
      <c r="H68" s="1" t="s">
        <v>176</v>
      </c>
      <c r="I68" s="1" t="s">
        <v>177</v>
      </c>
      <c r="J68" s="1">
        <f t="shared" si="11"/>
        <v>8.6199999999999992</v>
      </c>
      <c r="K68" s="1">
        <f t="shared" si="7"/>
        <v>8.25</v>
      </c>
      <c r="L68" s="1">
        <f t="shared" si="8"/>
        <v>1.08</v>
      </c>
      <c r="M68" s="1">
        <f t="shared" si="9"/>
        <v>0.37173080906621786</v>
      </c>
    </row>
    <row r="69" spans="1:13" x14ac:dyDescent="0.6">
      <c r="A69" s="1" t="s">
        <v>71</v>
      </c>
      <c r="B69" s="1">
        <v>77379</v>
      </c>
      <c r="C69" s="1">
        <v>9.6199999999999992</v>
      </c>
      <c r="D69" s="1">
        <v>-1.1100000000000001</v>
      </c>
      <c r="E69" s="1">
        <f t="shared" si="10"/>
        <v>10.73</v>
      </c>
      <c r="J69" s="1">
        <f t="shared" si="11"/>
        <v>10.73</v>
      </c>
      <c r="K69" s="1">
        <f t="shared" si="7"/>
        <v>10.36</v>
      </c>
      <c r="L69" s="1">
        <f t="shared" si="8"/>
        <v>10.6</v>
      </c>
      <c r="M69" s="1">
        <f t="shared" si="9"/>
        <v>6.5879385681680508E-4</v>
      </c>
    </row>
    <row r="70" spans="1:13" x14ac:dyDescent="0.6">
      <c r="A70" s="1" t="s">
        <v>72</v>
      </c>
      <c r="B70" s="1">
        <v>76324</v>
      </c>
      <c r="C70" s="1">
        <v>1.23</v>
      </c>
      <c r="D70" s="1">
        <v>-6.83</v>
      </c>
      <c r="E70" s="1">
        <f t="shared" si="10"/>
        <v>8.06</v>
      </c>
      <c r="J70" s="1">
        <f t="shared" si="11"/>
        <v>8.06</v>
      </c>
      <c r="K70" s="1">
        <f t="shared" si="7"/>
        <v>7.69</v>
      </c>
      <c r="L70" s="1">
        <f t="shared" si="8"/>
        <v>2.21</v>
      </c>
      <c r="M70" s="1">
        <f t="shared" si="9"/>
        <v>0.25152549191119955</v>
      </c>
    </row>
    <row r="71" spans="1:13" x14ac:dyDescent="0.6">
      <c r="A71" s="1" t="s">
        <v>73</v>
      </c>
      <c r="B71" s="1">
        <v>72356</v>
      </c>
      <c r="C71" s="1">
        <v>0.34</v>
      </c>
      <c r="D71" s="1">
        <v>-7.6</v>
      </c>
      <c r="E71" s="1">
        <f t="shared" si="10"/>
        <v>7.94</v>
      </c>
      <c r="J71" s="1">
        <f t="shared" si="11"/>
        <v>7.94</v>
      </c>
      <c r="K71" s="1">
        <f t="shared" si="7"/>
        <v>7.57</v>
      </c>
      <c r="L71" s="1">
        <f t="shared" si="8"/>
        <v>1.32</v>
      </c>
      <c r="M71" s="1">
        <f t="shared" si="9"/>
        <v>0.34457825838967576</v>
      </c>
    </row>
    <row r="72" spans="1:13" x14ac:dyDescent="0.6">
      <c r="A72" s="1" t="s">
        <v>74</v>
      </c>
      <c r="B72" s="1">
        <v>73886</v>
      </c>
      <c r="C72" s="1">
        <v>-15.11</v>
      </c>
      <c r="D72" s="1">
        <v>-2.2999999999999998</v>
      </c>
      <c r="E72" s="1">
        <f t="shared" si="10"/>
        <v>-12.81</v>
      </c>
      <c r="I72" s="1" t="s">
        <v>176</v>
      </c>
      <c r="J72" s="1">
        <f t="shared" si="11"/>
        <v>-13.81</v>
      </c>
      <c r="K72" s="1">
        <f t="shared" si="7"/>
        <v>-14.18</v>
      </c>
      <c r="L72" s="1">
        <f t="shared" si="8"/>
        <v>-14.13</v>
      </c>
      <c r="M72" s="1">
        <f t="shared" si="9"/>
        <v>0.99999073137893579</v>
      </c>
    </row>
    <row r="73" spans="1:13" x14ac:dyDescent="0.6">
      <c r="A73" s="1" t="s">
        <v>75</v>
      </c>
      <c r="B73" s="1">
        <v>80915</v>
      </c>
      <c r="C73" s="1">
        <v>-13.59</v>
      </c>
      <c r="D73" s="1">
        <v>-3.03</v>
      </c>
      <c r="E73" s="1">
        <f t="shared" si="10"/>
        <v>-10.56</v>
      </c>
      <c r="J73" s="1">
        <f t="shared" si="11"/>
        <v>-10.56</v>
      </c>
      <c r="K73" s="1">
        <f t="shared" si="7"/>
        <v>-10.93</v>
      </c>
      <c r="L73" s="1">
        <f t="shared" si="8"/>
        <v>-12.61</v>
      </c>
      <c r="M73" s="1">
        <f t="shared" si="9"/>
        <v>0.99993360131644904</v>
      </c>
    </row>
    <row r="74" spans="1:13" x14ac:dyDescent="0.6">
      <c r="A74" s="1" t="s">
        <v>76</v>
      </c>
      <c r="B74" s="1">
        <v>81333</v>
      </c>
      <c r="C74" s="1">
        <v>5.52</v>
      </c>
      <c r="D74" s="1">
        <v>0.63</v>
      </c>
      <c r="E74" s="1">
        <f t="shared" si="10"/>
        <v>4.8899999999999997</v>
      </c>
      <c r="H74" s="1" t="s">
        <v>176</v>
      </c>
      <c r="I74" s="1" t="s">
        <v>177</v>
      </c>
      <c r="J74" s="1">
        <f t="shared" si="11"/>
        <v>6.89</v>
      </c>
      <c r="K74" s="1">
        <f t="shared" si="7"/>
        <v>6.52</v>
      </c>
      <c r="L74" s="1">
        <f t="shared" si="8"/>
        <v>6.5</v>
      </c>
      <c r="M74" s="1">
        <f t="shared" si="9"/>
        <v>2.443655524863422E-2</v>
      </c>
    </row>
    <row r="75" spans="1:13" x14ac:dyDescent="0.6">
      <c r="A75" s="1" t="s">
        <v>77</v>
      </c>
      <c r="B75" s="1">
        <v>69152</v>
      </c>
      <c r="C75" s="1">
        <v>8.06</v>
      </c>
      <c r="D75" s="1">
        <v>-3.71</v>
      </c>
      <c r="E75" s="1">
        <f t="shared" si="10"/>
        <v>11.77</v>
      </c>
      <c r="H75" s="1" t="s">
        <v>182</v>
      </c>
      <c r="J75" s="1">
        <f t="shared" si="11"/>
        <v>10.77</v>
      </c>
      <c r="K75" s="1">
        <f t="shared" si="7"/>
        <v>10.4</v>
      </c>
      <c r="L75" s="1">
        <f t="shared" si="8"/>
        <v>9.0399999999999991</v>
      </c>
      <c r="M75" s="1">
        <f t="shared" si="9"/>
        <v>3.0776285535804291E-3</v>
      </c>
    </row>
    <row r="76" spans="1:13" x14ac:dyDescent="0.6">
      <c r="A76" s="1" t="s">
        <v>78</v>
      </c>
      <c r="B76" s="1">
        <v>71734</v>
      </c>
      <c r="C76" s="1">
        <v>-14.69</v>
      </c>
      <c r="D76" s="1">
        <v>-7.73</v>
      </c>
      <c r="E76" s="1">
        <f t="shared" si="10"/>
        <v>-6.96</v>
      </c>
      <c r="I76" s="1" t="s">
        <v>176</v>
      </c>
      <c r="J76" s="1">
        <f t="shared" si="11"/>
        <v>-7.96</v>
      </c>
      <c r="K76" s="1">
        <f t="shared" si="7"/>
        <v>-8.33</v>
      </c>
      <c r="L76" s="1">
        <f t="shared" si="8"/>
        <v>-13.71</v>
      </c>
      <c r="M76" s="1">
        <f t="shared" si="9"/>
        <v>0.99998370325888886</v>
      </c>
    </row>
    <row r="77" spans="1:13" x14ac:dyDescent="0.6">
      <c r="A77" s="1" t="s">
        <v>79</v>
      </c>
      <c r="B77" s="1">
        <v>75866</v>
      </c>
      <c r="C77" s="1">
        <v>10.11</v>
      </c>
      <c r="D77" s="1">
        <v>-7.69</v>
      </c>
      <c r="E77" s="1">
        <f t="shared" si="10"/>
        <v>17.8</v>
      </c>
      <c r="J77" s="1">
        <f t="shared" si="11"/>
        <v>17.8</v>
      </c>
      <c r="K77" s="1">
        <f t="shared" si="7"/>
        <v>17.43</v>
      </c>
      <c r="L77" s="1">
        <f t="shared" si="8"/>
        <v>11.09</v>
      </c>
      <c r="M77" s="1">
        <f t="shared" si="9"/>
        <v>3.8885832203926717E-4</v>
      </c>
    </row>
    <row r="78" spans="1:13" x14ac:dyDescent="0.6">
      <c r="A78" s="1" t="s">
        <v>80</v>
      </c>
      <c r="B78" s="1">
        <v>73517</v>
      </c>
      <c r="C78" s="1">
        <v>-6.4</v>
      </c>
      <c r="D78" s="1">
        <v>-4.84</v>
      </c>
      <c r="E78" s="1">
        <f t="shared" si="10"/>
        <v>-1.56</v>
      </c>
      <c r="J78" s="1">
        <f t="shared" si="11"/>
        <v>-1.56</v>
      </c>
      <c r="K78" s="1">
        <f t="shared" si="7"/>
        <v>-1.93</v>
      </c>
      <c r="L78" s="1">
        <f t="shared" si="8"/>
        <v>-5.42</v>
      </c>
      <c r="M78" s="1">
        <f t="shared" si="9"/>
        <v>0.94974894284190647</v>
      </c>
    </row>
    <row r="79" spans="1:13" x14ac:dyDescent="0.6">
      <c r="A79" s="1" t="s">
        <v>81</v>
      </c>
      <c r="B79" s="1">
        <v>80671</v>
      </c>
      <c r="C79" s="1">
        <v>-5.91</v>
      </c>
      <c r="D79" s="1">
        <v>-3.2</v>
      </c>
      <c r="E79" s="1">
        <f t="shared" si="10"/>
        <v>-2.71</v>
      </c>
      <c r="I79" s="1" t="s">
        <v>176</v>
      </c>
      <c r="J79" s="1">
        <f t="shared" si="11"/>
        <v>-3.71</v>
      </c>
      <c r="K79" s="1">
        <f t="shared" si="7"/>
        <v>-4.08</v>
      </c>
      <c r="L79" s="1">
        <f t="shared" si="8"/>
        <v>-4.93</v>
      </c>
      <c r="M79" s="1">
        <f t="shared" si="9"/>
        <v>0.93240426962959433</v>
      </c>
    </row>
    <row r="80" spans="1:13" x14ac:dyDescent="0.6">
      <c r="A80" s="1" t="s">
        <v>166</v>
      </c>
      <c r="B80" s="1">
        <v>68386</v>
      </c>
      <c r="C80" s="1">
        <v>2.1</v>
      </c>
      <c r="D80" s="1">
        <v>2.8</v>
      </c>
      <c r="E80" s="1">
        <f t="shared" si="10"/>
        <v>-0.7</v>
      </c>
      <c r="F80" s="1" t="s">
        <v>200</v>
      </c>
      <c r="J80" s="1">
        <f t="shared" si="11"/>
        <v>-0.7</v>
      </c>
      <c r="K80" s="1">
        <f t="shared" si="7"/>
        <v>-1.07</v>
      </c>
      <c r="L80" s="1">
        <f t="shared" si="8"/>
        <v>3.08</v>
      </c>
      <c r="M80" s="1">
        <f t="shared" si="9"/>
        <v>0.17532394485222941</v>
      </c>
    </row>
    <row r="81" spans="1:13" x14ac:dyDescent="0.6">
      <c r="A81" s="1" t="s">
        <v>82</v>
      </c>
      <c r="B81" s="1">
        <v>75595</v>
      </c>
      <c r="C81" s="1">
        <v>11.19</v>
      </c>
      <c r="D81" s="1">
        <v>-2.97</v>
      </c>
      <c r="E81" s="1">
        <f t="shared" si="10"/>
        <v>14.16</v>
      </c>
      <c r="J81" s="1">
        <f t="shared" si="11"/>
        <v>14.16</v>
      </c>
      <c r="K81" s="1">
        <f t="shared" si="7"/>
        <v>13.79</v>
      </c>
      <c r="L81" s="1">
        <f t="shared" si="8"/>
        <v>12.17</v>
      </c>
      <c r="M81" s="1">
        <f t="shared" si="9"/>
        <v>1.1306565952813964E-4</v>
      </c>
    </row>
    <row r="82" spans="1:13" x14ac:dyDescent="0.6">
      <c r="A82" s="1" t="s">
        <v>83</v>
      </c>
      <c r="B82" s="1">
        <v>71563</v>
      </c>
      <c r="C82" s="1">
        <v>-13.4</v>
      </c>
      <c r="D82" s="1">
        <v>-3.26</v>
      </c>
      <c r="E82" s="1">
        <f t="shared" si="10"/>
        <v>-10.14</v>
      </c>
      <c r="H82" s="1" t="s">
        <v>176</v>
      </c>
      <c r="I82" s="1" t="s">
        <v>177</v>
      </c>
      <c r="J82" s="1">
        <f t="shared" si="11"/>
        <v>-8.14</v>
      </c>
      <c r="K82" s="1">
        <f t="shared" si="7"/>
        <v>-8.51</v>
      </c>
      <c r="L82" s="1">
        <f t="shared" si="8"/>
        <v>-12.42</v>
      </c>
      <c r="M82" s="1">
        <f t="shared" si="9"/>
        <v>0.9999162698283357</v>
      </c>
    </row>
    <row r="83" spans="1:13" x14ac:dyDescent="0.6">
      <c r="A83" s="1" t="s">
        <v>84</v>
      </c>
      <c r="B83" s="1">
        <v>81649</v>
      </c>
      <c r="C83" s="1">
        <v>-0.47</v>
      </c>
      <c r="D83" s="1">
        <v>-2.48</v>
      </c>
      <c r="E83" s="1">
        <f t="shared" si="10"/>
        <v>2.0099999999999998</v>
      </c>
      <c r="J83" s="1">
        <f t="shared" si="11"/>
        <v>2.0099999999999998</v>
      </c>
      <c r="K83" s="1">
        <f t="shared" si="7"/>
        <v>1.64</v>
      </c>
      <c r="L83" s="1">
        <f t="shared" si="8"/>
        <v>0.51</v>
      </c>
      <c r="M83" s="1">
        <f t="shared" si="9"/>
        <v>0.43858983707441496</v>
      </c>
    </row>
    <row r="84" spans="1:13" x14ac:dyDescent="0.6">
      <c r="A84" s="1" t="s">
        <v>85</v>
      </c>
      <c r="B84" s="1">
        <v>78479</v>
      </c>
      <c r="C84" s="1">
        <v>11.39</v>
      </c>
      <c r="D84" s="1">
        <v>-2.42</v>
      </c>
      <c r="E84" s="1">
        <f t="shared" si="10"/>
        <v>13.81</v>
      </c>
      <c r="J84" s="1">
        <f t="shared" si="11"/>
        <v>13.81</v>
      </c>
      <c r="K84" s="1">
        <f t="shared" si="7"/>
        <v>13.44</v>
      </c>
      <c r="L84" s="1">
        <f t="shared" si="8"/>
        <v>12.37</v>
      </c>
      <c r="M84" s="1">
        <f t="shared" si="9"/>
        <v>8.8953041472023461E-5</v>
      </c>
    </row>
    <row r="85" spans="1:13" x14ac:dyDescent="0.6">
      <c r="A85" s="1" t="s">
        <v>86</v>
      </c>
      <c r="B85" s="1">
        <v>73430</v>
      </c>
      <c r="C85" s="1">
        <v>0.99</v>
      </c>
      <c r="D85" s="1">
        <v>-0.38</v>
      </c>
      <c r="E85" s="1">
        <f t="shared" si="10"/>
        <v>1.37</v>
      </c>
      <c r="J85" s="1">
        <f t="shared" si="11"/>
        <v>1.37</v>
      </c>
      <c r="K85" s="1">
        <f t="shared" si="7"/>
        <v>1</v>
      </c>
      <c r="L85" s="1">
        <f t="shared" si="8"/>
        <v>1.97</v>
      </c>
      <c r="M85" s="1">
        <f t="shared" si="9"/>
        <v>0.27526380625718389</v>
      </c>
    </row>
    <row r="86" spans="1:13" x14ac:dyDescent="0.6">
      <c r="A86" s="1" t="s">
        <v>87</v>
      </c>
      <c r="B86" s="1">
        <v>75757</v>
      </c>
      <c r="C86" s="1">
        <v>-19.82</v>
      </c>
      <c r="D86" s="1">
        <v>-1.31</v>
      </c>
      <c r="E86" s="1">
        <f t="shared" si="10"/>
        <v>-18.510000000000002</v>
      </c>
      <c r="H86" s="1" t="s">
        <v>176</v>
      </c>
      <c r="J86" s="1">
        <f t="shared" si="11"/>
        <v>-17.510000000000002</v>
      </c>
      <c r="K86" s="1">
        <f t="shared" si="7"/>
        <v>-17.88</v>
      </c>
      <c r="L86" s="1">
        <f t="shared" si="8"/>
        <v>-18.84</v>
      </c>
      <c r="M86" s="1">
        <f t="shared" si="9"/>
        <v>0.99999999432093933</v>
      </c>
    </row>
    <row r="87" spans="1:13" x14ac:dyDescent="0.6">
      <c r="A87" s="1" t="s">
        <v>88</v>
      </c>
      <c r="B87" s="1">
        <v>71294</v>
      </c>
      <c r="C87" s="1">
        <v>4.05</v>
      </c>
      <c r="D87" s="1">
        <v>-0.52</v>
      </c>
      <c r="E87" s="1">
        <f t="shared" si="10"/>
        <v>4.57</v>
      </c>
      <c r="H87" s="1" t="s">
        <v>176</v>
      </c>
      <c r="I87" s="1" t="s">
        <v>177</v>
      </c>
      <c r="J87" s="1">
        <f t="shared" si="11"/>
        <v>6.57</v>
      </c>
      <c r="K87" s="1">
        <f t="shared" si="7"/>
        <v>6.2</v>
      </c>
      <c r="L87" s="1">
        <f t="shared" si="8"/>
        <v>5.03</v>
      </c>
      <c r="M87" s="1">
        <f t="shared" si="9"/>
        <v>6.3724081936869889E-2</v>
      </c>
    </row>
    <row r="88" spans="1:13" x14ac:dyDescent="0.6">
      <c r="A88" s="1" t="s">
        <v>89</v>
      </c>
      <c r="B88" s="1">
        <v>78863</v>
      </c>
      <c r="C88" s="1">
        <v>-3.13</v>
      </c>
      <c r="D88" s="1">
        <v>-3.51</v>
      </c>
      <c r="E88" s="1">
        <f t="shared" si="10"/>
        <v>0.38</v>
      </c>
      <c r="H88" s="1" t="s">
        <v>176</v>
      </c>
      <c r="I88" s="1" t="s">
        <v>177</v>
      </c>
      <c r="J88" s="1">
        <f t="shared" si="11"/>
        <v>2.38</v>
      </c>
      <c r="K88" s="1">
        <f t="shared" si="7"/>
        <v>2.0099999999999998</v>
      </c>
      <c r="L88" s="1">
        <f t="shared" si="8"/>
        <v>-2.15</v>
      </c>
      <c r="M88" s="1">
        <f t="shared" si="9"/>
        <v>0.74264300017741247</v>
      </c>
    </row>
    <row r="89" spans="1:13" x14ac:dyDescent="0.6">
      <c r="A89" s="1" t="s">
        <v>90</v>
      </c>
      <c r="B89" s="1">
        <v>76438</v>
      </c>
      <c r="C89" s="1">
        <v>1.28</v>
      </c>
      <c r="D89" s="1">
        <v>-0.3</v>
      </c>
      <c r="E89" s="1">
        <f t="shared" si="10"/>
        <v>1.58</v>
      </c>
      <c r="H89" s="1" t="s">
        <v>176</v>
      </c>
      <c r="I89" s="1" t="s">
        <v>177</v>
      </c>
      <c r="J89" s="1">
        <f t="shared" si="11"/>
        <v>3.58</v>
      </c>
      <c r="K89" s="1">
        <f t="shared" si="7"/>
        <v>3.21</v>
      </c>
      <c r="L89" s="1">
        <f t="shared" si="8"/>
        <v>2.2599999999999998</v>
      </c>
      <c r="M89" s="1">
        <f t="shared" si="9"/>
        <v>0.24671976817548563</v>
      </c>
    </row>
    <row r="90" spans="1:13" x14ac:dyDescent="0.6">
      <c r="A90" s="1" t="s">
        <v>92</v>
      </c>
      <c r="B90" s="1">
        <v>69761</v>
      </c>
      <c r="C90" s="1">
        <v>0.92</v>
      </c>
      <c r="D90" s="1">
        <v>-8.98</v>
      </c>
      <c r="E90" s="1">
        <f t="shared" si="10"/>
        <v>9.9</v>
      </c>
      <c r="J90" s="1">
        <f t="shared" si="11"/>
        <v>9.9</v>
      </c>
      <c r="K90" s="1">
        <f t="shared" si="7"/>
        <v>9.5299999999999994</v>
      </c>
      <c r="L90" s="1">
        <f t="shared" si="8"/>
        <v>1.9</v>
      </c>
      <c r="M90" s="1">
        <f t="shared" si="9"/>
        <v>0.28238952631152425</v>
      </c>
    </row>
    <row r="91" spans="1:13" x14ac:dyDescent="0.6">
      <c r="A91" s="1" t="s">
        <v>167</v>
      </c>
      <c r="B91" s="1">
        <v>74189</v>
      </c>
      <c r="C91" s="1">
        <v>-4.63</v>
      </c>
      <c r="D91" s="1">
        <v>-7.09</v>
      </c>
      <c r="E91" s="1">
        <f t="shared" si="10"/>
        <v>2.46</v>
      </c>
      <c r="H91" s="1" t="s">
        <v>176</v>
      </c>
      <c r="I91" s="1" t="s">
        <v>177</v>
      </c>
      <c r="J91" s="1">
        <f t="shared" si="11"/>
        <v>4.46</v>
      </c>
      <c r="K91" s="1">
        <f t="shared" si="7"/>
        <v>4.09</v>
      </c>
      <c r="L91" s="1">
        <f t="shared" si="8"/>
        <v>-3.65</v>
      </c>
      <c r="M91" s="1">
        <f t="shared" si="9"/>
        <v>0.86564985594542376</v>
      </c>
    </row>
    <row r="92" spans="1:13" x14ac:dyDescent="0.6">
      <c r="A92" s="1" t="s">
        <v>93</v>
      </c>
      <c r="B92" s="1">
        <v>76101</v>
      </c>
      <c r="C92" s="1">
        <v>9.7200000000000006</v>
      </c>
      <c r="D92" s="1">
        <v>-5.71</v>
      </c>
      <c r="E92" s="1">
        <f t="shared" si="10"/>
        <v>15.43</v>
      </c>
      <c r="J92" s="1">
        <f t="shared" si="11"/>
        <v>15.43</v>
      </c>
      <c r="K92" s="1">
        <f t="shared" si="7"/>
        <v>15.06</v>
      </c>
      <c r="L92" s="1">
        <f t="shared" si="8"/>
        <v>10.7</v>
      </c>
      <c r="M92" s="1">
        <f t="shared" si="9"/>
        <v>5.925872648850103E-4</v>
      </c>
    </row>
    <row r="93" spans="1:13" x14ac:dyDescent="0.6">
      <c r="A93" s="1" t="s">
        <v>94</v>
      </c>
      <c r="B93" s="1">
        <v>64190</v>
      </c>
      <c r="C93" s="1">
        <v>-10.61</v>
      </c>
      <c r="D93" s="1">
        <v>-9.3000000000000007</v>
      </c>
      <c r="E93" s="1">
        <f t="shared" si="10"/>
        <v>-1.31</v>
      </c>
      <c r="J93" s="1">
        <f t="shared" si="11"/>
        <v>-1.31</v>
      </c>
      <c r="K93" s="1">
        <f t="shared" si="7"/>
        <v>-1.68</v>
      </c>
      <c r="L93" s="1">
        <f t="shared" si="8"/>
        <v>-9.6300000000000008</v>
      </c>
      <c r="M93" s="1">
        <f t="shared" si="9"/>
        <v>0.99823960504443177</v>
      </c>
    </row>
    <row r="94" spans="1:13" x14ac:dyDescent="0.6">
      <c r="A94" s="1" t="s">
        <v>95</v>
      </c>
      <c r="B94" s="1">
        <v>84589</v>
      </c>
      <c r="C94" s="1">
        <v>5.63</v>
      </c>
      <c r="D94" s="1">
        <v>-5.0599999999999996</v>
      </c>
      <c r="E94" s="1">
        <f t="shared" si="10"/>
        <v>10.69</v>
      </c>
      <c r="I94" s="1" t="s">
        <v>177</v>
      </c>
      <c r="J94" s="1">
        <f t="shared" si="11"/>
        <v>11.69</v>
      </c>
      <c r="K94" s="1">
        <f t="shared" si="7"/>
        <v>11.32</v>
      </c>
      <c r="L94" s="1">
        <f t="shared" si="8"/>
        <v>6.61</v>
      </c>
      <c r="M94" s="1">
        <f t="shared" si="9"/>
        <v>2.2587017992752589E-2</v>
      </c>
    </row>
    <row r="95" spans="1:13" x14ac:dyDescent="0.6">
      <c r="A95" s="1" t="s">
        <v>96</v>
      </c>
      <c r="B95" s="1">
        <v>74452</v>
      </c>
      <c r="C95" s="1">
        <v>15.64</v>
      </c>
      <c r="D95" s="1">
        <v>-0.88</v>
      </c>
      <c r="E95" s="1">
        <f t="shared" si="10"/>
        <v>16.52</v>
      </c>
      <c r="J95" s="1">
        <f t="shared" si="11"/>
        <v>16.52</v>
      </c>
      <c r="K95" s="1">
        <f t="shared" si="7"/>
        <v>16.149999999999999</v>
      </c>
      <c r="L95" s="1">
        <f t="shared" si="8"/>
        <v>16.62</v>
      </c>
      <c r="M95" s="1">
        <f t="shared" si="9"/>
        <v>2.3722941596135014E-7</v>
      </c>
    </row>
    <row r="96" spans="1:13" x14ac:dyDescent="0.6">
      <c r="A96" s="1" t="s">
        <v>98</v>
      </c>
      <c r="B96" s="1">
        <v>75883</v>
      </c>
      <c r="C96" s="1">
        <v>4.0999999999999996</v>
      </c>
      <c r="D96" s="1">
        <v>-2.2599999999999998</v>
      </c>
      <c r="E96" s="1">
        <f t="shared" si="10"/>
        <v>6.36</v>
      </c>
      <c r="H96" s="1" t="s">
        <v>176</v>
      </c>
      <c r="I96" s="1" t="s">
        <v>177</v>
      </c>
      <c r="J96" s="1">
        <f t="shared" si="11"/>
        <v>8.36</v>
      </c>
      <c r="K96" s="1">
        <f t="shared" si="7"/>
        <v>7.99</v>
      </c>
      <c r="L96" s="1">
        <f t="shared" si="8"/>
        <v>5.08</v>
      </c>
      <c r="M96" s="1">
        <f t="shared" si="9"/>
        <v>6.1854076362386962E-2</v>
      </c>
    </row>
    <row r="97" spans="1:13" x14ac:dyDescent="0.6">
      <c r="A97" s="1" t="s">
        <v>99</v>
      </c>
      <c r="B97" s="1">
        <v>82800</v>
      </c>
      <c r="C97" s="1">
        <v>0.94</v>
      </c>
      <c r="D97" s="1">
        <v>-0.14000000000000001</v>
      </c>
      <c r="E97" s="1">
        <f t="shared" si="10"/>
        <v>1.08</v>
      </c>
      <c r="H97" s="1" t="s">
        <v>176</v>
      </c>
      <c r="I97" s="1" t="s">
        <v>177</v>
      </c>
      <c r="J97" s="1">
        <f t="shared" si="11"/>
        <v>3.08</v>
      </c>
      <c r="K97" s="1">
        <f t="shared" si="7"/>
        <v>2.71</v>
      </c>
      <c r="L97" s="1">
        <f t="shared" si="8"/>
        <v>1.92</v>
      </c>
      <c r="M97" s="1">
        <f t="shared" si="9"/>
        <v>0.28034457792604683</v>
      </c>
    </row>
    <row r="98" spans="1:13" x14ac:dyDescent="0.6">
      <c r="A98" s="1" t="s">
        <v>100</v>
      </c>
      <c r="B98" s="1">
        <v>75437</v>
      </c>
      <c r="C98" s="1">
        <v>19.37</v>
      </c>
      <c r="D98" s="1">
        <v>-4.13</v>
      </c>
      <c r="E98" s="1">
        <f t="shared" si="10"/>
        <v>23.5</v>
      </c>
      <c r="J98" s="1">
        <f t="shared" si="11"/>
        <v>23.5</v>
      </c>
      <c r="K98" s="1">
        <f t="shared" si="7"/>
        <v>23.13</v>
      </c>
      <c r="L98" s="1">
        <f t="shared" ref="L98:L129" si="12">IF($P$7="Pre-election",ROUND($K98+($P$8-$E$149),2),ROUND($C98+($P$8-$C$149),2))</f>
        <v>20.350000000000001</v>
      </c>
      <c r="M98" s="1">
        <f t="shared" ref="M98:M129" si="13">_xlfn.NORM.DIST(0,$L98,3.3,TRUE)</f>
        <v>3.4872282099280545E-10</v>
      </c>
    </row>
    <row r="99" spans="1:13" x14ac:dyDescent="0.6">
      <c r="A99" s="1" t="s">
        <v>101</v>
      </c>
      <c r="B99" s="1">
        <v>75402</v>
      </c>
      <c r="C99" s="1">
        <v>14.42</v>
      </c>
      <c r="D99" s="1">
        <v>-7.07</v>
      </c>
      <c r="E99" s="1">
        <f t="shared" si="10"/>
        <v>21.49</v>
      </c>
      <c r="J99" s="1">
        <f t="shared" si="11"/>
        <v>21.49</v>
      </c>
      <c r="K99" s="1">
        <f t="shared" si="7"/>
        <v>21.12</v>
      </c>
      <c r="L99" s="1">
        <f t="shared" si="12"/>
        <v>15.4</v>
      </c>
      <c r="M99" s="1">
        <f t="shared" si="13"/>
        <v>1.530626736531063E-6</v>
      </c>
    </row>
    <row r="100" spans="1:13" x14ac:dyDescent="0.6">
      <c r="A100" s="1" t="s">
        <v>102</v>
      </c>
      <c r="B100" s="1">
        <v>74941</v>
      </c>
      <c r="C100" s="1">
        <v>-22.06</v>
      </c>
      <c r="D100" s="1">
        <v>-3.2</v>
      </c>
      <c r="E100" s="1">
        <f t="shared" si="10"/>
        <v>-18.86</v>
      </c>
      <c r="J100" s="1">
        <f t="shared" si="11"/>
        <v>-18.86</v>
      </c>
      <c r="K100" s="1">
        <f t="shared" si="7"/>
        <v>-19.23</v>
      </c>
      <c r="L100" s="1">
        <f t="shared" si="12"/>
        <v>-21.08</v>
      </c>
      <c r="M100" s="1">
        <f t="shared" si="13"/>
        <v>0.99999999991589872</v>
      </c>
    </row>
    <row r="101" spans="1:13" x14ac:dyDescent="0.6">
      <c r="A101" s="1" t="s">
        <v>103</v>
      </c>
      <c r="B101" s="1">
        <v>83791</v>
      </c>
      <c r="C101" s="1">
        <v>9.9</v>
      </c>
      <c r="D101" s="1">
        <v>-5.26</v>
      </c>
      <c r="E101" s="1">
        <f t="shared" si="10"/>
        <v>15.16</v>
      </c>
      <c r="J101" s="1">
        <f t="shared" si="11"/>
        <v>15.16</v>
      </c>
      <c r="K101" s="1">
        <f t="shared" si="7"/>
        <v>14.79</v>
      </c>
      <c r="L101" s="1">
        <f t="shared" si="12"/>
        <v>10.88</v>
      </c>
      <c r="M101" s="1">
        <f t="shared" si="13"/>
        <v>4.886702269564575E-4</v>
      </c>
    </row>
    <row r="102" spans="1:13" x14ac:dyDescent="0.6">
      <c r="A102" s="1" t="s">
        <v>104</v>
      </c>
      <c r="B102" s="1">
        <v>75818</v>
      </c>
      <c r="C102" s="1">
        <v>1.04</v>
      </c>
      <c r="D102" s="1">
        <v>-1.1299999999999999</v>
      </c>
      <c r="E102" s="1">
        <f t="shared" si="10"/>
        <v>2.17</v>
      </c>
      <c r="H102" s="1" t="s">
        <v>176</v>
      </c>
      <c r="I102" s="1" t="s">
        <v>177</v>
      </c>
      <c r="J102" s="1">
        <f t="shared" si="11"/>
        <v>4.17</v>
      </c>
      <c r="K102" s="1">
        <f t="shared" si="7"/>
        <v>3.8</v>
      </c>
      <c r="L102" s="1">
        <f t="shared" si="12"/>
        <v>2.02</v>
      </c>
      <c r="M102" s="1">
        <f t="shared" si="13"/>
        <v>0.27022878206480627</v>
      </c>
    </row>
    <row r="103" spans="1:13" x14ac:dyDescent="0.6">
      <c r="A103" s="1" t="s">
        <v>159</v>
      </c>
      <c r="B103" s="1">
        <v>75848</v>
      </c>
      <c r="C103" s="1">
        <v>-0.56999999999999995</v>
      </c>
      <c r="D103" s="1">
        <v>-2.64</v>
      </c>
      <c r="E103" s="1">
        <f t="shared" si="10"/>
        <v>2.0699999999999998</v>
      </c>
      <c r="H103" s="1" t="s">
        <v>176</v>
      </c>
      <c r="I103" s="1" t="s">
        <v>177</v>
      </c>
      <c r="J103" s="1">
        <f t="shared" si="11"/>
        <v>4.07</v>
      </c>
      <c r="K103" s="1">
        <f t="shared" si="7"/>
        <v>3.7</v>
      </c>
      <c r="L103" s="1">
        <f t="shared" si="12"/>
        <v>0.41</v>
      </c>
      <c r="M103" s="1">
        <f t="shared" si="13"/>
        <v>0.45056166637593642</v>
      </c>
    </row>
    <row r="104" spans="1:13" x14ac:dyDescent="0.6">
      <c r="A104" s="1" t="s">
        <v>106</v>
      </c>
      <c r="B104" s="1">
        <v>73785</v>
      </c>
      <c r="C104" s="1">
        <v>8.34</v>
      </c>
      <c r="D104" s="1">
        <v>-8.82</v>
      </c>
      <c r="E104" s="1">
        <f t="shared" si="10"/>
        <v>17.16</v>
      </c>
      <c r="J104" s="1">
        <f t="shared" si="11"/>
        <v>17.16</v>
      </c>
      <c r="K104" s="1">
        <f t="shared" si="7"/>
        <v>16.79</v>
      </c>
      <c r="L104" s="1">
        <f t="shared" si="12"/>
        <v>9.32</v>
      </c>
      <c r="M104" s="1">
        <f t="shared" si="13"/>
        <v>2.3696261896643039E-3</v>
      </c>
    </row>
    <row r="105" spans="1:13" x14ac:dyDescent="0.6">
      <c r="A105" s="1" t="s">
        <v>107</v>
      </c>
      <c r="B105" s="1">
        <v>79374</v>
      </c>
      <c r="C105" s="1">
        <v>-21.8</v>
      </c>
      <c r="D105" s="1">
        <v>-1.59</v>
      </c>
      <c r="E105" s="1">
        <f t="shared" si="10"/>
        <v>-20.21</v>
      </c>
      <c r="J105" s="1">
        <f t="shared" si="11"/>
        <v>-20.21</v>
      </c>
      <c r="K105" s="1">
        <f t="shared" si="7"/>
        <v>-20.58</v>
      </c>
      <c r="L105" s="1">
        <f t="shared" si="12"/>
        <v>-20.82</v>
      </c>
      <c r="M105" s="1">
        <f t="shared" si="13"/>
        <v>0.99999999985966037</v>
      </c>
    </row>
    <row r="106" spans="1:13" x14ac:dyDescent="0.6">
      <c r="A106" s="1" t="s">
        <v>160</v>
      </c>
      <c r="B106" s="1">
        <v>74481</v>
      </c>
      <c r="C106" s="1">
        <v>-5.83</v>
      </c>
      <c r="D106" s="1">
        <v>0.22</v>
      </c>
      <c r="E106" s="1">
        <f t="shared" si="10"/>
        <v>-6.05</v>
      </c>
      <c r="H106" s="1" t="s">
        <v>176</v>
      </c>
      <c r="J106" s="1">
        <f t="shared" si="11"/>
        <v>-5.05</v>
      </c>
      <c r="K106" s="1">
        <f t="shared" si="7"/>
        <v>-5.42</v>
      </c>
      <c r="L106" s="1">
        <f t="shared" si="12"/>
        <v>-4.8499999999999996</v>
      </c>
      <c r="M106" s="1">
        <f t="shared" si="13"/>
        <v>0.92917807809156439</v>
      </c>
    </row>
    <row r="107" spans="1:13" x14ac:dyDescent="0.6">
      <c r="A107" s="1" t="s">
        <v>108</v>
      </c>
      <c r="B107" s="1">
        <v>75531</v>
      </c>
      <c r="C107" s="1">
        <v>5.4</v>
      </c>
      <c r="D107" s="1">
        <v>-5.59</v>
      </c>
      <c r="E107" s="1">
        <f t="shared" si="10"/>
        <v>10.99</v>
      </c>
      <c r="J107" s="1">
        <f t="shared" si="11"/>
        <v>10.99</v>
      </c>
      <c r="K107" s="1">
        <f t="shared" si="7"/>
        <v>10.62</v>
      </c>
      <c r="L107" s="1">
        <f t="shared" si="12"/>
        <v>6.38</v>
      </c>
      <c r="M107" s="1">
        <f t="shared" si="13"/>
        <v>2.6597574021009637E-2</v>
      </c>
    </row>
    <row r="108" spans="1:13" x14ac:dyDescent="0.6">
      <c r="A108" s="1" t="s">
        <v>109</v>
      </c>
      <c r="B108" s="1">
        <v>76495</v>
      </c>
      <c r="C108" s="1">
        <v>19.850000000000001</v>
      </c>
      <c r="D108" s="1">
        <v>-4.47</v>
      </c>
      <c r="E108" s="1">
        <f t="shared" si="10"/>
        <v>24.32</v>
      </c>
      <c r="J108" s="1">
        <f t="shared" si="11"/>
        <v>24.32</v>
      </c>
      <c r="K108" s="1">
        <f t="shared" si="7"/>
        <v>23.95</v>
      </c>
      <c r="L108" s="1">
        <f t="shared" si="12"/>
        <v>20.83</v>
      </c>
      <c r="M108" s="1">
        <f t="shared" si="13"/>
        <v>1.3761825572807705E-10</v>
      </c>
    </row>
    <row r="109" spans="1:13" x14ac:dyDescent="0.6">
      <c r="A109" s="1" t="s">
        <v>111</v>
      </c>
      <c r="B109" s="1">
        <v>72339</v>
      </c>
      <c r="C109" s="1">
        <v>12.83</v>
      </c>
      <c r="D109" s="1">
        <v>-7.63</v>
      </c>
      <c r="E109" s="1">
        <f t="shared" si="10"/>
        <v>20.46</v>
      </c>
      <c r="J109" s="1">
        <f t="shared" si="11"/>
        <v>20.46</v>
      </c>
      <c r="K109" s="1">
        <f t="shared" si="7"/>
        <v>20.09</v>
      </c>
      <c r="L109" s="1">
        <f t="shared" si="12"/>
        <v>13.81</v>
      </c>
      <c r="M109" s="1">
        <f t="shared" si="13"/>
        <v>1.4267818515473814E-5</v>
      </c>
    </row>
    <row r="110" spans="1:13" x14ac:dyDescent="0.6">
      <c r="A110" s="1" t="s">
        <v>112</v>
      </c>
      <c r="B110" s="1">
        <v>71999</v>
      </c>
      <c r="C110" s="1">
        <v>4.13</v>
      </c>
      <c r="D110" s="1">
        <v>-4.4000000000000004</v>
      </c>
      <c r="E110" s="1">
        <f t="shared" si="10"/>
        <v>8.5299999999999994</v>
      </c>
      <c r="F110" s="1" t="s">
        <v>178</v>
      </c>
      <c r="J110" s="1">
        <f t="shared" si="11"/>
        <v>8.5299999999999994</v>
      </c>
      <c r="K110" s="1">
        <f t="shared" si="7"/>
        <v>8.16</v>
      </c>
      <c r="L110" s="1">
        <f t="shared" si="12"/>
        <v>5.1100000000000003</v>
      </c>
      <c r="M110" s="1">
        <f t="shared" si="13"/>
        <v>6.0752803433482501E-2</v>
      </c>
    </row>
    <row r="111" spans="1:13" x14ac:dyDescent="0.6">
      <c r="A111" s="1" t="s">
        <v>113</v>
      </c>
      <c r="B111" s="1">
        <v>78209</v>
      </c>
      <c r="C111" s="1">
        <v>0.56999999999999995</v>
      </c>
      <c r="D111" s="1">
        <v>-5.4</v>
      </c>
      <c r="E111" s="1">
        <f t="shared" si="10"/>
        <v>5.97</v>
      </c>
      <c r="H111" s="1" t="s">
        <v>176</v>
      </c>
      <c r="I111" s="1" t="s">
        <v>177</v>
      </c>
      <c r="J111" s="1">
        <f t="shared" si="11"/>
        <v>7.97</v>
      </c>
      <c r="K111" s="1">
        <f t="shared" si="7"/>
        <v>7.6</v>
      </c>
      <c r="L111" s="1">
        <f t="shared" si="12"/>
        <v>1.55</v>
      </c>
      <c r="M111" s="1">
        <f t="shared" si="13"/>
        <v>0.31928576658853725</v>
      </c>
    </row>
    <row r="112" spans="1:13" x14ac:dyDescent="0.6">
      <c r="A112" s="1" t="s">
        <v>161</v>
      </c>
      <c r="B112" s="1">
        <v>77524</v>
      </c>
      <c r="C112" s="1">
        <v>22.06</v>
      </c>
      <c r="D112" s="1">
        <v>-2.17</v>
      </c>
      <c r="E112" s="1">
        <f t="shared" si="10"/>
        <v>24.23</v>
      </c>
      <c r="I112" s="1" t="s">
        <v>177</v>
      </c>
      <c r="J112" s="1">
        <f t="shared" si="11"/>
        <v>25.23</v>
      </c>
      <c r="K112" s="1">
        <f t="shared" si="7"/>
        <v>24.86</v>
      </c>
      <c r="L112" s="1">
        <f t="shared" si="12"/>
        <v>23.04</v>
      </c>
      <c r="M112" s="1">
        <f t="shared" si="13"/>
        <v>1.4569204214960058E-12</v>
      </c>
    </row>
    <row r="113" spans="1:13" x14ac:dyDescent="0.6">
      <c r="A113" s="1" t="s">
        <v>114</v>
      </c>
      <c r="B113" s="1">
        <v>68463</v>
      </c>
      <c r="C113" s="1">
        <v>12.93</v>
      </c>
      <c r="D113" s="1">
        <v>-6.25</v>
      </c>
      <c r="E113" s="1">
        <f t="shared" si="10"/>
        <v>19.18</v>
      </c>
      <c r="H113" s="1" t="s">
        <v>182</v>
      </c>
      <c r="J113" s="1">
        <f t="shared" si="11"/>
        <v>18.18</v>
      </c>
      <c r="K113" s="1">
        <f t="shared" si="7"/>
        <v>17.809999999999999</v>
      </c>
      <c r="L113" s="1">
        <f t="shared" si="12"/>
        <v>13.91</v>
      </c>
      <c r="M113" s="1">
        <f t="shared" si="13"/>
        <v>1.2480527593758296E-5</v>
      </c>
    </row>
    <row r="114" spans="1:13" x14ac:dyDescent="0.6">
      <c r="A114" s="1" t="s">
        <v>117</v>
      </c>
      <c r="B114" s="1">
        <v>78953</v>
      </c>
      <c r="C114" s="1">
        <v>12.22</v>
      </c>
      <c r="D114" s="1">
        <v>-3.34</v>
      </c>
      <c r="E114" s="1">
        <f t="shared" si="10"/>
        <v>15.56</v>
      </c>
      <c r="I114" s="1" t="s">
        <v>177</v>
      </c>
      <c r="J114" s="1">
        <f t="shared" si="11"/>
        <v>16.559999999999999</v>
      </c>
      <c r="K114" s="1">
        <f t="shared" si="7"/>
        <v>16.190000000000001</v>
      </c>
      <c r="L114" s="1">
        <f t="shared" si="12"/>
        <v>13.2</v>
      </c>
      <c r="M114" s="1">
        <f t="shared" si="13"/>
        <v>3.1671241833119857E-5</v>
      </c>
    </row>
    <row r="115" spans="1:13" x14ac:dyDescent="0.6">
      <c r="A115" s="1" t="s">
        <v>172</v>
      </c>
      <c r="B115" s="1">
        <v>90937</v>
      </c>
      <c r="C115" s="1">
        <v>-0.56999999999999995</v>
      </c>
      <c r="D115" s="1">
        <v>-0.94</v>
      </c>
      <c r="E115" s="1">
        <f t="shared" si="10"/>
        <v>0.37</v>
      </c>
      <c r="H115" s="1" t="s">
        <v>176</v>
      </c>
      <c r="I115" s="1" t="s">
        <v>177</v>
      </c>
      <c r="J115" s="1">
        <f t="shared" si="11"/>
        <v>2.37</v>
      </c>
      <c r="K115" s="1">
        <f t="shared" si="7"/>
        <v>2</v>
      </c>
      <c r="L115" s="1">
        <f t="shared" si="12"/>
        <v>0.41</v>
      </c>
      <c r="M115" s="1">
        <f t="shared" si="13"/>
        <v>0.45056166637593642</v>
      </c>
    </row>
    <row r="116" spans="1:13" x14ac:dyDescent="0.6">
      <c r="A116" s="1" t="s">
        <v>118</v>
      </c>
      <c r="B116" s="1">
        <v>76118</v>
      </c>
      <c r="C116" s="1">
        <v>15.14</v>
      </c>
      <c r="D116" s="1">
        <v>-6.02</v>
      </c>
      <c r="E116" s="1">
        <f t="shared" si="10"/>
        <v>21.16</v>
      </c>
      <c r="J116" s="1">
        <f t="shared" si="11"/>
        <v>21.16</v>
      </c>
      <c r="K116" s="1">
        <f t="shared" si="7"/>
        <v>20.79</v>
      </c>
      <c r="L116" s="1">
        <f t="shared" si="12"/>
        <v>16.12</v>
      </c>
      <c r="M116" s="1">
        <f t="shared" si="13"/>
        <v>5.1754209530003669E-7</v>
      </c>
    </row>
    <row r="117" spans="1:13" x14ac:dyDescent="0.6">
      <c r="A117" s="1" t="s">
        <v>119</v>
      </c>
      <c r="B117" s="1">
        <v>71628</v>
      </c>
      <c r="C117" s="1">
        <v>-8.1999999999999993</v>
      </c>
      <c r="D117" s="1">
        <v>-7.85</v>
      </c>
      <c r="E117" s="1">
        <f t="shared" si="10"/>
        <v>-0.35</v>
      </c>
      <c r="H117" s="1" t="s">
        <v>176</v>
      </c>
      <c r="J117" s="1">
        <f t="shared" si="11"/>
        <v>0.65</v>
      </c>
      <c r="K117" s="1">
        <f t="shared" si="7"/>
        <v>0.28000000000000003</v>
      </c>
      <c r="L117" s="1">
        <f t="shared" si="12"/>
        <v>-7.22</v>
      </c>
      <c r="M117" s="1">
        <f t="shared" si="13"/>
        <v>0.98566078359225162</v>
      </c>
    </row>
    <row r="118" spans="1:13" x14ac:dyDescent="0.6">
      <c r="A118" s="1" t="s">
        <v>120</v>
      </c>
      <c r="B118" s="1">
        <v>74989</v>
      </c>
      <c r="C118" s="1">
        <v>2.36</v>
      </c>
      <c r="D118" s="1">
        <v>-1.95</v>
      </c>
      <c r="E118" s="1">
        <f t="shared" si="10"/>
        <v>4.3099999999999996</v>
      </c>
      <c r="H118" s="1" t="s">
        <v>176</v>
      </c>
      <c r="I118" s="1" t="s">
        <v>182</v>
      </c>
      <c r="J118" s="1">
        <f t="shared" si="11"/>
        <v>6.31</v>
      </c>
      <c r="K118" s="1">
        <f t="shared" si="7"/>
        <v>5.94</v>
      </c>
      <c r="L118" s="1">
        <f t="shared" si="12"/>
        <v>3.34</v>
      </c>
      <c r="M118" s="1">
        <f t="shared" si="13"/>
        <v>0.1557400506453672</v>
      </c>
    </row>
    <row r="119" spans="1:13" x14ac:dyDescent="0.6">
      <c r="A119" s="1" t="s">
        <v>121</v>
      </c>
      <c r="B119" s="1">
        <v>73255</v>
      </c>
      <c r="C119" s="1">
        <v>4.1100000000000003</v>
      </c>
      <c r="D119" s="1">
        <v>-2.39</v>
      </c>
      <c r="E119" s="1">
        <f t="shared" si="10"/>
        <v>6.5</v>
      </c>
      <c r="H119" s="1" t="s">
        <v>182</v>
      </c>
      <c r="J119" s="1">
        <f t="shared" si="11"/>
        <v>5.5</v>
      </c>
      <c r="K119" s="1">
        <f t="shared" si="7"/>
        <v>5.13</v>
      </c>
      <c r="L119" s="1">
        <f t="shared" si="12"/>
        <v>5.09</v>
      </c>
      <c r="M119" s="1">
        <f t="shared" si="13"/>
        <v>6.148526714549582E-2</v>
      </c>
    </row>
    <row r="120" spans="1:13" x14ac:dyDescent="0.6">
      <c r="A120" s="1" t="s">
        <v>122</v>
      </c>
      <c r="B120" s="1">
        <v>71170</v>
      </c>
      <c r="C120" s="1">
        <v>1.07</v>
      </c>
      <c r="D120" s="1">
        <v>-2.8</v>
      </c>
      <c r="E120" s="1">
        <f t="shared" si="10"/>
        <v>3.87</v>
      </c>
      <c r="H120" s="1" t="s">
        <v>176</v>
      </c>
      <c r="I120" s="1" t="s">
        <v>177</v>
      </c>
      <c r="J120" s="1">
        <f t="shared" si="11"/>
        <v>5.87</v>
      </c>
      <c r="K120" s="1">
        <f t="shared" si="7"/>
        <v>5.5</v>
      </c>
      <c r="L120" s="1">
        <f t="shared" si="12"/>
        <v>2.0499999999999998</v>
      </c>
      <c r="M120" s="1">
        <f t="shared" si="13"/>
        <v>0.2672300325988971</v>
      </c>
    </row>
    <row r="121" spans="1:13" x14ac:dyDescent="0.6">
      <c r="A121" s="1" t="s">
        <v>123</v>
      </c>
      <c r="B121" s="1">
        <v>76665</v>
      </c>
      <c r="C121" s="1">
        <v>-1.22</v>
      </c>
      <c r="D121" s="1">
        <v>-1.65</v>
      </c>
      <c r="E121" s="1">
        <f t="shared" si="10"/>
        <v>0.43</v>
      </c>
      <c r="H121" s="1" t="s">
        <v>176</v>
      </c>
      <c r="I121" s="1" t="s">
        <v>177</v>
      </c>
      <c r="J121" s="1">
        <f t="shared" si="11"/>
        <v>2.4300000000000002</v>
      </c>
      <c r="K121" s="1">
        <f t="shared" si="7"/>
        <v>2.06</v>
      </c>
      <c r="L121" s="1">
        <f t="shared" si="12"/>
        <v>-0.24</v>
      </c>
      <c r="M121" s="1">
        <f t="shared" si="13"/>
        <v>0.5289884272431612</v>
      </c>
    </row>
    <row r="122" spans="1:13" x14ac:dyDescent="0.6">
      <c r="A122" s="1" t="s">
        <v>124</v>
      </c>
      <c r="B122" s="1">
        <v>74580</v>
      </c>
      <c r="C122" s="1">
        <v>5.3</v>
      </c>
      <c r="D122" s="1">
        <v>-8.2899999999999991</v>
      </c>
      <c r="E122" s="1">
        <f t="shared" si="10"/>
        <v>13.59</v>
      </c>
      <c r="J122" s="1">
        <f t="shared" si="11"/>
        <v>13.59</v>
      </c>
      <c r="K122" s="1">
        <f t="shared" si="7"/>
        <v>13.22</v>
      </c>
      <c r="L122" s="1">
        <f t="shared" si="12"/>
        <v>6.28</v>
      </c>
      <c r="M122" s="1">
        <f t="shared" si="13"/>
        <v>2.8518295625772211E-2</v>
      </c>
    </row>
    <row r="123" spans="1:13" x14ac:dyDescent="0.6">
      <c r="A123" s="1" t="s">
        <v>125</v>
      </c>
      <c r="B123" s="1">
        <v>76551</v>
      </c>
      <c r="C123" s="1">
        <v>-13.28</v>
      </c>
      <c r="D123" s="1">
        <v>-6.6</v>
      </c>
      <c r="E123" s="1">
        <f t="shared" si="10"/>
        <v>-6.68</v>
      </c>
      <c r="J123" s="1">
        <f t="shared" si="11"/>
        <v>-6.68</v>
      </c>
      <c r="K123" s="1">
        <f t="shared" si="7"/>
        <v>-7.05</v>
      </c>
      <c r="L123" s="1">
        <f t="shared" si="12"/>
        <v>-12.3</v>
      </c>
      <c r="M123" s="1">
        <f t="shared" si="13"/>
        <v>0.99990321851442399</v>
      </c>
    </row>
    <row r="124" spans="1:13" x14ac:dyDescent="0.6">
      <c r="A124" s="1" t="s">
        <v>126</v>
      </c>
      <c r="B124" s="1">
        <v>77870</v>
      </c>
      <c r="C124" s="1">
        <v>0.75</v>
      </c>
      <c r="D124" s="1">
        <v>-7.52</v>
      </c>
      <c r="E124" s="1">
        <f t="shared" si="10"/>
        <v>8.27</v>
      </c>
      <c r="H124" s="1" t="s">
        <v>176</v>
      </c>
      <c r="I124" s="1" t="s">
        <v>177</v>
      </c>
      <c r="J124" s="1">
        <f t="shared" si="11"/>
        <v>10.27</v>
      </c>
      <c r="K124" s="1">
        <f t="shared" si="7"/>
        <v>9.9</v>
      </c>
      <c r="L124" s="1">
        <f t="shared" si="12"/>
        <v>1.73</v>
      </c>
      <c r="M124" s="1">
        <f t="shared" si="13"/>
        <v>0.30005496847011365</v>
      </c>
    </row>
    <row r="125" spans="1:13" x14ac:dyDescent="0.6">
      <c r="A125" s="1" t="s">
        <v>162</v>
      </c>
      <c r="B125" s="1">
        <v>74287</v>
      </c>
      <c r="C125" s="1">
        <v>-16.100000000000001</v>
      </c>
      <c r="D125" s="1">
        <v>-9.06</v>
      </c>
      <c r="E125" s="1">
        <f t="shared" si="10"/>
        <v>-7.04</v>
      </c>
      <c r="J125" s="1">
        <f t="shared" si="11"/>
        <v>-7.04</v>
      </c>
      <c r="K125" s="1">
        <f t="shared" si="7"/>
        <v>-7.41</v>
      </c>
      <c r="L125" s="1">
        <f t="shared" si="12"/>
        <v>-15.12</v>
      </c>
      <c r="M125" s="1">
        <f t="shared" si="13"/>
        <v>0.99999769524705884</v>
      </c>
    </row>
    <row r="126" spans="1:13" x14ac:dyDescent="0.6">
      <c r="A126" s="1" t="s">
        <v>168</v>
      </c>
      <c r="B126" s="1">
        <v>69387</v>
      </c>
      <c r="C126" s="1">
        <v>-19.71</v>
      </c>
      <c r="D126" s="1">
        <v>-5.81</v>
      </c>
      <c r="E126" s="1">
        <f t="shared" si="10"/>
        <v>-13.9</v>
      </c>
      <c r="J126" s="1">
        <f t="shared" si="11"/>
        <v>-13.9</v>
      </c>
      <c r="K126" s="1">
        <f t="shared" si="7"/>
        <v>-14.27</v>
      </c>
      <c r="L126" s="1">
        <f t="shared" si="12"/>
        <v>-18.73</v>
      </c>
      <c r="M126" s="1">
        <f t="shared" si="13"/>
        <v>0.9999999930961897</v>
      </c>
    </row>
    <row r="127" spans="1:13" x14ac:dyDescent="0.6">
      <c r="A127" s="1" t="s">
        <v>127</v>
      </c>
      <c r="B127" s="1">
        <v>69336</v>
      </c>
      <c r="C127" s="1">
        <v>-8.69</v>
      </c>
      <c r="D127" s="1">
        <v>-9.07</v>
      </c>
      <c r="E127" s="1">
        <f t="shared" si="10"/>
        <v>0.38</v>
      </c>
      <c r="H127" s="1" t="s">
        <v>176</v>
      </c>
      <c r="J127" s="1">
        <f t="shared" si="11"/>
        <v>1.38</v>
      </c>
      <c r="K127" s="1">
        <f t="shared" si="7"/>
        <v>1.01</v>
      </c>
      <c r="L127" s="1">
        <f t="shared" si="12"/>
        <v>-7.71</v>
      </c>
      <c r="M127" s="1">
        <f t="shared" si="13"/>
        <v>0.99026385126115468</v>
      </c>
    </row>
    <row r="128" spans="1:13" x14ac:dyDescent="0.6">
      <c r="A128" s="1" t="s">
        <v>128</v>
      </c>
      <c r="B128" s="1">
        <v>71512</v>
      </c>
      <c r="C128" s="1">
        <v>-21.64</v>
      </c>
      <c r="D128" s="1">
        <v>-10.26</v>
      </c>
      <c r="E128" s="1">
        <f t="shared" si="10"/>
        <v>-11.38</v>
      </c>
      <c r="J128" s="1">
        <f t="shared" si="11"/>
        <v>-11.38</v>
      </c>
      <c r="K128" s="1">
        <f t="shared" si="7"/>
        <v>-11.75</v>
      </c>
      <c r="L128" s="1">
        <f t="shared" si="12"/>
        <v>-20.66</v>
      </c>
      <c r="M128" s="1">
        <f t="shared" si="13"/>
        <v>0.99999999980825793</v>
      </c>
    </row>
    <row r="129" spans="1:13" x14ac:dyDescent="0.6">
      <c r="A129" s="1" t="s">
        <v>129</v>
      </c>
      <c r="B129" s="1">
        <v>81283</v>
      </c>
      <c r="C129" s="1">
        <v>0.77</v>
      </c>
      <c r="D129" s="1">
        <v>-5.98</v>
      </c>
      <c r="E129" s="1">
        <f t="shared" si="10"/>
        <v>6.75</v>
      </c>
      <c r="H129" s="1" t="s">
        <v>176</v>
      </c>
      <c r="I129" s="1" t="s">
        <v>182</v>
      </c>
      <c r="J129" s="1">
        <f t="shared" si="11"/>
        <v>8.75</v>
      </c>
      <c r="K129" s="1">
        <f t="shared" si="7"/>
        <v>8.3800000000000008</v>
      </c>
      <c r="L129" s="1">
        <f t="shared" si="12"/>
        <v>1.75</v>
      </c>
      <c r="M129" s="1">
        <f t="shared" si="13"/>
        <v>0.29795092300728476</v>
      </c>
    </row>
    <row r="130" spans="1:13" x14ac:dyDescent="0.6">
      <c r="A130" s="1" t="s">
        <v>130</v>
      </c>
      <c r="B130" s="1">
        <v>74353</v>
      </c>
      <c r="C130" s="1">
        <v>15.3</v>
      </c>
      <c r="D130" s="1">
        <v>-5.71</v>
      </c>
      <c r="E130" s="1">
        <f t="shared" ref="E130:E148" si="14">ROUND(C130-D130,3)</f>
        <v>21.01</v>
      </c>
      <c r="H130" s="1" t="s">
        <v>182</v>
      </c>
      <c r="J130" s="1">
        <f t="shared" si="11"/>
        <v>20.010000000000002</v>
      </c>
      <c r="K130" s="1">
        <f t="shared" ref="K130:K147" si="15">ROUND($J130+($E$149-$J$149),2)</f>
        <v>19.64</v>
      </c>
      <c r="L130" s="1">
        <f t="shared" ref="L130:L148" si="16">IF($P$7="Pre-election",ROUND($K130+($P$8-$E$149),2),ROUND($C130+($P$8-$C$149),2))</f>
        <v>16.28</v>
      </c>
      <c r="M130" s="1">
        <f t="shared" ref="M130:M148" si="17">_xlfn.NORM.DIST(0,$L130,3.3,TRUE)</f>
        <v>4.041901151987933E-7</v>
      </c>
    </row>
    <row r="131" spans="1:13" x14ac:dyDescent="0.6">
      <c r="A131" s="1" t="s">
        <v>131</v>
      </c>
      <c r="B131" s="1">
        <v>75085</v>
      </c>
      <c r="C131" s="1">
        <v>2.0099999999999998</v>
      </c>
      <c r="D131" s="1">
        <v>-1.56</v>
      </c>
      <c r="E131" s="1">
        <f t="shared" si="14"/>
        <v>3.57</v>
      </c>
      <c r="H131" s="1" t="s">
        <v>176</v>
      </c>
      <c r="I131" s="1" t="s">
        <v>177</v>
      </c>
      <c r="J131" s="1">
        <f t="shared" ref="J131:J148" si="18">ROUND($E131+IF($I131="ALP",-1,IF(OR($I131="LIB",$I131="NAT"),1,0))-IF($H131="ALP",-1,IF(OR($H131="LIB",$H131="NAT"),1,0)),2)</f>
        <v>5.57</v>
      </c>
      <c r="K131" s="1">
        <f t="shared" si="15"/>
        <v>5.2</v>
      </c>
      <c r="L131" s="1">
        <f t="shared" si="16"/>
        <v>2.99</v>
      </c>
      <c r="M131" s="1">
        <f t="shared" si="17"/>
        <v>0.18245188741816326</v>
      </c>
    </row>
    <row r="132" spans="1:13" x14ac:dyDescent="0.6">
      <c r="A132" s="1" t="s">
        <v>132</v>
      </c>
      <c r="B132" s="1">
        <v>76948</v>
      </c>
      <c r="C132" s="1">
        <v>9.52</v>
      </c>
      <c r="D132" s="1">
        <v>-7.46</v>
      </c>
      <c r="E132" s="1">
        <f t="shared" si="14"/>
        <v>16.98</v>
      </c>
      <c r="J132" s="1">
        <f t="shared" si="18"/>
        <v>16.98</v>
      </c>
      <c r="K132" s="1">
        <f t="shared" si="15"/>
        <v>16.61</v>
      </c>
      <c r="L132" s="1">
        <f t="shared" si="16"/>
        <v>10.5</v>
      </c>
      <c r="M132" s="1">
        <f t="shared" si="17"/>
        <v>7.3176832239258912E-4</v>
      </c>
    </row>
    <row r="133" spans="1:13" x14ac:dyDescent="0.6">
      <c r="A133" s="1" t="s">
        <v>133</v>
      </c>
      <c r="B133" s="1">
        <v>77257</v>
      </c>
      <c r="C133" s="1">
        <v>-21.84</v>
      </c>
      <c r="D133" s="1">
        <v>-1.1000000000000001</v>
      </c>
      <c r="E133" s="1">
        <f t="shared" si="14"/>
        <v>-20.74</v>
      </c>
      <c r="J133" s="1">
        <f t="shared" si="18"/>
        <v>-20.74</v>
      </c>
      <c r="K133" s="1">
        <f t="shared" si="15"/>
        <v>-21.11</v>
      </c>
      <c r="L133" s="1">
        <f t="shared" si="16"/>
        <v>-20.86</v>
      </c>
      <c r="M133" s="1">
        <f t="shared" si="17"/>
        <v>0.99999999987024024</v>
      </c>
    </row>
    <row r="134" spans="1:13" x14ac:dyDescent="0.6">
      <c r="A134" s="1" t="s">
        <v>134</v>
      </c>
      <c r="B134" s="1">
        <v>73400</v>
      </c>
      <c r="C134" s="1">
        <v>-12.81</v>
      </c>
      <c r="D134" s="1">
        <v>-4.66</v>
      </c>
      <c r="E134" s="1">
        <f t="shared" si="14"/>
        <v>-8.15</v>
      </c>
      <c r="H134" s="1" t="s">
        <v>176</v>
      </c>
      <c r="J134" s="1">
        <f t="shared" si="18"/>
        <v>-7.15</v>
      </c>
      <c r="K134" s="1">
        <f t="shared" si="15"/>
        <v>-7.52</v>
      </c>
      <c r="L134" s="1">
        <f t="shared" si="16"/>
        <v>-11.83</v>
      </c>
      <c r="M134" s="1">
        <f t="shared" si="17"/>
        <v>0.9998313630253004</v>
      </c>
    </row>
    <row r="135" spans="1:13" x14ac:dyDescent="0.6">
      <c r="A135" s="1" t="s">
        <v>137</v>
      </c>
      <c r="B135" s="1">
        <v>76758</v>
      </c>
      <c r="C135" s="1">
        <v>-1.04</v>
      </c>
      <c r="D135" s="1">
        <v>-4.26</v>
      </c>
      <c r="E135" s="1">
        <f t="shared" si="14"/>
        <v>3.22</v>
      </c>
      <c r="J135" s="1">
        <f t="shared" si="18"/>
        <v>3.22</v>
      </c>
      <c r="K135" s="1">
        <f t="shared" si="15"/>
        <v>2.85</v>
      </c>
      <c r="L135" s="1">
        <f t="shared" si="16"/>
        <v>-0.06</v>
      </c>
      <c r="M135" s="1">
        <f t="shared" si="17"/>
        <v>0.50725309638546157</v>
      </c>
    </row>
    <row r="136" spans="1:13" x14ac:dyDescent="0.6">
      <c r="A136" s="1" t="s">
        <v>138</v>
      </c>
      <c r="B136" s="1">
        <v>72646</v>
      </c>
      <c r="C136" s="1">
        <v>7.29</v>
      </c>
      <c r="D136" s="1">
        <v>-2.7</v>
      </c>
      <c r="E136" s="1">
        <f t="shared" si="14"/>
        <v>9.99</v>
      </c>
      <c r="J136" s="1">
        <f t="shared" si="18"/>
        <v>9.99</v>
      </c>
      <c r="K136" s="1">
        <f t="shared" si="15"/>
        <v>9.6199999999999992</v>
      </c>
      <c r="L136" s="1">
        <f t="shared" si="16"/>
        <v>8.27</v>
      </c>
      <c r="M136" s="1">
        <f t="shared" si="17"/>
        <v>6.1042345841373505E-3</v>
      </c>
    </row>
    <row r="137" spans="1:13" x14ac:dyDescent="0.6">
      <c r="A137" s="1" t="s">
        <v>139</v>
      </c>
      <c r="B137" s="1">
        <v>76031</v>
      </c>
      <c r="C137" s="1">
        <v>-2.7</v>
      </c>
      <c r="D137" s="1">
        <v>-6.33</v>
      </c>
      <c r="E137" s="1">
        <f t="shared" si="14"/>
        <v>3.63</v>
      </c>
      <c r="H137" s="1" t="s">
        <v>176</v>
      </c>
      <c r="I137" s="1" t="s">
        <v>177</v>
      </c>
      <c r="J137" s="1">
        <f t="shared" si="18"/>
        <v>5.63</v>
      </c>
      <c r="K137" s="1">
        <f t="shared" si="15"/>
        <v>5.26</v>
      </c>
      <c r="L137" s="1">
        <f t="shared" si="16"/>
        <v>-1.72</v>
      </c>
      <c r="M137" s="1">
        <f t="shared" si="17"/>
        <v>0.69889049441981066</v>
      </c>
    </row>
    <row r="138" spans="1:13" x14ac:dyDescent="0.6">
      <c r="A138" s="1" t="s">
        <v>140</v>
      </c>
      <c r="B138" s="1">
        <v>75437</v>
      </c>
      <c r="C138" s="1">
        <v>-16.89</v>
      </c>
      <c r="D138" s="1">
        <v>-3.09</v>
      </c>
      <c r="E138" s="1">
        <f t="shared" si="14"/>
        <v>-13.8</v>
      </c>
      <c r="H138" s="1" t="s">
        <v>176</v>
      </c>
      <c r="J138" s="1">
        <f t="shared" si="18"/>
        <v>-12.8</v>
      </c>
      <c r="K138" s="1">
        <f t="shared" si="15"/>
        <v>-13.17</v>
      </c>
      <c r="L138" s="1">
        <f t="shared" si="16"/>
        <v>-15.91</v>
      </c>
      <c r="M138" s="1">
        <f t="shared" si="17"/>
        <v>0.99999928655736225</v>
      </c>
    </row>
    <row r="139" spans="1:13" x14ac:dyDescent="0.6">
      <c r="A139" s="1" t="s">
        <v>141</v>
      </c>
      <c r="B139" s="1">
        <v>77254</v>
      </c>
      <c r="C139" s="1">
        <v>5.9</v>
      </c>
      <c r="D139" s="1">
        <v>-5.96</v>
      </c>
      <c r="E139" s="1">
        <f t="shared" si="14"/>
        <v>11.86</v>
      </c>
      <c r="J139" s="1">
        <f t="shared" si="18"/>
        <v>11.86</v>
      </c>
      <c r="K139" s="1">
        <f t="shared" si="15"/>
        <v>11.49</v>
      </c>
      <c r="L139" s="1">
        <f t="shared" si="16"/>
        <v>6.88</v>
      </c>
      <c r="M139" s="1">
        <f t="shared" si="17"/>
        <v>1.8541528023488504E-2</v>
      </c>
    </row>
    <row r="140" spans="1:13" x14ac:dyDescent="0.6">
      <c r="A140" s="1" t="s">
        <v>165</v>
      </c>
      <c r="B140" s="1">
        <v>72582</v>
      </c>
      <c r="C140" s="1">
        <v>-22.46</v>
      </c>
      <c r="D140" s="1">
        <v>-2.84</v>
      </c>
      <c r="E140" s="1">
        <f t="shared" si="14"/>
        <v>-19.62</v>
      </c>
      <c r="J140" s="1">
        <f t="shared" si="18"/>
        <v>-19.62</v>
      </c>
      <c r="K140" s="1">
        <f t="shared" si="15"/>
        <v>-19.989999999999998</v>
      </c>
      <c r="L140" s="1">
        <f t="shared" si="16"/>
        <v>-21.48</v>
      </c>
      <c r="M140" s="1">
        <f t="shared" si="17"/>
        <v>0.99999999996219657</v>
      </c>
    </row>
    <row r="141" spans="1:13" x14ac:dyDescent="0.6">
      <c r="A141" s="1" t="s">
        <v>163</v>
      </c>
      <c r="B141" s="1">
        <v>80811</v>
      </c>
      <c r="C141" s="1">
        <v>16.29</v>
      </c>
      <c r="D141" s="1">
        <v>-3.67</v>
      </c>
      <c r="E141" s="1">
        <f t="shared" si="14"/>
        <v>19.96</v>
      </c>
      <c r="J141" s="1">
        <f t="shared" si="18"/>
        <v>19.96</v>
      </c>
      <c r="K141" s="1">
        <f t="shared" si="15"/>
        <v>19.59</v>
      </c>
      <c r="L141" s="1">
        <f t="shared" si="16"/>
        <v>17.27</v>
      </c>
      <c r="M141" s="1">
        <f t="shared" si="17"/>
        <v>8.3240059938621692E-8</v>
      </c>
    </row>
    <row r="142" spans="1:13" x14ac:dyDescent="0.6">
      <c r="A142" s="1" t="s">
        <v>142</v>
      </c>
      <c r="B142" s="1">
        <v>76564</v>
      </c>
      <c r="C142" s="1">
        <v>7.44</v>
      </c>
      <c r="D142" s="1">
        <v>-4.87</v>
      </c>
      <c r="E142" s="1">
        <f t="shared" si="14"/>
        <v>12.31</v>
      </c>
      <c r="J142" s="1">
        <f t="shared" si="18"/>
        <v>12.31</v>
      </c>
      <c r="K142" s="1">
        <f t="shared" si="15"/>
        <v>11.94</v>
      </c>
      <c r="L142" s="1">
        <f t="shared" si="16"/>
        <v>8.42</v>
      </c>
      <c r="M142" s="1">
        <f t="shared" si="17"/>
        <v>5.362783023292835E-3</v>
      </c>
    </row>
    <row r="143" spans="1:13" x14ac:dyDescent="0.6">
      <c r="A143" s="1" t="s">
        <v>143</v>
      </c>
      <c r="B143" s="1">
        <v>71676</v>
      </c>
      <c r="C143" s="1">
        <v>12.98</v>
      </c>
      <c r="D143" s="1">
        <v>-2.33</v>
      </c>
      <c r="E143" s="1">
        <f t="shared" si="14"/>
        <v>15.31</v>
      </c>
      <c r="J143" s="1">
        <f t="shared" si="18"/>
        <v>15.31</v>
      </c>
      <c r="K143" s="1">
        <f t="shared" si="15"/>
        <v>14.94</v>
      </c>
      <c r="L143" s="1">
        <f t="shared" si="16"/>
        <v>13.96</v>
      </c>
      <c r="M143" s="1">
        <f t="shared" si="17"/>
        <v>1.166883576799935E-5</v>
      </c>
    </row>
    <row r="144" spans="1:13" x14ac:dyDescent="0.6">
      <c r="A144" s="1" t="s">
        <v>144</v>
      </c>
      <c r="B144" s="1">
        <v>72405</v>
      </c>
      <c r="C144" s="1">
        <v>-17.47</v>
      </c>
      <c r="D144" s="1">
        <v>-5.79</v>
      </c>
      <c r="E144" s="1">
        <f t="shared" si="14"/>
        <v>-11.68</v>
      </c>
      <c r="J144" s="1">
        <f t="shared" si="18"/>
        <v>-11.68</v>
      </c>
      <c r="K144" s="1">
        <f t="shared" si="15"/>
        <v>-12.05</v>
      </c>
      <c r="L144" s="1">
        <f t="shared" si="16"/>
        <v>-16.489999999999998</v>
      </c>
      <c r="M144" s="1">
        <f t="shared" si="17"/>
        <v>0.99999970880892108</v>
      </c>
    </row>
    <row r="145" spans="1:13" x14ac:dyDescent="0.6">
      <c r="A145" s="1" t="s">
        <v>145</v>
      </c>
      <c r="B145" s="1">
        <v>73057</v>
      </c>
      <c r="C145" s="1">
        <v>6.32</v>
      </c>
      <c r="D145" s="1">
        <v>-1.51</v>
      </c>
      <c r="E145" s="1">
        <f t="shared" si="14"/>
        <v>7.83</v>
      </c>
      <c r="J145" s="1">
        <f t="shared" si="18"/>
        <v>7.83</v>
      </c>
      <c r="K145" s="1">
        <f t="shared" si="15"/>
        <v>7.46</v>
      </c>
      <c r="L145" s="1">
        <f t="shared" si="16"/>
        <v>7.3</v>
      </c>
      <c r="M145" s="1">
        <f t="shared" si="17"/>
        <v>1.347914541262505E-2</v>
      </c>
    </row>
    <row r="146" spans="1:13" x14ac:dyDescent="0.6">
      <c r="A146" s="1" t="s">
        <v>146</v>
      </c>
      <c r="B146" s="1">
        <v>73355</v>
      </c>
      <c r="C146" s="1">
        <v>-12.67</v>
      </c>
      <c r="D146" s="1">
        <v>-6.46</v>
      </c>
      <c r="E146" s="1">
        <f t="shared" si="14"/>
        <v>-6.21</v>
      </c>
      <c r="J146" s="1">
        <f t="shared" si="18"/>
        <v>-6.21</v>
      </c>
      <c r="K146" s="1">
        <f t="shared" si="15"/>
        <v>-6.58</v>
      </c>
      <c r="L146" s="1">
        <f t="shared" si="16"/>
        <v>-11.69</v>
      </c>
      <c r="M146" s="1">
        <f t="shared" si="17"/>
        <v>0.99980176635778983</v>
      </c>
    </row>
    <row r="147" spans="1:13" x14ac:dyDescent="0.6">
      <c r="A147" s="1" t="s">
        <v>148</v>
      </c>
      <c r="B147" s="1">
        <v>71737</v>
      </c>
      <c r="C147" s="1">
        <v>2.86</v>
      </c>
      <c r="D147" s="1">
        <v>-15.32</v>
      </c>
      <c r="E147" s="1">
        <f t="shared" si="14"/>
        <v>18.18</v>
      </c>
      <c r="J147" s="1">
        <f t="shared" si="18"/>
        <v>18.18</v>
      </c>
      <c r="K147" s="1">
        <f t="shared" si="15"/>
        <v>17.809999999999999</v>
      </c>
      <c r="L147" s="1">
        <f t="shared" si="16"/>
        <v>3.84</v>
      </c>
      <c r="M147" s="1">
        <f t="shared" si="17"/>
        <v>0.12228570416567484</v>
      </c>
    </row>
    <row r="148" spans="1:13" x14ac:dyDescent="0.6">
      <c r="A148" s="1" t="s">
        <v>149</v>
      </c>
      <c r="B148" s="1">
        <v>78967</v>
      </c>
      <c r="C148" s="1">
        <v>-20.96</v>
      </c>
      <c r="D148" s="1">
        <v>1.26</v>
      </c>
      <c r="E148" s="1">
        <f t="shared" si="14"/>
        <v>-22.22</v>
      </c>
      <c r="I148" s="1" t="s">
        <v>176</v>
      </c>
      <c r="J148" s="1">
        <f t="shared" si="18"/>
        <v>-23.22</v>
      </c>
      <c r="K148" s="1">
        <f>ROUND($J148+($E$149-$J$149),2)</f>
        <v>-23.59</v>
      </c>
      <c r="L148" s="1">
        <f t="shared" si="16"/>
        <v>-19.98</v>
      </c>
      <c r="M148" s="1">
        <f t="shared" si="17"/>
        <v>0.99999999929592642</v>
      </c>
    </row>
    <row r="149" spans="1:13" x14ac:dyDescent="0.6">
      <c r="C149" s="1">
        <f>ROUND(SUMPRODUCT($B$2:$B148,C$2:C148)/SUM($B$2:$B148),2)</f>
        <v>-0.98</v>
      </c>
      <c r="D149" s="1">
        <f>ROUND(SUMPRODUCT($B$2:$B148,D$2:D148)/SUM($B$2:$B148),2)</f>
        <v>-4.63</v>
      </c>
      <c r="E149" s="1">
        <f>ROUND(SUMPRODUCT($B$2:$B148,E$2:E148)/SUM($B$2:$B148),2)</f>
        <v>3.65</v>
      </c>
      <c r="J149" s="1">
        <f>ROUND(SUMPRODUCT($B$2:$B148,J$2:J148)/SUM($B$2:$B148),2)</f>
        <v>4.0199999999999996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3EC47B-8B47-4A8C-BB8E-5057C335D8F2}">
          <x14:formula1>
            <xm:f>Summary!$M$1:$M$2</xm:f>
          </x14:formula1>
          <xm:sqref>P7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CB07-80CC-446D-BA30-9C130139BA1D}">
  <sheetPr codeName="Sheet7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77513</v>
      </c>
      <c r="C2" s="1">
        <v>0.22</v>
      </c>
      <c r="D2" s="1">
        <v>-0.43</v>
      </c>
      <c r="E2" s="1">
        <f>ROUND(C2-D2,3)</f>
        <v>0.65</v>
      </c>
      <c r="J2" s="1">
        <f>ROUND($E2+IF($I2="ALP",-1,IF(OR($I2="LIB",$I2="NAT"),1,0))-IF($H2="ALP",-1,IF(OR($H2="LIB",$H2="NAT"),1,0)),2)</f>
        <v>0.65</v>
      </c>
      <c r="K2" s="1">
        <f>ROUND($J2+($E$152-$J$152),2)</f>
        <v>0.83</v>
      </c>
      <c r="L2" s="1">
        <f>IF($P$7="Pre-election",ROUND($K2+($P$8-$E$152),2),ROUND($C2+($P$8-$C$152),2))</f>
        <v>-0.73</v>
      </c>
      <c r="M2" s="1">
        <f t="shared" ref="M2:M33" si="0">_xlfn.NORM.DIST(0,$L2,3.3,TRUE)</f>
        <v>0.58753636416047172</v>
      </c>
      <c r="O2" s="1" t="s">
        <v>176</v>
      </c>
      <c r="P2" s="1">
        <f ca="1">COUNTIFS(OFFSET($E$2,0,0,COUNTA($A:$A)-1,1),"&lt;0",OFFSET(IF($P$7="Pre-election",$F$2,$G$2),0,0,COUNTA($A:$A)-1,1),"")</f>
        <v>69</v>
      </c>
      <c r="Q2" s="1">
        <f ca="1">COUNTIFS(OFFSET($L$2,0,0,COUNTA($A:$A)-1,1),"&lt;0",OFFSET(IF($P$7="Pre-election",$F$2,$G$2),0,0,COUNTA($A:$A)-1,1),"")</f>
        <v>70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71.400000000000006</v>
      </c>
    </row>
    <row r="3" spans="1:18" x14ac:dyDescent="0.6">
      <c r="A3" s="1" t="s">
        <v>1</v>
      </c>
      <c r="B3" s="1">
        <v>84620</v>
      </c>
      <c r="C3" s="1">
        <v>6.17</v>
      </c>
      <c r="D3" s="1">
        <v>1.93</v>
      </c>
      <c r="E3" s="1">
        <f t="shared" ref="E3:E7" si="1">ROUND(C3-D3,3)</f>
        <v>4.24</v>
      </c>
      <c r="J3" s="1">
        <f t="shared" ref="J3:J7" si="2">ROUND($E3+IF($I3="ALP",-1,IF(OR($I3="LIB",$I3="NAT"),1,0))-IF($H3="ALP",-1,IF(OR($H3="LIB",$H3="NAT"),1,0)),2)</f>
        <v>4.24</v>
      </c>
      <c r="K3" s="1">
        <f t="shared" ref="K3:K7" si="3">ROUND($J3+($E$152-$J$152),2)</f>
        <v>4.42</v>
      </c>
      <c r="L3" s="1">
        <f t="shared" ref="L3:L7" si="4">IF($P$7="Pre-election",ROUND($K3+($P$8-$E$152),2),ROUND($C3+($P$8-$C$152),2))</f>
        <v>5.22</v>
      </c>
      <c r="M3" s="1">
        <f t="shared" si="0"/>
        <v>5.6845541557471103E-2</v>
      </c>
      <c r="O3" s="1" t="s">
        <v>183</v>
      </c>
      <c r="P3" s="1">
        <f ca="1">COUNTIFS(OFFSET($E$2,0,0,COUNTA($A:$A)-1,1),"&gt;0",OFFSET(IF($P$7="Pre-election",$F$2,$G$2),0,0,COUNTA($A:$A)-1,1),"")</f>
        <v>80</v>
      </c>
      <c r="Q3" s="1">
        <f ca="1">COUNTIFS(OFFSET($L$2,0,0,COUNTA($A:$A)-1,1),"&gt;0",OFFSET(IF($P$7="Pre-election",$F$2,$G$2),0,0,COUNTA($A:$A)-1,1),"")</f>
        <v>79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77.599999999999994</v>
      </c>
    </row>
    <row r="4" spans="1:18" x14ac:dyDescent="0.6">
      <c r="A4" s="1" t="s">
        <v>2</v>
      </c>
      <c r="B4" s="1">
        <v>80549</v>
      </c>
      <c r="C4" s="1">
        <v>-2.73</v>
      </c>
      <c r="D4" s="1">
        <v>-5.5</v>
      </c>
      <c r="E4" s="1">
        <f t="shared" si="1"/>
        <v>2.77</v>
      </c>
      <c r="J4" s="1">
        <f t="shared" si="2"/>
        <v>2.77</v>
      </c>
      <c r="K4" s="1">
        <f t="shared" si="3"/>
        <v>2.95</v>
      </c>
      <c r="L4" s="1">
        <f t="shared" si="4"/>
        <v>-3.68</v>
      </c>
      <c r="M4" s="1">
        <f t="shared" si="0"/>
        <v>0.8676072504860749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73654</v>
      </c>
      <c r="C5" s="1">
        <v>-2.89</v>
      </c>
      <c r="D5" s="1">
        <v>4.38</v>
      </c>
      <c r="E5" s="1">
        <f t="shared" si="1"/>
        <v>-7.27</v>
      </c>
      <c r="J5" s="1">
        <f t="shared" si="2"/>
        <v>-7.27</v>
      </c>
      <c r="K5" s="1">
        <f t="shared" si="3"/>
        <v>-7.09</v>
      </c>
      <c r="L5" s="1">
        <f t="shared" si="4"/>
        <v>-3.84</v>
      </c>
      <c r="M5" s="1">
        <f t="shared" si="0"/>
        <v>0.87771429583432514</v>
      </c>
      <c r="O5" s="1" t="s">
        <v>185</v>
      </c>
      <c r="P5" s="1">
        <f ca="1">COUNTIFS(OFFSET($E$2,0,0,COUNTA($A:$A)-1,1),"&gt;0",OFFSET(IF($P$7="Pre-election",$F$2,$G$2),0,0,COUNTA($A:$A)-1,1),"&lt;&gt;"&amp;"")</f>
        <v>1</v>
      </c>
      <c r="Q5" s="1">
        <f ca="1">COUNTIFS(OFFSET($L$2,0,0,COUNTA($A:$A)-1,1),"&gt;0",OFFSET(IF($P$7="Pre-election",$F$2,$G$2),0,0,COUNTA($A:$A)-1,1),"&lt;&gt;"&amp;"")</f>
        <v>1</v>
      </c>
    </row>
    <row r="6" spans="1:18" x14ac:dyDescent="0.6">
      <c r="A6" s="1" t="s">
        <v>4</v>
      </c>
      <c r="B6" s="1">
        <v>79907</v>
      </c>
      <c r="C6" s="1">
        <v>15.69</v>
      </c>
      <c r="D6" s="1">
        <v>1.65</v>
      </c>
      <c r="E6" s="1">
        <f t="shared" si="1"/>
        <v>14.04</v>
      </c>
      <c r="I6" s="1" t="s">
        <v>177</v>
      </c>
      <c r="J6" s="1">
        <f t="shared" si="2"/>
        <v>15.04</v>
      </c>
      <c r="K6" s="1">
        <f t="shared" si="3"/>
        <v>15.22</v>
      </c>
      <c r="L6" s="1">
        <f t="shared" si="4"/>
        <v>14.74</v>
      </c>
      <c r="M6" s="1">
        <f t="shared" si="0"/>
        <v>3.9723886033777357E-6</v>
      </c>
    </row>
    <row r="7" spans="1:18" x14ac:dyDescent="0.6">
      <c r="A7" s="1" t="s">
        <v>5</v>
      </c>
      <c r="B7" s="1">
        <v>74746</v>
      </c>
      <c r="C7" s="1">
        <v>-6.02</v>
      </c>
      <c r="D7" s="1">
        <v>3.77</v>
      </c>
      <c r="E7" s="1">
        <f t="shared" si="1"/>
        <v>-9.7899999999999991</v>
      </c>
      <c r="J7" s="1">
        <f t="shared" si="2"/>
        <v>-9.7899999999999991</v>
      </c>
      <c r="K7" s="1">
        <f t="shared" si="3"/>
        <v>-9.61</v>
      </c>
      <c r="L7" s="1">
        <f t="shared" si="4"/>
        <v>-6.97</v>
      </c>
      <c r="M7" s="1">
        <f t="shared" si="0"/>
        <v>0.98266197298588365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60691</v>
      </c>
      <c r="C8" s="1">
        <v>-2.06</v>
      </c>
      <c r="D8" s="1">
        <v>-1.88</v>
      </c>
      <c r="E8" s="1">
        <f t="shared" ref="E8:E39" si="5">ROUND(C8-D8,3)</f>
        <v>-0.18</v>
      </c>
      <c r="H8" s="1" t="s">
        <v>177</v>
      </c>
      <c r="I8" s="1" t="s">
        <v>176</v>
      </c>
      <c r="J8" s="1">
        <f t="shared" ref="J8:J39" si="6">ROUND($E8+IF($I8="ALP",-1,IF(OR($I8="LIB",$I8="NAT"),1,0))-IF($H8="ALP",-1,IF(OR($H8="LIB",$H8="NAT"),1,0)),2)</f>
        <v>-2.1800000000000002</v>
      </c>
      <c r="K8" s="1">
        <f t="shared" ref="K8:K39" si="7">ROUND($J8+($E$152-$J$152),2)</f>
        <v>-2</v>
      </c>
      <c r="L8" s="1">
        <f t="shared" ref="L8:L39" si="8">IF($P$7="Pre-election",ROUND($K8+($P$8-$E$152),2),ROUND($C8+($P$8-$C$152),2))</f>
        <v>-3.01</v>
      </c>
      <c r="M8" s="1">
        <f t="shared" si="0"/>
        <v>0.81914754346150753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79220</v>
      </c>
      <c r="C9" s="1">
        <v>-25.08</v>
      </c>
      <c r="D9" s="1">
        <v>1.35</v>
      </c>
      <c r="E9" s="1">
        <f t="shared" si="5"/>
        <v>-26.43</v>
      </c>
      <c r="J9" s="1">
        <f t="shared" si="6"/>
        <v>-26.43</v>
      </c>
      <c r="K9" s="1">
        <f t="shared" si="7"/>
        <v>-26.25</v>
      </c>
      <c r="L9" s="1">
        <f t="shared" si="8"/>
        <v>-26.03</v>
      </c>
      <c r="M9" s="1">
        <f t="shared" si="0"/>
        <v>0.99999999999999845</v>
      </c>
    </row>
    <row r="10" spans="1:18" x14ac:dyDescent="0.6">
      <c r="A10" s="1" t="s">
        <v>8</v>
      </c>
      <c r="B10" s="1">
        <v>81940</v>
      </c>
      <c r="C10" s="1">
        <v>-3.57</v>
      </c>
      <c r="D10" s="1">
        <v>-0.1</v>
      </c>
      <c r="E10" s="1">
        <f t="shared" si="5"/>
        <v>-3.47</v>
      </c>
      <c r="I10" s="1" t="s">
        <v>176</v>
      </c>
      <c r="J10" s="1">
        <f t="shared" si="6"/>
        <v>-4.47</v>
      </c>
      <c r="K10" s="1">
        <f t="shared" si="7"/>
        <v>-4.29</v>
      </c>
      <c r="L10" s="1">
        <f t="shared" si="8"/>
        <v>-4.5199999999999996</v>
      </c>
      <c r="M10" s="1">
        <f t="shared" si="0"/>
        <v>0.9146092424822706</v>
      </c>
    </row>
    <row r="11" spans="1:18" x14ac:dyDescent="0.6">
      <c r="A11" s="1" t="s">
        <v>9</v>
      </c>
      <c r="B11" s="1">
        <v>77738</v>
      </c>
      <c r="C11" s="1">
        <v>7.71</v>
      </c>
      <c r="D11" s="1">
        <v>2.48</v>
      </c>
      <c r="E11" s="1">
        <f t="shared" si="5"/>
        <v>5.23</v>
      </c>
      <c r="J11" s="1">
        <f t="shared" si="6"/>
        <v>5.23</v>
      </c>
      <c r="K11" s="1">
        <f t="shared" si="7"/>
        <v>5.41</v>
      </c>
      <c r="L11" s="1">
        <f t="shared" si="8"/>
        <v>6.76</v>
      </c>
      <c r="M11" s="1">
        <f t="shared" si="0"/>
        <v>2.0256257608531537E-2</v>
      </c>
    </row>
    <row r="12" spans="1:18" x14ac:dyDescent="0.6">
      <c r="A12" s="1" t="s">
        <v>10</v>
      </c>
      <c r="B12" s="1">
        <v>77809</v>
      </c>
      <c r="C12" s="1">
        <v>15.65</v>
      </c>
      <c r="D12" s="1">
        <v>2.34</v>
      </c>
      <c r="E12" s="1">
        <f t="shared" si="5"/>
        <v>13.31</v>
      </c>
      <c r="J12" s="1">
        <f t="shared" si="6"/>
        <v>13.31</v>
      </c>
      <c r="K12" s="1">
        <f t="shared" si="7"/>
        <v>13.49</v>
      </c>
      <c r="L12" s="1">
        <f t="shared" si="8"/>
        <v>14.7</v>
      </c>
      <c r="M12" s="1">
        <f t="shared" si="0"/>
        <v>4.203555853963149E-6</v>
      </c>
    </row>
    <row r="13" spans="1:18" x14ac:dyDescent="0.6">
      <c r="A13" s="1" t="s">
        <v>11</v>
      </c>
      <c r="B13" s="1">
        <v>69621</v>
      </c>
      <c r="C13" s="1">
        <v>8.5</v>
      </c>
      <c r="D13" s="1">
        <v>0.47</v>
      </c>
      <c r="E13" s="1">
        <f t="shared" si="5"/>
        <v>8.0299999999999994</v>
      </c>
      <c r="J13" s="1">
        <f t="shared" si="6"/>
        <v>8.0299999999999994</v>
      </c>
      <c r="K13" s="1">
        <f t="shared" si="7"/>
        <v>8.2100000000000009</v>
      </c>
      <c r="L13" s="1">
        <f t="shared" si="8"/>
        <v>7.55</v>
      </c>
      <c r="M13" s="1">
        <f t="shared" si="0"/>
        <v>1.1072290461875396E-2</v>
      </c>
    </row>
    <row r="14" spans="1:18" x14ac:dyDescent="0.6">
      <c r="A14" s="1" t="s">
        <v>12</v>
      </c>
      <c r="B14" s="1">
        <v>70120</v>
      </c>
      <c r="C14" s="1">
        <v>-15.21</v>
      </c>
      <c r="D14" s="1">
        <v>6.5</v>
      </c>
      <c r="E14" s="1">
        <f t="shared" si="5"/>
        <v>-21.71</v>
      </c>
      <c r="J14" s="1">
        <f t="shared" si="6"/>
        <v>-21.71</v>
      </c>
      <c r="K14" s="1">
        <f t="shared" si="7"/>
        <v>-21.53</v>
      </c>
      <c r="L14" s="1">
        <f t="shared" si="8"/>
        <v>-16.16</v>
      </c>
      <c r="M14" s="1">
        <f t="shared" si="0"/>
        <v>0.99999951337080106</v>
      </c>
    </row>
    <row r="15" spans="1:18" x14ac:dyDescent="0.6">
      <c r="A15" s="1" t="s">
        <v>170</v>
      </c>
      <c r="B15" s="1">
        <v>75612</v>
      </c>
      <c r="C15" s="1">
        <v>-10.42</v>
      </c>
      <c r="D15" s="1">
        <v>2.88</v>
      </c>
      <c r="E15" s="1">
        <f t="shared" si="5"/>
        <v>-13.3</v>
      </c>
      <c r="J15" s="1">
        <f t="shared" si="6"/>
        <v>-13.3</v>
      </c>
      <c r="K15" s="1">
        <f t="shared" si="7"/>
        <v>-13.12</v>
      </c>
      <c r="L15" s="1">
        <f t="shared" si="8"/>
        <v>-11.37</v>
      </c>
      <c r="M15" s="1">
        <f t="shared" si="0"/>
        <v>0.99971495008013744</v>
      </c>
    </row>
    <row r="16" spans="1:18" x14ac:dyDescent="0.6">
      <c r="A16" s="1" t="s">
        <v>14</v>
      </c>
      <c r="B16" s="1">
        <v>81915</v>
      </c>
      <c r="C16" s="1">
        <v>7.35</v>
      </c>
      <c r="D16" s="1">
        <v>-0.25</v>
      </c>
      <c r="E16" s="1">
        <f t="shared" si="5"/>
        <v>7.6</v>
      </c>
      <c r="J16" s="1">
        <f t="shared" si="6"/>
        <v>7.6</v>
      </c>
      <c r="K16" s="1">
        <f t="shared" si="7"/>
        <v>7.78</v>
      </c>
      <c r="L16" s="1">
        <f t="shared" si="8"/>
        <v>6.4</v>
      </c>
      <c r="M16" s="1">
        <f t="shared" si="0"/>
        <v>2.6226693971840354E-2</v>
      </c>
    </row>
    <row r="17" spans="1:13" x14ac:dyDescent="0.6">
      <c r="A17" s="1" t="s">
        <v>15</v>
      </c>
      <c r="B17" s="1">
        <v>79233</v>
      </c>
      <c r="C17" s="1">
        <v>-1.42</v>
      </c>
      <c r="D17" s="1">
        <v>1.87</v>
      </c>
      <c r="E17" s="1">
        <f t="shared" si="5"/>
        <v>-3.29</v>
      </c>
      <c r="H17" s="1" t="s">
        <v>177</v>
      </c>
      <c r="I17" s="1" t="s">
        <v>176</v>
      </c>
      <c r="J17" s="1">
        <f t="shared" si="6"/>
        <v>-5.29</v>
      </c>
      <c r="K17" s="1">
        <f t="shared" si="7"/>
        <v>-5.1100000000000003</v>
      </c>
      <c r="L17" s="1">
        <f t="shared" si="8"/>
        <v>-2.37</v>
      </c>
      <c r="M17" s="1">
        <f t="shared" si="0"/>
        <v>0.76367740643658755</v>
      </c>
    </row>
    <row r="18" spans="1:13" x14ac:dyDescent="0.6">
      <c r="A18" s="1" t="s">
        <v>16</v>
      </c>
      <c r="B18" s="1">
        <v>63164</v>
      </c>
      <c r="C18" s="1">
        <v>-5.96</v>
      </c>
      <c r="D18" s="1">
        <v>-1.67</v>
      </c>
      <c r="E18" s="1">
        <f t="shared" si="5"/>
        <v>-4.29</v>
      </c>
      <c r="H18" s="1" t="s">
        <v>177</v>
      </c>
      <c r="I18" s="1" t="s">
        <v>176</v>
      </c>
      <c r="J18" s="1">
        <f t="shared" si="6"/>
        <v>-6.29</v>
      </c>
      <c r="K18" s="1">
        <f t="shared" si="7"/>
        <v>-6.11</v>
      </c>
      <c r="L18" s="1">
        <f t="shared" si="8"/>
        <v>-6.91</v>
      </c>
      <c r="M18" s="1">
        <f t="shared" si="0"/>
        <v>0.98186731027976959</v>
      </c>
    </row>
    <row r="19" spans="1:13" x14ac:dyDescent="0.6">
      <c r="A19" s="1" t="s">
        <v>17</v>
      </c>
      <c r="B19" s="1">
        <v>81462</v>
      </c>
      <c r="C19" s="1">
        <v>21.16</v>
      </c>
      <c r="D19" s="1">
        <v>-0.13</v>
      </c>
      <c r="E19" s="1">
        <f t="shared" si="5"/>
        <v>21.29</v>
      </c>
      <c r="J19" s="1">
        <f t="shared" si="6"/>
        <v>21.29</v>
      </c>
      <c r="K19" s="1">
        <f t="shared" si="7"/>
        <v>21.47</v>
      </c>
      <c r="L19" s="1">
        <f t="shared" si="8"/>
        <v>20.21</v>
      </c>
      <c r="M19" s="1">
        <f t="shared" si="0"/>
        <v>4.5558040072739685E-10</v>
      </c>
    </row>
    <row r="20" spans="1:13" x14ac:dyDescent="0.6">
      <c r="A20" s="1" t="s">
        <v>18</v>
      </c>
      <c r="B20" s="1">
        <v>71390</v>
      </c>
      <c r="C20" s="1">
        <v>-10.050000000000001</v>
      </c>
      <c r="D20" s="1">
        <v>3.32</v>
      </c>
      <c r="E20" s="1">
        <f t="shared" si="5"/>
        <v>-13.37</v>
      </c>
      <c r="J20" s="1">
        <f t="shared" si="6"/>
        <v>-13.37</v>
      </c>
      <c r="K20" s="1">
        <f t="shared" si="7"/>
        <v>-13.19</v>
      </c>
      <c r="L20" s="1">
        <f t="shared" si="8"/>
        <v>-11</v>
      </c>
      <c r="M20" s="1">
        <f t="shared" si="0"/>
        <v>0.99957093966680322</v>
      </c>
    </row>
    <row r="21" spans="1:13" x14ac:dyDescent="0.6">
      <c r="A21" s="1" t="s">
        <v>19</v>
      </c>
      <c r="B21" s="1">
        <v>85728</v>
      </c>
      <c r="C21" s="1">
        <v>-3.13</v>
      </c>
      <c r="D21" s="1">
        <v>1.46</v>
      </c>
      <c r="E21" s="1">
        <f t="shared" si="5"/>
        <v>-4.59</v>
      </c>
      <c r="J21" s="1">
        <f t="shared" si="6"/>
        <v>-4.59</v>
      </c>
      <c r="K21" s="1">
        <f t="shared" si="7"/>
        <v>-4.41</v>
      </c>
      <c r="L21" s="1">
        <f t="shared" si="8"/>
        <v>-4.08</v>
      </c>
      <c r="M21" s="1">
        <f t="shared" si="0"/>
        <v>0.89183828674756216</v>
      </c>
    </row>
    <row r="22" spans="1:13" x14ac:dyDescent="0.6">
      <c r="A22" s="1" t="s">
        <v>20</v>
      </c>
      <c r="B22" s="1">
        <v>78476</v>
      </c>
      <c r="C22" s="1">
        <v>-5.55</v>
      </c>
      <c r="D22" s="1">
        <v>1.17</v>
      </c>
      <c r="E22" s="1">
        <f t="shared" si="5"/>
        <v>-6.72</v>
      </c>
      <c r="J22" s="1">
        <f t="shared" si="6"/>
        <v>-6.72</v>
      </c>
      <c r="K22" s="1">
        <f t="shared" si="7"/>
        <v>-6.54</v>
      </c>
      <c r="L22" s="1">
        <f t="shared" si="8"/>
        <v>-6.5</v>
      </c>
      <c r="M22" s="1">
        <f t="shared" si="0"/>
        <v>0.9755634447513658</v>
      </c>
    </row>
    <row r="23" spans="1:13" x14ac:dyDescent="0.6">
      <c r="A23" s="1" t="s">
        <v>171</v>
      </c>
      <c r="B23" s="1">
        <v>81975</v>
      </c>
      <c r="C23" s="1">
        <v>-5.51</v>
      </c>
      <c r="D23" s="1">
        <v>2.1</v>
      </c>
      <c r="E23" s="1">
        <f t="shared" si="5"/>
        <v>-7.61</v>
      </c>
      <c r="J23" s="1">
        <f t="shared" si="6"/>
        <v>-7.61</v>
      </c>
      <c r="K23" s="1">
        <f t="shared" si="7"/>
        <v>-7.43</v>
      </c>
      <c r="L23" s="1">
        <f t="shared" si="8"/>
        <v>-6.46</v>
      </c>
      <c r="M23" s="1">
        <f t="shared" si="0"/>
        <v>0.97486009285525377</v>
      </c>
    </row>
    <row r="24" spans="1:13" x14ac:dyDescent="0.6">
      <c r="A24" s="1" t="s">
        <v>22</v>
      </c>
      <c r="B24" s="1">
        <v>79357</v>
      </c>
      <c r="C24" s="1">
        <v>1.73</v>
      </c>
      <c r="D24" s="1">
        <v>-2.74</v>
      </c>
      <c r="E24" s="1">
        <f t="shared" si="5"/>
        <v>4.47</v>
      </c>
      <c r="F24" s="1" t="s">
        <v>178</v>
      </c>
      <c r="G24" s="1" t="s">
        <v>178</v>
      </c>
      <c r="J24" s="1">
        <f t="shared" si="6"/>
        <v>4.47</v>
      </c>
      <c r="K24" s="1">
        <f t="shared" si="7"/>
        <v>4.6500000000000004</v>
      </c>
      <c r="L24" s="1">
        <f t="shared" si="8"/>
        <v>0.78</v>
      </c>
      <c r="M24" s="1">
        <f t="shared" si="0"/>
        <v>0.40657525539793937</v>
      </c>
    </row>
    <row r="25" spans="1:13" x14ac:dyDescent="0.6">
      <c r="A25" s="1" t="s">
        <v>23</v>
      </c>
      <c r="B25" s="1">
        <v>87173</v>
      </c>
      <c r="C25" s="1">
        <v>-17.73</v>
      </c>
      <c r="D25" s="1">
        <v>1.25</v>
      </c>
      <c r="E25" s="1">
        <f t="shared" si="5"/>
        <v>-18.98</v>
      </c>
      <c r="J25" s="1">
        <f t="shared" si="6"/>
        <v>-18.98</v>
      </c>
      <c r="K25" s="1">
        <f t="shared" si="7"/>
        <v>-18.8</v>
      </c>
      <c r="L25" s="1">
        <f t="shared" si="8"/>
        <v>-18.68</v>
      </c>
      <c r="M25" s="1">
        <f t="shared" si="0"/>
        <v>0.9999999924580335</v>
      </c>
    </row>
    <row r="26" spans="1:13" x14ac:dyDescent="0.6">
      <c r="A26" s="1" t="s">
        <v>24</v>
      </c>
      <c r="B26" s="1">
        <v>100328</v>
      </c>
      <c r="C26" s="1">
        <v>-9.44</v>
      </c>
      <c r="D26" s="1">
        <v>0.62</v>
      </c>
      <c r="E26" s="1">
        <f t="shared" si="5"/>
        <v>-10.06</v>
      </c>
      <c r="J26" s="1">
        <f t="shared" si="6"/>
        <v>-10.06</v>
      </c>
      <c r="K26" s="1">
        <f t="shared" si="7"/>
        <v>-9.8800000000000008</v>
      </c>
      <c r="L26" s="1">
        <f t="shared" si="8"/>
        <v>-10.39</v>
      </c>
      <c r="M26" s="1">
        <f t="shared" si="0"/>
        <v>0.99917940384462656</v>
      </c>
    </row>
    <row r="27" spans="1:13" x14ac:dyDescent="0.6">
      <c r="A27" s="1" t="s">
        <v>25</v>
      </c>
      <c r="B27" s="1">
        <v>69190</v>
      </c>
      <c r="C27" s="1">
        <v>0.38</v>
      </c>
      <c r="D27" s="1">
        <v>0.42</v>
      </c>
      <c r="E27" s="1">
        <f t="shared" si="5"/>
        <v>-0.04</v>
      </c>
      <c r="H27" s="1" t="s">
        <v>177</v>
      </c>
      <c r="I27" s="1" t="s">
        <v>176</v>
      </c>
      <c r="J27" s="1">
        <f t="shared" si="6"/>
        <v>-2.04</v>
      </c>
      <c r="K27" s="1">
        <f t="shared" si="7"/>
        <v>-1.86</v>
      </c>
      <c r="L27" s="1">
        <f t="shared" si="8"/>
        <v>-0.56999999999999995</v>
      </c>
      <c r="M27" s="1">
        <f t="shared" si="0"/>
        <v>0.56856709727351451</v>
      </c>
    </row>
    <row r="28" spans="1:13" x14ac:dyDescent="0.6">
      <c r="A28" s="1" t="s">
        <v>26</v>
      </c>
      <c r="B28" s="1">
        <v>74725</v>
      </c>
      <c r="C28" s="1">
        <v>-6.86</v>
      </c>
      <c r="D28" s="1">
        <v>-1.57</v>
      </c>
      <c r="E28" s="1">
        <f t="shared" si="5"/>
        <v>-5.29</v>
      </c>
      <c r="H28" s="1" t="s">
        <v>182</v>
      </c>
      <c r="I28" s="1" t="s">
        <v>176</v>
      </c>
      <c r="J28" s="1">
        <f t="shared" si="6"/>
        <v>-7.29</v>
      </c>
      <c r="K28" s="1">
        <f t="shared" si="7"/>
        <v>-7.11</v>
      </c>
      <c r="L28" s="1">
        <f t="shared" si="8"/>
        <v>-7.81</v>
      </c>
      <c r="M28" s="1">
        <f t="shared" si="0"/>
        <v>0.99102545470421699</v>
      </c>
    </row>
    <row r="29" spans="1:13" x14ac:dyDescent="0.6">
      <c r="A29" s="1" t="s">
        <v>27</v>
      </c>
      <c r="B29" s="1">
        <v>78727</v>
      </c>
      <c r="C29" s="1">
        <v>7.16</v>
      </c>
      <c r="D29" s="1">
        <v>2.2999999999999998</v>
      </c>
      <c r="E29" s="1">
        <f t="shared" si="5"/>
        <v>4.8600000000000003</v>
      </c>
      <c r="I29" s="1" t="s">
        <v>177</v>
      </c>
      <c r="J29" s="1">
        <f t="shared" si="6"/>
        <v>5.86</v>
      </c>
      <c r="K29" s="1">
        <f t="shared" si="7"/>
        <v>6.04</v>
      </c>
      <c r="L29" s="1">
        <f t="shared" si="8"/>
        <v>6.21</v>
      </c>
      <c r="M29" s="1">
        <f t="shared" si="0"/>
        <v>2.9930353147222095E-2</v>
      </c>
    </row>
    <row r="30" spans="1:13" x14ac:dyDescent="0.6">
      <c r="A30" s="1" t="s">
        <v>164</v>
      </c>
      <c r="B30" s="1">
        <v>76162</v>
      </c>
      <c r="C30" s="1">
        <v>-6.66</v>
      </c>
      <c r="D30" s="1">
        <v>5.54</v>
      </c>
      <c r="E30" s="1">
        <f t="shared" si="5"/>
        <v>-12.2</v>
      </c>
      <c r="I30" s="1" t="s">
        <v>176</v>
      </c>
      <c r="J30" s="1">
        <f t="shared" si="6"/>
        <v>-13.2</v>
      </c>
      <c r="K30" s="1">
        <f t="shared" si="7"/>
        <v>-13.02</v>
      </c>
      <c r="L30" s="1">
        <f t="shared" si="8"/>
        <v>-7.61</v>
      </c>
      <c r="M30" s="1">
        <f t="shared" si="0"/>
        <v>0.98944637694457127</v>
      </c>
    </row>
    <row r="31" spans="1:13" x14ac:dyDescent="0.6">
      <c r="A31" s="1" t="s">
        <v>28</v>
      </c>
      <c r="B31" s="1">
        <v>71413</v>
      </c>
      <c r="C31" s="1">
        <v>-15.29</v>
      </c>
      <c r="D31" s="1">
        <v>5.98</v>
      </c>
      <c r="E31" s="1">
        <f t="shared" si="5"/>
        <v>-21.27</v>
      </c>
      <c r="J31" s="1">
        <f t="shared" si="6"/>
        <v>-21.27</v>
      </c>
      <c r="K31" s="1">
        <f t="shared" si="7"/>
        <v>-21.09</v>
      </c>
      <c r="L31" s="1">
        <f t="shared" si="8"/>
        <v>-16.239999999999998</v>
      </c>
      <c r="M31" s="1">
        <f t="shared" si="0"/>
        <v>0.99999956995076733</v>
      </c>
    </row>
    <row r="32" spans="1:13" x14ac:dyDescent="0.6">
      <c r="A32" s="1" t="s">
        <v>29</v>
      </c>
      <c r="B32" s="1">
        <v>79937</v>
      </c>
      <c r="C32" s="1">
        <v>-2.77</v>
      </c>
      <c r="D32" s="1">
        <v>-0.69</v>
      </c>
      <c r="E32" s="1">
        <f t="shared" si="5"/>
        <v>-2.08</v>
      </c>
      <c r="I32" s="1" t="s">
        <v>176</v>
      </c>
      <c r="J32" s="1">
        <f t="shared" si="6"/>
        <v>-3.08</v>
      </c>
      <c r="K32" s="1">
        <f t="shared" si="7"/>
        <v>-2.9</v>
      </c>
      <c r="L32" s="1">
        <f t="shared" si="8"/>
        <v>-3.72</v>
      </c>
      <c r="M32" s="1">
        <f t="shared" si="0"/>
        <v>0.87018640520273172</v>
      </c>
    </row>
    <row r="33" spans="1:13" x14ac:dyDescent="0.6">
      <c r="A33" s="1" t="s">
        <v>31</v>
      </c>
      <c r="B33" s="1">
        <v>74634</v>
      </c>
      <c r="C33" s="1">
        <v>14</v>
      </c>
      <c r="D33" s="1">
        <v>4.63</v>
      </c>
      <c r="E33" s="1">
        <f t="shared" si="5"/>
        <v>9.3699999999999992</v>
      </c>
      <c r="J33" s="1">
        <f t="shared" si="6"/>
        <v>9.3699999999999992</v>
      </c>
      <c r="K33" s="1">
        <f t="shared" si="7"/>
        <v>9.5500000000000007</v>
      </c>
      <c r="L33" s="1">
        <f t="shared" si="8"/>
        <v>13.05</v>
      </c>
      <c r="M33" s="1">
        <f t="shared" si="0"/>
        <v>3.8340146648025316E-5</v>
      </c>
    </row>
    <row r="34" spans="1:13" x14ac:dyDescent="0.6">
      <c r="A34" s="1" t="s">
        <v>33</v>
      </c>
      <c r="B34" s="1">
        <v>79992</v>
      </c>
      <c r="C34" s="1">
        <v>5.67</v>
      </c>
      <c r="D34" s="1">
        <v>1.17</v>
      </c>
      <c r="E34" s="1">
        <f t="shared" si="5"/>
        <v>4.5</v>
      </c>
      <c r="J34" s="1">
        <f t="shared" si="6"/>
        <v>4.5</v>
      </c>
      <c r="K34" s="1">
        <f t="shared" si="7"/>
        <v>4.68</v>
      </c>
      <c r="L34" s="1">
        <f t="shared" si="8"/>
        <v>4.72</v>
      </c>
      <c r="M34" s="1">
        <f t="shared" ref="M34:M65" si="9">_xlfn.NORM.DIST(0,$L34,3.3,TRUE)</f>
        <v>7.6315032730623122E-2</v>
      </c>
    </row>
    <row r="35" spans="1:13" x14ac:dyDescent="0.6">
      <c r="A35" s="1" t="s">
        <v>34</v>
      </c>
      <c r="B35" s="1">
        <v>77998</v>
      </c>
      <c r="C35" s="1">
        <v>-8.6999999999999993</v>
      </c>
      <c r="D35" s="1">
        <v>2.66</v>
      </c>
      <c r="E35" s="1">
        <f t="shared" si="5"/>
        <v>-11.36</v>
      </c>
      <c r="J35" s="1">
        <f t="shared" si="6"/>
        <v>-11.36</v>
      </c>
      <c r="K35" s="1">
        <f t="shared" si="7"/>
        <v>-11.18</v>
      </c>
      <c r="L35" s="1">
        <f t="shared" si="8"/>
        <v>-9.65</v>
      </c>
      <c r="M35" s="1">
        <f t="shared" si="9"/>
        <v>0.99827352141996784</v>
      </c>
    </row>
    <row r="36" spans="1:13" x14ac:dyDescent="0.6">
      <c r="A36" s="1" t="s">
        <v>35</v>
      </c>
      <c r="B36" s="1">
        <v>72672</v>
      </c>
      <c r="C36" s="1">
        <v>-5.51</v>
      </c>
      <c r="D36" s="1">
        <v>-2.4</v>
      </c>
      <c r="E36" s="1">
        <f t="shared" si="5"/>
        <v>-3.11</v>
      </c>
      <c r="H36" s="1" t="s">
        <v>177</v>
      </c>
      <c r="I36" s="1" t="s">
        <v>176</v>
      </c>
      <c r="J36" s="1">
        <f t="shared" si="6"/>
        <v>-5.1100000000000003</v>
      </c>
      <c r="K36" s="1">
        <f t="shared" si="7"/>
        <v>-4.93</v>
      </c>
      <c r="L36" s="1">
        <f t="shared" si="8"/>
        <v>-6.46</v>
      </c>
      <c r="M36" s="1">
        <f t="shared" si="9"/>
        <v>0.97486009285525377</v>
      </c>
    </row>
    <row r="37" spans="1:13" x14ac:dyDescent="0.6">
      <c r="A37" s="1" t="s">
        <v>36</v>
      </c>
      <c r="B37" s="1">
        <v>73100</v>
      </c>
      <c r="C37" s="1">
        <v>4.7300000000000004</v>
      </c>
      <c r="D37" s="1">
        <v>-0.98</v>
      </c>
      <c r="E37" s="1">
        <f t="shared" si="5"/>
        <v>5.71</v>
      </c>
      <c r="J37" s="1">
        <f t="shared" si="6"/>
        <v>5.71</v>
      </c>
      <c r="K37" s="1">
        <f t="shared" si="7"/>
        <v>5.89</v>
      </c>
      <c r="L37" s="1">
        <f t="shared" si="8"/>
        <v>3.78</v>
      </c>
      <c r="M37" s="1">
        <f t="shared" si="9"/>
        <v>0.12601045717525686</v>
      </c>
    </row>
    <row r="38" spans="1:13" x14ac:dyDescent="0.6">
      <c r="A38" s="1" t="s">
        <v>37</v>
      </c>
      <c r="B38" s="1">
        <v>74044</v>
      </c>
      <c r="C38" s="1">
        <v>-10.65</v>
      </c>
      <c r="D38" s="1">
        <v>7.12</v>
      </c>
      <c r="E38" s="1">
        <f t="shared" si="5"/>
        <v>-17.77</v>
      </c>
      <c r="J38" s="1">
        <f t="shared" si="6"/>
        <v>-17.77</v>
      </c>
      <c r="K38" s="1">
        <f t="shared" si="7"/>
        <v>-17.59</v>
      </c>
      <c r="L38" s="1">
        <f t="shared" si="8"/>
        <v>-11.6</v>
      </c>
      <c r="M38" s="1">
        <f t="shared" si="9"/>
        <v>0.9997802484202829</v>
      </c>
    </row>
    <row r="39" spans="1:13" x14ac:dyDescent="0.6">
      <c r="A39" s="1" t="s">
        <v>38</v>
      </c>
      <c r="B39" s="1">
        <v>75887</v>
      </c>
      <c r="C39" s="1">
        <v>13.91</v>
      </c>
      <c r="D39" s="1">
        <v>0.43</v>
      </c>
      <c r="E39" s="1">
        <f t="shared" si="5"/>
        <v>13.48</v>
      </c>
      <c r="I39" s="1" t="s">
        <v>177</v>
      </c>
      <c r="J39" s="1">
        <f t="shared" si="6"/>
        <v>14.48</v>
      </c>
      <c r="K39" s="1">
        <f t="shared" si="7"/>
        <v>14.66</v>
      </c>
      <c r="L39" s="1">
        <f t="shared" si="8"/>
        <v>12.96</v>
      </c>
      <c r="M39" s="1">
        <f t="shared" si="9"/>
        <v>4.2957270608948114E-5</v>
      </c>
    </row>
    <row r="40" spans="1:13" x14ac:dyDescent="0.6">
      <c r="A40" s="1" t="s">
        <v>39</v>
      </c>
      <c r="B40" s="1">
        <v>79300</v>
      </c>
      <c r="C40" s="1">
        <v>7.99</v>
      </c>
      <c r="D40" s="1">
        <v>3.58</v>
      </c>
      <c r="E40" s="1">
        <f t="shared" ref="E40:E71" si="10">ROUND(C40-D40,3)</f>
        <v>4.41</v>
      </c>
      <c r="J40" s="1">
        <f t="shared" ref="J40:J71" si="11">ROUND($E40+IF($I40="ALP",-1,IF(OR($I40="LIB",$I40="NAT"),1,0))-IF($H40="ALP",-1,IF(OR($H40="LIB",$H40="NAT"),1,0)),2)</f>
        <v>4.41</v>
      </c>
      <c r="K40" s="1">
        <f t="shared" ref="K40:K71" si="12">ROUND($J40+($E$152-$J$152),2)</f>
        <v>4.59</v>
      </c>
      <c r="L40" s="1">
        <f t="shared" ref="L40:L71" si="13">IF($P$7="Pre-election",ROUND($K40+($P$8-$E$152),2),ROUND($C40+($P$8-$C$152),2))</f>
        <v>7.04</v>
      </c>
      <c r="M40" s="1">
        <f t="shared" si="9"/>
        <v>1.6448695822745323E-2</v>
      </c>
    </row>
    <row r="41" spans="1:13" x14ac:dyDescent="0.6">
      <c r="A41" s="1" t="s">
        <v>40</v>
      </c>
      <c r="B41" s="1">
        <v>79176</v>
      </c>
      <c r="C41" s="1">
        <v>1.74</v>
      </c>
      <c r="D41" s="1">
        <v>-0.2</v>
      </c>
      <c r="E41" s="1">
        <f t="shared" si="10"/>
        <v>1.94</v>
      </c>
      <c r="J41" s="1">
        <f t="shared" si="11"/>
        <v>1.94</v>
      </c>
      <c r="K41" s="1">
        <f t="shared" si="12"/>
        <v>2.12</v>
      </c>
      <c r="L41" s="1">
        <f t="shared" si="13"/>
        <v>0.79</v>
      </c>
      <c r="M41" s="1">
        <f t="shared" si="9"/>
        <v>0.40540006453436134</v>
      </c>
    </row>
    <row r="42" spans="1:13" x14ac:dyDescent="0.6">
      <c r="A42" s="1" t="s">
        <v>158</v>
      </c>
      <c r="B42" s="1">
        <v>63073</v>
      </c>
      <c r="C42" s="1">
        <v>-14.26</v>
      </c>
      <c r="D42" s="1">
        <v>0.25</v>
      </c>
      <c r="E42" s="1">
        <f t="shared" si="10"/>
        <v>-14.51</v>
      </c>
      <c r="J42" s="1">
        <f t="shared" si="11"/>
        <v>-14.51</v>
      </c>
      <c r="K42" s="1">
        <f t="shared" si="12"/>
        <v>-14.33</v>
      </c>
      <c r="L42" s="1">
        <f t="shared" si="13"/>
        <v>-15.21</v>
      </c>
      <c r="M42" s="1">
        <f t="shared" si="9"/>
        <v>0.99999797783262212</v>
      </c>
    </row>
    <row r="43" spans="1:13" x14ac:dyDescent="0.6">
      <c r="A43" s="1" t="s">
        <v>41</v>
      </c>
      <c r="B43" s="1">
        <v>79843</v>
      </c>
      <c r="C43" s="1">
        <v>5.97</v>
      </c>
      <c r="D43" s="1">
        <v>6.09</v>
      </c>
      <c r="E43" s="1">
        <f t="shared" si="10"/>
        <v>-0.12</v>
      </c>
      <c r="H43" s="1" t="s">
        <v>177</v>
      </c>
      <c r="I43" s="1" t="s">
        <v>176</v>
      </c>
      <c r="J43" s="1">
        <f t="shared" si="11"/>
        <v>-2.12</v>
      </c>
      <c r="K43" s="1">
        <f t="shared" si="12"/>
        <v>-1.94</v>
      </c>
      <c r="L43" s="1">
        <f t="shared" si="13"/>
        <v>5.0199999999999996</v>
      </c>
      <c r="M43" s="1">
        <f t="shared" si="9"/>
        <v>6.4103307317922839E-2</v>
      </c>
    </row>
    <row r="44" spans="1:13" x14ac:dyDescent="0.6">
      <c r="A44" s="1" t="s">
        <v>42</v>
      </c>
      <c r="B44" s="1">
        <v>74570</v>
      </c>
      <c r="C44" s="1">
        <v>0.38</v>
      </c>
      <c r="D44" s="1">
        <v>1.91</v>
      </c>
      <c r="E44" s="1">
        <f t="shared" si="10"/>
        <v>-1.53</v>
      </c>
      <c r="J44" s="1">
        <f t="shared" si="11"/>
        <v>-1.53</v>
      </c>
      <c r="K44" s="1">
        <f t="shared" si="12"/>
        <v>-1.35</v>
      </c>
      <c r="L44" s="1">
        <f t="shared" si="13"/>
        <v>-0.56999999999999995</v>
      </c>
      <c r="M44" s="1">
        <f t="shared" si="9"/>
        <v>0.56856709727351451</v>
      </c>
    </row>
    <row r="45" spans="1:13" x14ac:dyDescent="0.6">
      <c r="A45" s="1" t="s">
        <v>43</v>
      </c>
      <c r="B45" s="1">
        <v>78560</v>
      </c>
      <c r="C45" s="1">
        <v>5.42</v>
      </c>
      <c r="D45" s="1">
        <v>3.38</v>
      </c>
      <c r="E45" s="1">
        <f t="shared" si="10"/>
        <v>2.04</v>
      </c>
      <c r="J45" s="1">
        <f t="shared" si="11"/>
        <v>2.04</v>
      </c>
      <c r="K45" s="1">
        <f t="shared" si="12"/>
        <v>2.2200000000000002</v>
      </c>
      <c r="L45" s="1">
        <f t="shared" si="13"/>
        <v>4.47</v>
      </c>
      <c r="M45" s="1">
        <f t="shared" si="9"/>
        <v>8.7781210994757566E-2</v>
      </c>
    </row>
    <row r="46" spans="1:13" x14ac:dyDescent="0.6">
      <c r="A46" s="1" t="s">
        <v>45</v>
      </c>
      <c r="B46" s="1">
        <v>78497</v>
      </c>
      <c r="C46" s="1">
        <v>1.69</v>
      </c>
      <c r="D46" s="1">
        <v>1.08</v>
      </c>
      <c r="E46" s="1">
        <f t="shared" si="10"/>
        <v>0.61</v>
      </c>
      <c r="J46" s="1">
        <f t="shared" si="11"/>
        <v>0.61</v>
      </c>
      <c r="K46" s="1">
        <f t="shared" si="12"/>
        <v>0.79</v>
      </c>
      <c r="L46" s="1">
        <f t="shared" si="13"/>
        <v>0.74</v>
      </c>
      <c r="M46" s="1">
        <f t="shared" si="9"/>
        <v>0.41128433705826178</v>
      </c>
    </row>
    <row r="47" spans="1:13" x14ac:dyDescent="0.6">
      <c r="A47" s="1" t="s">
        <v>46</v>
      </c>
      <c r="B47" s="1">
        <v>76800</v>
      </c>
      <c r="C47" s="1">
        <v>12.29</v>
      </c>
      <c r="D47" s="1">
        <v>4.7</v>
      </c>
      <c r="E47" s="1">
        <f t="shared" si="10"/>
        <v>7.59</v>
      </c>
      <c r="J47" s="1">
        <f t="shared" si="11"/>
        <v>7.59</v>
      </c>
      <c r="K47" s="1">
        <f t="shared" si="12"/>
        <v>7.77</v>
      </c>
      <c r="L47" s="1">
        <f t="shared" si="13"/>
        <v>11.34</v>
      </c>
      <c r="M47" s="1">
        <f t="shared" si="9"/>
        <v>2.9478953204539824E-4</v>
      </c>
    </row>
    <row r="48" spans="1:13" x14ac:dyDescent="0.6">
      <c r="A48" s="1" t="s">
        <v>47</v>
      </c>
      <c r="B48" s="1">
        <v>76230</v>
      </c>
      <c r="C48" s="1">
        <v>9.2100000000000009</v>
      </c>
      <c r="D48" s="1">
        <v>4.8499999999999996</v>
      </c>
      <c r="E48" s="1">
        <f t="shared" si="10"/>
        <v>4.3600000000000003</v>
      </c>
      <c r="J48" s="1">
        <f t="shared" si="11"/>
        <v>4.3600000000000003</v>
      </c>
      <c r="K48" s="1">
        <f t="shared" si="12"/>
        <v>4.54</v>
      </c>
      <c r="L48" s="1">
        <f t="shared" si="13"/>
        <v>8.26</v>
      </c>
      <c r="M48" s="1">
        <f t="shared" si="9"/>
        <v>6.1567500345975955E-3</v>
      </c>
    </row>
    <row r="49" spans="1:13" x14ac:dyDescent="0.6">
      <c r="A49" s="1" t="s">
        <v>48</v>
      </c>
      <c r="B49" s="1">
        <v>75532</v>
      </c>
      <c r="C49" s="1">
        <v>16.37</v>
      </c>
      <c r="D49" s="1">
        <v>2.19</v>
      </c>
      <c r="E49" s="1">
        <f t="shared" si="10"/>
        <v>14.18</v>
      </c>
      <c r="J49" s="1">
        <f t="shared" si="11"/>
        <v>14.18</v>
      </c>
      <c r="K49" s="1">
        <f t="shared" si="12"/>
        <v>14.36</v>
      </c>
      <c r="L49" s="1">
        <f t="shared" si="13"/>
        <v>15.42</v>
      </c>
      <c r="M49" s="1">
        <f t="shared" si="9"/>
        <v>1.4861316495589574E-6</v>
      </c>
    </row>
    <row r="50" spans="1:13" x14ac:dyDescent="0.6">
      <c r="A50" s="1" t="s">
        <v>50</v>
      </c>
      <c r="B50" s="1">
        <v>77323</v>
      </c>
      <c r="C50" s="1">
        <v>12.06</v>
      </c>
      <c r="D50" s="1">
        <v>1.07</v>
      </c>
      <c r="E50" s="1">
        <f t="shared" si="10"/>
        <v>10.99</v>
      </c>
      <c r="J50" s="1">
        <f t="shared" si="11"/>
        <v>10.99</v>
      </c>
      <c r="K50" s="1">
        <f t="shared" si="12"/>
        <v>11.17</v>
      </c>
      <c r="L50" s="1">
        <f t="shared" si="13"/>
        <v>11.11</v>
      </c>
      <c r="M50" s="1">
        <f t="shared" si="9"/>
        <v>3.8041295896123177E-4</v>
      </c>
    </row>
    <row r="51" spans="1:13" x14ac:dyDescent="0.6">
      <c r="A51" s="1" t="s">
        <v>51</v>
      </c>
      <c r="B51" s="1">
        <v>84318</v>
      </c>
      <c r="C51" s="1">
        <v>7.62</v>
      </c>
      <c r="D51" s="1">
        <v>3.9</v>
      </c>
      <c r="E51" s="1">
        <f t="shared" si="10"/>
        <v>3.72</v>
      </c>
      <c r="J51" s="1">
        <f t="shared" si="11"/>
        <v>3.72</v>
      </c>
      <c r="K51" s="1">
        <f t="shared" si="12"/>
        <v>3.9</v>
      </c>
      <c r="L51" s="1">
        <f t="shared" si="13"/>
        <v>6.67</v>
      </c>
      <c r="M51" s="1">
        <f t="shared" si="9"/>
        <v>2.1628905740732077E-2</v>
      </c>
    </row>
    <row r="52" spans="1:13" x14ac:dyDescent="0.6">
      <c r="A52" s="1" t="s">
        <v>53</v>
      </c>
      <c r="B52" s="1">
        <v>77042</v>
      </c>
      <c r="C52" s="1">
        <v>7.38</v>
      </c>
      <c r="D52" s="1">
        <v>2.13</v>
      </c>
      <c r="E52" s="1">
        <f t="shared" si="10"/>
        <v>5.25</v>
      </c>
      <c r="J52" s="1">
        <f t="shared" si="11"/>
        <v>5.25</v>
      </c>
      <c r="K52" s="1">
        <f t="shared" si="12"/>
        <v>5.43</v>
      </c>
      <c r="L52" s="1">
        <f t="shared" si="13"/>
        <v>6.43</v>
      </c>
      <c r="M52" s="1">
        <f t="shared" si="9"/>
        <v>2.5678488018029889E-2</v>
      </c>
    </row>
    <row r="53" spans="1:13" x14ac:dyDescent="0.6">
      <c r="A53" s="1" t="s">
        <v>54</v>
      </c>
      <c r="B53" s="1">
        <v>74721</v>
      </c>
      <c r="C53" s="1">
        <v>7.61</v>
      </c>
      <c r="D53" s="1">
        <v>3.01</v>
      </c>
      <c r="E53" s="1">
        <f t="shared" si="10"/>
        <v>4.5999999999999996</v>
      </c>
      <c r="J53" s="1">
        <f t="shared" si="11"/>
        <v>4.5999999999999996</v>
      </c>
      <c r="K53" s="1">
        <f t="shared" si="12"/>
        <v>4.78</v>
      </c>
      <c r="L53" s="1">
        <f t="shared" si="13"/>
        <v>6.66</v>
      </c>
      <c r="M53" s="1">
        <f t="shared" si="9"/>
        <v>2.1786164504228156E-2</v>
      </c>
    </row>
    <row r="54" spans="1:13" x14ac:dyDescent="0.6">
      <c r="A54" s="1" t="s">
        <v>55</v>
      </c>
      <c r="B54" s="1">
        <v>67389</v>
      </c>
      <c r="C54" s="1">
        <v>-21.49</v>
      </c>
      <c r="D54" s="1">
        <v>4.51</v>
      </c>
      <c r="E54" s="1">
        <f t="shared" si="10"/>
        <v>-26</v>
      </c>
      <c r="I54" s="1" t="s">
        <v>176</v>
      </c>
      <c r="J54" s="1">
        <f t="shared" si="11"/>
        <v>-27</v>
      </c>
      <c r="K54" s="1">
        <f t="shared" si="12"/>
        <v>-26.82</v>
      </c>
      <c r="L54" s="1">
        <f t="shared" si="13"/>
        <v>-22.44</v>
      </c>
      <c r="M54" s="1">
        <f t="shared" si="9"/>
        <v>0.99999999999476907</v>
      </c>
    </row>
    <row r="55" spans="1:13" x14ac:dyDescent="0.6">
      <c r="A55" s="1" t="s">
        <v>56</v>
      </c>
      <c r="B55" s="1">
        <v>62697</v>
      </c>
      <c r="C55" s="1">
        <v>-8.0399999999999991</v>
      </c>
      <c r="D55" s="1">
        <v>-1.44</v>
      </c>
      <c r="E55" s="1">
        <f t="shared" si="10"/>
        <v>-6.6</v>
      </c>
      <c r="J55" s="1">
        <f t="shared" si="11"/>
        <v>-6.6</v>
      </c>
      <c r="K55" s="1">
        <f t="shared" si="12"/>
        <v>-6.42</v>
      </c>
      <c r="L55" s="1">
        <f t="shared" si="13"/>
        <v>-8.99</v>
      </c>
      <c r="M55" s="1">
        <f t="shared" si="9"/>
        <v>0.99677754098725346</v>
      </c>
    </row>
    <row r="56" spans="1:13" x14ac:dyDescent="0.6">
      <c r="A56" s="1" t="s">
        <v>57</v>
      </c>
      <c r="B56" s="1">
        <v>102338</v>
      </c>
      <c r="C56" s="1">
        <v>-12.69</v>
      </c>
      <c r="D56" s="1">
        <v>2.17</v>
      </c>
      <c r="E56" s="1">
        <f t="shared" si="10"/>
        <v>-14.86</v>
      </c>
      <c r="I56" s="1" t="s">
        <v>176</v>
      </c>
      <c r="J56" s="1">
        <f t="shared" si="11"/>
        <v>-15.86</v>
      </c>
      <c r="K56" s="1">
        <f t="shared" si="12"/>
        <v>-15.68</v>
      </c>
      <c r="L56" s="1">
        <f t="shared" si="13"/>
        <v>-13.64</v>
      </c>
      <c r="M56" s="1">
        <f t="shared" si="9"/>
        <v>0.99998212302029876</v>
      </c>
    </row>
    <row r="57" spans="1:13" x14ac:dyDescent="0.6">
      <c r="A57" s="1" t="s">
        <v>58</v>
      </c>
      <c r="B57" s="1">
        <v>72443</v>
      </c>
      <c r="C57" s="1">
        <v>-10.67</v>
      </c>
      <c r="D57" s="1">
        <v>1.62</v>
      </c>
      <c r="E57" s="1">
        <f t="shared" si="10"/>
        <v>-12.29</v>
      </c>
      <c r="J57" s="1">
        <f t="shared" si="11"/>
        <v>-12.29</v>
      </c>
      <c r="K57" s="1">
        <f t="shared" si="12"/>
        <v>-12.11</v>
      </c>
      <c r="L57" s="1">
        <f t="shared" si="13"/>
        <v>-11.62</v>
      </c>
      <c r="M57" s="1">
        <f t="shared" si="9"/>
        <v>0.99978521058614311</v>
      </c>
    </row>
    <row r="58" spans="1:13" x14ac:dyDescent="0.6">
      <c r="A58" s="1" t="s">
        <v>59</v>
      </c>
      <c r="B58" s="1">
        <v>76365</v>
      </c>
      <c r="C58" s="1">
        <v>-21.78</v>
      </c>
      <c r="D58" s="1">
        <v>4.13</v>
      </c>
      <c r="E58" s="1">
        <f t="shared" si="10"/>
        <v>-25.91</v>
      </c>
      <c r="I58" s="1" t="s">
        <v>176</v>
      </c>
      <c r="J58" s="1">
        <f t="shared" si="11"/>
        <v>-26.91</v>
      </c>
      <c r="K58" s="1">
        <f t="shared" si="12"/>
        <v>-26.73</v>
      </c>
      <c r="L58" s="1">
        <f t="shared" si="13"/>
        <v>-22.73</v>
      </c>
      <c r="M58" s="1">
        <f t="shared" si="9"/>
        <v>0.99999999999716849</v>
      </c>
    </row>
    <row r="59" spans="1:13" x14ac:dyDescent="0.6">
      <c r="A59" s="1" t="s">
        <v>60</v>
      </c>
      <c r="B59" s="1">
        <v>76800</v>
      </c>
      <c r="C59" s="1">
        <v>14.63</v>
      </c>
      <c r="D59" s="1">
        <v>10.07</v>
      </c>
      <c r="E59" s="1">
        <f t="shared" si="10"/>
        <v>4.5599999999999996</v>
      </c>
      <c r="J59" s="1">
        <f t="shared" si="11"/>
        <v>4.5599999999999996</v>
      </c>
      <c r="K59" s="1">
        <f t="shared" si="12"/>
        <v>4.74</v>
      </c>
      <c r="L59" s="1">
        <f t="shared" si="13"/>
        <v>13.68</v>
      </c>
      <c r="M59" s="1">
        <f t="shared" si="9"/>
        <v>1.69570137240636E-5</v>
      </c>
    </row>
    <row r="60" spans="1:13" x14ac:dyDescent="0.6">
      <c r="A60" s="1" t="s">
        <v>61</v>
      </c>
      <c r="B60" s="1">
        <v>75753</v>
      </c>
      <c r="C60" s="1">
        <v>8.0500000000000007</v>
      </c>
      <c r="D60" s="1">
        <v>-0.78</v>
      </c>
      <c r="E60" s="1">
        <f t="shared" si="10"/>
        <v>8.83</v>
      </c>
      <c r="J60" s="1">
        <f t="shared" si="11"/>
        <v>8.83</v>
      </c>
      <c r="K60" s="1">
        <f t="shared" si="12"/>
        <v>9.01</v>
      </c>
      <c r="L60" s="1">
        <f t="shared" si="13"/>
        <v>7.1</v>
      </c>
      <c r="M60" s="1">
        <f t="shared" si="9"/>
        <v>1.5717780606608479E-2</v>
      </c>
    </row>
    <row r="61" spans="1:13" x14ac:dyDescent="0.6">
      <c r="A61" s="1" t="s">
        <v>62</v>
      </c>
      <c r="B61" s="1">
        <v>82581</v>
      </c>
      <c r="C61" s="1">
        <v>9.48</v>
      </c>
      <c r="D61" s="1">
        <v>1.33</v>
      </c>
      <c r="E61" s="1">
        <f t="shared" si="10"/>
        <v>8.15</v>
      </c>
      <c r="J61" s="1">
        <f t="shared" si="11"/>
        <v>8.15</v>
      </c>
      <c r="K61" s="1">
        <f t="shared" si="12"/>
        <v>8.33</v>
      </c>
      <c r="L61" s="1">
        <f t="shared" si="13"/>
        <v>8.5299999999999994</v>
      </c>
      <c r="M61" s="1">
        <f t="shared" si="9"/>
        <v>4.8710899229909453E-3</v>
      </c>
    </row>
    <row r="62" spans="1:13" x14ac:dyDescent="0.6">
      <c r="A62" s="1" t="s">
        <v>64</v>
      </c>
      <c r="B62" s="1">
        <v>74019</v>
      </c>
      <c r="C62" s="1">
        <v>-21.29</v>
      </c>
      <c r="D62" s="1">
        <v>1.02</v>
      </c>
      <c r="E62" s="1">
        <f t="shared" si="10"/>
        <v>-22.31</v>
      </c>
      <c r="J62" s="1">
        <f t="shared" si="11"/>
        <v>-22.31</v>
      </c>
      <c r="K62" s="1">
        <f t="shared" si="12"/>
        <v>-22.13</v>
      </c>
      <c r="L62" s="1">
        <f t="shared" si="13"/>
        <v>-22.24</v>
      </c>
      <c r="M62" s="1">
        <f t="shared" si="9"/>
        <v>0.99999999999204758</v>
      </c>
    </row>
    <row r="63" spans="1:13" x14ac:dyDescent="0.6">
      <c r="A63" s="1" t="s">
        <v>65</v>
      </c>
      <c r="B63" s="1">
        <v>75893</v>
      </c>
      <c r="C63" s="1">
        <v>-3.11</v>
      </c>
      <c r="D63" s="1">
        <v>6.44</v>
      </c>
      <c r="E63" s="1">
        <f t="shared" si="10"/>
        <v>-9.5500000000000007</v>
      </c>
      <c r="J63" s="1">
        <f t="shared" si="11"/>
        <v>-9.5500000000000007</v>
      </c>
      <c r="K63" s="1">
        <f t="shared" si="12"/>
        <v>-9.3699999999999992</v>
      </c>
      <c r="L63" s="1">
        <f t="shared" si="13"/>
        <v>-4.0599999999999996</v>
      </c>
      <c r="M63" s="1">
        <f t="shared" si="9"/>
        <v>0.89070817500635879</v>
      </c>
    </row>
    <row r="64" spans="1:13" x14ac:dyDescent="0.6">
      <c r="A64" s="1" t="s">
        <v>66</v>
      </c>
      <c r="B64" s="1">
        <v>77408</v>
      </c>
      <c r="C64" s="1">
        <v>10.56</v>
      </c>
      <c r="D64" s="1">
        <v>1.53</v>
      </c>
      <c r="E64" s="1">
        <f t="shared" si="10"/>
        <v>9.0299999999999994</v>
      </c>
      <c r="J64" s="1">
        <f t="shared" si="11"/>
        <v>9.0299999999999994</v>
      </c>
      <c r="K64" s="1">
        <f t="shared" si="12"/>
        <v>9.2100000000000009</v>
      </c>
      <c r="L64" s="1">
        <f t="shared" si="13"/>
        <v>9.61</v>
      </c>
      <c r="M64" s="1">
        <f t="shared" si="9"/>
        <v>1.7949165083809176E-3</v>
      </c>
    </row>
    <row r="65" spans="1:13" x14ac:dyDescent="0.6">
      <c r="A65" s="1" t="s">
        <v>67</v>
      </c>
      <c r="B65" s="1">
        <v>83814</v>
      </c>
      <c r="C65" s="1">
        <v>-5.66</v>
      </c>
      <c r="D65" s="1">
        <v>-3.24</v>
      </c>
      <c r="E65" s="1">
        <f t="shared" si="10"/>
        <v>-2.42</v>
      </c>
      <c r="H65" s="1" t="s">
        <v>177</v>
      </c>
      <c r="I65" s="1" t="s">
        <v>176</v>
      </c>
      <c r="J65" s="1">
        <f t="shared" si="11"/>
        <v>-4.42</v>
      </c>
      <c r="K65" s="1">
        <f t="shared" si="12"/>
        <v>-4.24</v>
      </c>
      <c r="L65" s="1">
        <f t="shared" si="13"/>
        <v>-6.61</v>
      </c>
      <c r="M65" s="1">
        <f t="shared" si="9"/>
        <v>0.97741298200724747</v>
      </c>
    </row>
    <row r="66" spans="1:13" x14ac:dyDescent="0.6">
      <c r="A66" s="1" t="s">
        <v>68</v>
      </c>
      <c r="B66" s="1">
        <v>78048</v>
      </c>
      <c r="C66" s="1">
        <v>15.09</v>
      </c>
      <c r="D66" s="1">
        <v>2.0499999999999998</v>
      </c>
      <c r="E66" s="1">
        <f t="shared" si="10"/>
        <v>13.04</v>
      </c>
      <c r="I66" s="1" t="s">
        <v>177</v>
      </c>
      <c r="J66" s="1">
        <f t="shared" si="11"/>
        <v>14.04</v>
      </c>
      <c r="K66" s="1">
        <f t="shared" si="12"/>
        <v>14.22</v>
      </c>
      <c r="L66" s="1">
        <f t="shared" si="13"/>
        <v>14.14</v>
      </c>
      <c r="M66" s="1">
        <f t="shared" ref="M66:M97" si="14">_xlfn.NORM.DIST(0,$L66,3.3,TRUE)</f>
        <v>9.1431884012223459E-6</v>
      </c>
    </row>
    <row r="67" spans="1:13" x14ac:dyDescent="0.6">
      <c r="A67" s="1" t="s">
        <v>169</v>
      </c>
      <c r="B67" s="1">
        <v>76827</v>
      </c>
      <c r="C67" s="1">
        <v>14.88</v>
      </c>
      <c r="D67" s="1">
        <v>2.88</v>
      </c>
      <c r="E67" s="1">
        <f t="shared" si="10"/>
        <v>12</v>
      </c>
      <c r="J67" s="1">
        <f t="shared" si="11"/>
        <v>12</v>
      </c>
      <c r="K67" s="1">
        <f t="shared" si="12"/>
        <v>12.18</v>
      </c>
      <c r="L67" s="1">
        <f t="shared" si="13"/>
        <v>13.93</v>
      </c>
      <c r="M67" s="1">
        <f t="shared" si="14"/>
        <v>1.2149606948213487E-5</v>
      </c>
    </row>
    <row r="68" spans="1:13" x14ac:dyDescent="0.6">
      <c r="A68" s="1" t="s">
        <v>69</v>
      </c>
      <c r="B68" s="1">
        <v>70331</v>
      </c>
      <c r="C68" s="1">
        <v>-1.78</v>
      </c>
      <c r="D68" s="1">
        <v>0.77</v>
      </c>
      <c r="E68" s="1">
        <f t="shared" si="10"/>
        <v>-2.5499999999999998</v>
      </c>
      <c r="J68" s="1">
        <f t="shared" si="11"/>
        <v>-2.5499999999999998</v>
      </c>
      <c r="K68" s="1">
        <f t="shared" si="12"/>
        <v>-2.37</v>
      </c>
      <c r="L68" s="1">
        <f t="shared" si="13"/>
        <v>-2.73</v>
      </c>
      <c r="M68" s="1">
        <f t="shared" si="14"/>
        <v>0.79595875090467727</v>
      </c>
    </row>
    <row r="69" spans="1:13" x14ac:dyDescent="0.6">
      <c r="A69" s="1" t="s">
        <v>70</v>
      </c>
      <c r="B69" s="1">
        <v>82245</v>
      </c>
      <c r="C69" s="1">
        <v>1.62</v>
      </c>
      <c r="D69" s="1">
        <v>1.52</v>
      </c>
      <c r="E69" s="1">
        <f t="shared" si="10"/>
        <v>0.1</v>
      </c>
      <c r="J69" s="1">
        <f t="shared" si="11"/>
        <v>0.1</v>
      </c>
      <c r="K69" s="1">
        <f t="shared" si="12"/>
        <v>0.28000000000000003</v>
      </c>
      <c r="L69" s="1">
        <f t="shared" si="13"/>
        <v>0.67</v>
      </c>
      <c r="M69" s="1">
        <f t="shared" si="14"/>
        <v>0.41955567352476408</v>
      </c>
    </row>
    <row r="70" spans="1:13" x14ac:dyDescent="0.6">
      <c r="A70" s="1" t="s">
        <v>71</v>
      </c>
      <c r="B70" s="1">
        <v>79779</v>
      </c>
      <c r="C70" s="1">
        <v>8.39</v>
      </c>
      <c r="D70" s="1">
        <v>-1.23</v>
      </c>
      <c r="E70" s="1">
        <f t="shared" si="10"/>
        <v>9.6199999999999992</v>
      </c>
      <c r="J70" s="1">
        <f t="shared" si="11"/>
        <v>9.6199999999999992</v>
      </c>
      <c r="K70" s="1">
        <f t="shared" si="12"/>
        <v>9.8000000000000007</v>
      </c>
      <c r="L70" s="1">
        <f t="shared" si="13"/>
        <v>7.44</v>
      </c>
      <c r="M70" s="1">
        <f t="shared" si="14"/>
        <v>1.2080937244873713E-2</v>
      </c>
    </row>
    <row r="71" spans="1:13" x14ac:dyDescent="0.6">
      <c r="A71" s="1" t="s">
        <v>72</v>
      </c>
      <c r="B71" s="1">
        <v>76283</v>
      </c>
      <c r="C71" s="1">
        <v>1.86</v>
      </c>
      <c r="D71" s="1">
        <v>0.64</v>
      </c>
      <c r="E71" s="1">
        <f t="shared" si="10"/>
        <v>1.22</v>
      </c>
      <c r="J71" s="1">
        <f t="shared" si="11"/>
        <v>1.22</v>
      </c>
      <c r="K71" s="1">
        <f t="shared" si="12"/>
        <v>1.4</v>
      </c>
      <c r="L71" s="1">
        <f t="shared" si="13"/>
        <v>0.91</v>
      </c>
      <c r="M71" s="1">
        <f t="shared" si="14"/>
        <v>0.39136713516354799</v>
      </c>
    </row>
    <row r="72" spans="1:13" x14ac:dyDescent="0.6">
      <c r="A72" s="1" t="s">
        <v>73</v>
      </c>
      <c r="B72" s="1">
        <v>74720</v>
      </c>
      <c r="C72" s="1">
        <v>0.04</v>
      </c>
      <c r="D72" s="1">
        <v>-0.3</v>
      </c>
      <c r="E72" s="1">
        <f t="shared" ref="E72:E103" si="15">ROUND(C72-D72,3)</f>
        <v>0.34</v>
      </c>
      <c r="J72" s="1">
        <f t="shared" ref="J72:J103" si="16">ROUND($E72+IF($I72="ALP",-1,IF(OR($I72="LIB",$I72="NAT"),1,0))-IF($H72="ALP",-1,IF(OR($H72="LIB",$H72="NAT"),1,0)),2)</f>
        <v>0.34</v>
      </c>
      <c r="K72" s="1">
        <f t="shared" ref="K72:K103" si="17">ROUND($J72+($E$152-$J$152),2)</f>
        <v>0.52</v>
      </c>
      <c r="L72" s="1">
        <f t="shared" ref="L72:L103" si="18">IF($P$7="Pre-election",ROUND($K72+($P$8-$E$152),2),ROUND($C72+($P$8-$C$152),2))</f>
        <v>-0.91</v>
      </c>
      <c r="M72" s="1">
        <f t="shared" si="14"/>
        <v>0.60863286483645207</v>
      </c>
    </row>
    <row r="73" spans="1:13" x14ac:dyDescent="0.6">
      <c r="A73" s="1" t="s">
        <v>74</v>
      </c>
      <c r="B73" s="1">
        <v>79084</v>
      </c>
      <c r="C73" s="1">
        <v>-13.32</v>
      </c>
      <c r="D73" s="1">
        <v>1.79</v>
      </c>
      <c r="E73" s="1">
        <f t="shared" si="15"/>
        <v>-15.11</v>
      </c>
      <c r="J73" s="1">
        <f t="shared" si="16"/>
        <v>-15.11</v>
      </c>
      <c r="K73" s="1">
        <f t="shared" si="17"/>
        <v>-14.93</v>
      </c>
      <c r="L73" s="1">
        <f t="shared" si="18"/>
        <v>-14.27</v>
      </c>
      <c r="M73" s="1">
        <f t="shared" si="14"/>
        <v>0.99999234715424701</v>
      </c>
    </row>
    <row r="74" spans="1:13" x14ac:dyDescent="0.6">
      <c r="A74" s="1" t="s">
        <v>75</v>
      </c>
      <c r="B74" s="1">
        <v>81455</v>
      </c>
      <c r="C74" s="1">
        <v>-11.02</v>
      </c>
      <c r="D74" s="1">
        <v>2.57</v>
      </c>
      <c r="E74" s="1">
        <f t="shared" si="15"/>
        <v>-13.59</v>
      </c>
      <c r="J74" s="1">
        <f t="shared" si="16"/>
        <v>-13.59</v>
      </c>
      <c r="K74" s="1">
        <f t="shared" si="17"/>
        <v>-13.41</v>
      </c>
      <c r="L74" s="1">
        <f t="shared" si="18"/>
        <v>-11.97</v>
      </c>
      <c r="M74" s="1">
        <f t="shared" si="14"/>
        <v>0.99985678464776195</v>
      </c>
    </row>
    <row r="75" spans="1:13" x14ac:dyDescent="0.6">
      <c r="A75" s="1" t="s">
        <v>76</v>
      </c>
      <c r="B75" s="1">
        <v>79075</v>
      </c>
      <c r="C75" s="1">
        <v>10.41</v>
      </c>
      <c r="D75" s="1">
        <v>4.05</v>
      </c>
      <c r="E75" s="1">
        <f t="shared" si="15"/>
        <v>6.36</v>
      </c>
      <c r="J75" s="1">
        <f t="shared" si="16"/>
        <v>6.36</v>
      </c>
      <c r="K75" s="1">
        <f t="shared" si="17"/>
        <v>6.54</v>
      </c>
      <c r="L75" s="1">
        <f t="shared" si="18"/>
        <v>9.4600000000000009</v>
      </c>
      <c r="M75" s="1">
        <f t="shared" si="14"/>
        <v>2.0740983635940857E-3</v>
      </c>
    </row>
    <row r="76" spans="1:13" x14ac:dyDescent="0.6">
      <c r="A76" s="1" t="s">
        <v>77</v>
      </c>
      <c r="B76" s="1">
        <v>79074</v>
      </c>
      <c r="C76" s="1">
        <v>9.7899999999999991</v>
      </c>
      <c r="D76" s="1">
        <v>2.46</v>
      </c>
      <c r="E76" s="1">
        <f t="shared" si="15"/>
        <v>7.33</v>
      </c>
      <c r="H76" s="1" t="s">
        <v>182</v>
      </c>
      <c r="I76" s="1" t="s">
        <v>177</v>
      </c>
      <c r="J76" s="1">
        <f t="shared" si="16"/>
        <v>7.33</v>
      </c>
      <c r="K76" s="1">
        <f t="shared" si="17"/>
        <v>7.51</v>
      </c>
      <c r="L76" s="1">
        <f t="shared" si="18"/>
        <v>8.84</v>
      </c>
      <c r="M76" s="1">
        <f t="shared" si="14"/>
        <v>3.6944593000572314E-3</v>
      </c>
    </row>
    <row r="77" spans="1:13" x14ac:dyDescent="0.6">
      <c r="A77" s="1" t="s">
        <v>78</v>
      </c>
      <c r="B77" s="1">
        <v>78597</v>
      </c>
      <c r="C77" s="1">
        <v>-10.86</v>
      </c>
      <c r="D77" s="1">
        <v>3.18</v>
      </c>
      <c r="E77" s="1">
        <f t="shared" si="15"/>
        <v>-14.04</v>
      </c>
      <c r="J77" s="1">
        <f t="shared" si="16"/>
        <v>-14.04</v>
      </c>
      <c r="K77" s="1">
        <f t="shared" si="17"/>
        <v>-13.86</v>
      </c>
      <c r="L77" s="1">
        <f t="shared" si="18"/>
        <v>-11.81</v>
      </c>
      <c r="M77" s="1">
        <f t="shared" si="14"/>
        <v>0.99982740425316108</v>
      </c>
    </row>
    <row r="78" spans="1:13" x14ac:dyDescent="0.6">
      <c r="A78" s="1" t="s">
        <v>79</v>
      </c>
      <c r="B78" s="1">
        <v>77736</v>
      </c>
      <c r="C78" s="1">
        <v>11.15</v>
      </c>
      <c r="D78" s="1">
        <v>1.04</v>
      </c>
      <c r="E78" s="1">
        <f t="shared" si="15"/>
        <v>10.11</v>
      </c>
      <c r="J78" s="1">
        <f t="shared" si="16"/>
        <v>10.11</v>
      </c>
      <c r="K78" s="1">
        <f t="shared" si="17"/>
        <v>10.29</v>
      </c>
      <c r="L78" s="1">
        <f t="shared" si="18"/>
        <v>10.199999999999999</v>
      </c>
      <c r="M78" s="1">
        <f t="shared" si="14"/>
        <v>9.9772358628791085E-4</v>
      </c>
    </row>
    <row r="79" spans="1:13" x14ac:dyDescent="0.6">
      <c r="A79" s="1" t="s">
        <v>80</v>
      </c>
      <c r="B79" s="1">
        <v>75757</v>
      </c>
      <c r="C79" s="1">
        <v>-2.81</v>
      </c>
      <c r="D79" s="1">
        <v>3.59</v>
      </c>
      <c r="E79" s="1">
        <f t="shared" si="15"/>
        <v>-6.4</v>
      </c>
      <c r="J79" s="1">
        <f t="shared" si="16"/>
        <v>-6.4</v>
      </c>
      <c r="K79" s="1">
        <f t="shared" si="17"/>
        <v>-6.22</v>
      </c>
      <c r="L79" s="1">
        <f t="shared" si="18"/>
        <v>-3.76</v>
      </c>
      <c r="M79" s="1">
        <f t="shared" si="14"/>
        <v>0.8727305586767552</v>
      </c>
    </row>
    <row r="80" spans="1:13" x14ac:dyDescent="0.6">
      <c r="A80" s="1" t="s">
        <v>81</v>
      </c>
      <c r="B80" s="1">
        <v>81184</v>
      </c>
      <c r="C80" s="1">
        <v>-5.64</v>
      </c>
      <c r="D80" s="1">
        <v>0.27</v>
      </c>
      <c r="E80" s="1">
        <f t="shared" si="15"/>
        <v>-5.91</v>
      </c>
      <c r="J80" s="1">
        <f t="shared" si="16"/>
        <v>-5.91</v>
      </c>
      <c r="K80" s="1">
        <f t="shared" si="17"/>
        <v>-5.73</v>
      </c>
      <c r="L80" s="1">
        <f t="shared" si="18"/>
        <v>-6.59</v>
      </c>
      <c r="M80" s="1">
        <f t="shared" si="14"/>
        <v>0.97708576252600254</v>
      </c>
    </row>
    <row r="81" spans="1:13" x14ac:dyDescent="0.6">
      <c r="A81" s="1" t="s">
        <v>166</v>
      </c>
      <c r="B81" s="1">
        <v>67635</v>
      </c>
      <c r="C81" s="1">
        <v>4.34</v>
      </c>
      <c r="D81" s="1">
        <v>2.2400000000000002</v>
      </c>
      <c r="E81" s="1">
        <f t="shared" si="15"/>
        <v>2.1</v>
      </c>
      <c r="J81" s="1">
        <f t="shared" si="16"/>
        <v>2.1</v>
      </c>
      <c r="K81" s="1">
        <f t="shared" si="17"/>
        <v>2.2799999999999998</v>
      </c>
      <c r="L81" s="1">
        <f t="shared" si="18"/>
        <v>3.39</v>
      </c>
      <c r="M81" s="1">
        <f t="shared" si="14"/>
        <v>0.15214603037208185</v>
      </c>
    </row>
    <row r="82" spans="1:13" x14ac:dyDescent="0.6">
      <c r="A82" s="1" t="s">
        <v>82</v>
      </c>
      <c r="B82" s="1">
        <v>75483</v>
      </c>
      <c r="C82" s="1">
        <v>8.9499999999999993</v>
      </c>
      <c r="D82" s="1">
        <v>-2.23</v>
      </c>
      <c r="E82" s="1">
        <f t="shared" si="15"/>
        <v>11.18</v>
      </c>
      <c r="F82" s="1" t="s">
        <v>178</v>
      </c>
      <c r="J82" s="1">
        <f t="shared" si="16"/>
        <v>11.18</v>
      </c>
      <c r="K82" s="1">
        <f t="shared" si="17"/>
        <v>11.36</v>
      </c>
      <c r="L82" s="1">
        <f t="shared" si="18"/>
        <v>8</v>
      </c>
      <c r="M82" s="1">
        <f t="shared" si="14"/>
        <v>7.6701806207409512E-3</v>
      </c>
    </row>
    <row r="83" spans="1:13" x14ac:dyDescent="0.6">
      <c r="A83" s="1" t="s">
        <v>83</v>
      </c>
      <c r="B83" s="1">
        <v>76390</v>
      </c>
      <c r="C83" s="1">
        <v>-8.9</v>
      </c>
      <c r="D83" s="1">
        <v>4.05</v>
      </c>
      <c r="E83" s="1">
        <f t="shared" si="15"/>
        <v>-12.95</v>
      </c>
      <c r="H83" s="1" t="s">
        <v>177</v>
      </c>
      <c r="I83" s="1" t="s">
        <v>176</v>
      </c>
      <c r="J83" s="1">
        <f t="shared" si="16"/>
        <v>-14.95</v>
      </c>
      <c r="K83" s="1">
        <f t="shared" si="17"/>
        <v>-14.77</v>
      </c>
      <c r="L83" s="1">
        <f t="shared" si="18"/>
        <v>-9.85</v>
      </c>
      <c r="M83" s="1">
        <f t="shared" si="14"/>
        <v>0.99858140590156186</v>
      </c>
    </row>
    <row r="84" spans="1:13" x14ac:dyDescent="0.6">
      <c r="A84" s="1" t="s">
        <v>84</v>
      </c>
      <c r="B84" s="1">
        <v>77490</v>
      </c>
      <c r="C84" s="1">
        <v>-2.42</v>
      </c>
      <c r="D84" s="1">
        <v>-0.54</v>
      </c>
      <c r="E84" s="1">
        <f t="shared" si="15"/>
        <v>-1.88</v>
      </c>
      <c r="J84" s="1">
        <f t="shared" si="16"/>
        <v>-1.88</v>
      </c>
      <c r="K84" s="1">
        <f t="shared" si="17"/>
        <v>-1.7</v>
      </c>
      <c r="L84" s="1">
        <f t="shared" si="18"/>
        <v>-3.37</v>
      </c>
      <c r="M84" s="1">
        <f t="shared" si="14"/>
        <v>0.84642302461361574</v>
      </c>
    </row>
    <row r="85" spans="1:13" x14ac:dyDescent="0.6">
      <c r="A85" s="1" t="s">
        <v>85</v>
      </c>
      <c r="B85" s="1">
        <v>80321</v>
      </c>
      <c r="C85" s="1">
        <v>10.94</v>
      </c>
      <c r="D85" s="1">
        <v>-0.45</v>
      </c>
      <c r="E85" s="1">
        <f t="shared" si="15"/>
        <v>11.39</v>
      </c>
      <c r="J85" s="1">
        <f t="shared" si="16"/>
        <v>11.39</v>
      </c>
      <c r="K85" s="1">
        <f t="shared" si="17"/>
        <v>11.57</v>
      </c>
      <c r="L85" s="1">
        <f t="shared" si="18"/>
        <v>9.99</v>
      </c>
      <c r="M85" s="1">
        <f t="shared" si="14"/>
        <v>1.2338560153984438E-3</v>
      </c>
    </row>
    <row r="86" spans="1:13" x14ac:dyDescent="0.6">
      <c r="A86" s="1" t="s">
        <v>86</v>
      </c>
      <c r="B86" s="1">
        <v>80798</v>
      </c>
      <c r="C86" s="1">
        <v>3.67</v>
      </c>
      <c r="D86" s="1">
        <v>2.68</v>
      </c>
      <c r="E86" s="1">
        <f t="shared" si="15"/>
        <v>0.99</v>
      </c>
      <c r="J86" s="1">
        <f t="shared" si="16"/>
        <v>0.99</v>
      </c>
      <c r="K86" s="1">
        <f t="shared" si="17"/>
        <v>1.17</v>
      </c>
      <c r="L86" s="1">
        <f t="shared" si="18"/>
        <v>2.72</v>
      </c>
      <c r="M86" s="1">
        <f t="shared" si="14"/>
        <v>0.20490091296326859</v>
      </c>
    </row>
    <row r="87" spans="1:13" x14ac:dyDescent="0.6">
      <c r="A87" s="1" t="s">
        <v>87</v>
      </c>
      <c r="B87" s="1">
        <v>81742</v>
      </c>
      <c r="C87" s="1">
        <v>-15.63</v>
      </c>
      <c r="D87" s="1">
        <v>4.1900000000000004</v>
      </c>
      <c r="E87" s="1">
        <f t="shared" si="15"/>
        <v>-19.82</v>
      </c>
      <c r="I87" s="1" t="s">
        <v>176</v>
      </c>
      <c r="J87" s="1">
        <f t="shared" si="16"/>
        <v>-20.82</v>
      </c>
      <c r="K87" s="1">
        <f t="shared" si="17"/>
        <v>-20.64</v>
      </c>
      <c r="L87" s="1">
        <f t="shared" si="18"/>
        <v>-16.579999999999998</v>
      </c>
      <c r="M87" s="1">
        <f t="shared" si="14"/>
        <v>0.99999974728819019</v>
      </c>
    </row>
    <row r="88" spans="1:13" x14ac:dyDescent="0.6">
      <c r="A88" s="1" t="s">
        <v>88</v>
      </c>
      <c r="B88" s="1">
        <v>74269</v>
      </c>
      <c r="C88" s="1">
        <v>6.39</v>
      </c>
      <c r="D88" s="1">
        <v>2.34</v>
      </c>
      <c r="E88" s="1">
        <f t="shared" si="15"/>
        <v>4.05</v>
      </c>
      <c r="J88" s="1">
        <f t="shared" si="16"/>
        <v>4.05</v>
      </c>
      <c r="K88" s="1">
        <f t="shared" si="17"/>
        <v>4.2300000000000004</v>
      </c>
      <c r="L88" s="1">
        <f t="shared" si="18"/>
        <v>5.44</v>
      </c>
      <c r="M88" s="1">
        <f t="shared" si="14"/>
        <v>4.9626608674725119E-2</v>
      </c>
    </row>
    <row r="89" spans="1:13" x14ac:dyDescent="0.6">
      <c r="A89" s="1" t="s">
        <v>89</v>
      </c>
      <c r="B89" s="1">
        <v>80058</v>
      </c>
      <c r="C89" s="1">
        <v>-4.83</v>
      </c>
      <c r="D89" s="1">
        <v>-1.7</v>
      </c>
      <c r="E89" s="1">
        <f t="shared" si="15"/>
        <v>-3.13</v>
      </c>
      <c r="H89" s="1" t="s">
        <v>177</v>
      </c>
      <c r="I89" s="1" t="s">
        <v>176</v>
      </c>
      <c r="J89" s="1">
        <f t="shared" si="16"/>
        <v>-5.13</v>
      </c>
      <c r="K89" s="1">
        <f t="shared" si="17"/>
        <v>-4.95</v>
      </c>
      <c r="L89" s="1">
        <f t="shared" si="18"/>
        <v>-5.78</v>
      </c>
      <c r="M89" s="1">
        <f t="shared" si="14"/>
        <v>0.96007139314239665</v>
      </c>
    </row>
    <row r="90" spans="1:13" x14ac:dyDescent="0.6">
      <c r="A90" s="1" t="s">
        <v>90</v>
      </c>
      <c r="B90" s="1">
        <v>73170</v>
      </c>
      <c r="C90" s="1">
        <v>5.47</v>
      </c>
      <c r="D90" s="1">
        <v>2.4500000000000002</v>
      </c>
      <c r="E90" s="1">
        <f t="shared" si="15"/>
        <v>3.02</v>
      </c>
      <c r="J90" s="1">
        <f t="shared" si="16"/>
        <v>3.02</v>
      </c>
      <c r="K90" s="1">
        <f t="shared" si="17"/>
        <v>3.2</v>
      </c>
      <c r="L90" s="1">
        <f t="shared" si="18"/>
        <v>4.5199999999999996</v>
      </c>
      <c r="M90" s="1">
        <f t="shared" si="14"/>
        <v>8.5390757517729357E-2</v>
      </c>
    </row>
    <row r="91" spans="1:13" x14ac:dyDescent="0.6">
      <c r="A91" s="1" t="s">
        <v>91</v>
      </c>
      <c r="B91" s="1">
        <v>43733</v>
      </c>
      <c r="C91" s="1">
        <v>-5.29</v>
      </c>
      <c r="D91" s="1">
        <v>-1.77</v>
      </c>
      <c r="E91" s="1">
        <f t="shared" si="15"/>
        <v>-3.52</v>
      </c>
      <c r="H91" s="1" t="s">
        <v>177</v>
      </c>
      <c r="I91" s="1" t="s">
        <v>176</v>
      </c>
      <c r="J91" s="1">
        <f t="shared" si="16"/>
        <v>-5.52</v>
      </c>
      <c r="K91" s="1">
        <f t="shared" si="17"/>
        <v>-5.34</v>
      </c>
      <c r="L91" s="1">
        <f t="shared" si="18"/>
        <v>-6.24</v>
      </c>
      <c r="M91" s="1">
        <f t="shared" si="14"/>
        <v>0.97068175965593817</v>
      </c>
    </row>
    <row r="92" spans="1:13" x14ac:dyDescent="0.6">
      <c r="A92" s="1" t="s">
        <v>92</v>
      </c>
      <c r="B92" s="1">
        <v>75442</v>
      </c>
      <c r="C92" s="1">
        <v>2.72</v>
      </c>
      <c r="D92" s="1">
        <v>1.8</v>
      </c>
      <c r="E92" s="1">
        <f t="shared" si="15"/>
        <v>0.92</v>
      </c>
      <c r="J92" s="1">
        <f t="shared" si="16"/>
        <v>0.92</v>
      </c>
      <c r="K92" s="1">
        <f t="shared" si="17"/>
        <v>1.1000000000000001</v>
      </c>
      <c r="L92" s="1">
        <f t="shared" si="18"/>
        <v>1.77</v>
      </c>
      <c r="M92" s="1">
        <f t="shared" si="14"/>
        <v>0.29585362898180279</v>
      </c>
    </row>
    <row r="93" spans="1:13" x14ac:dyDescent="0.6">
      <c r="A93" s="1" t="s">
        <v>167</v>
      </c>
      <c r="B93" s="1">
        <v>74842</v>
      </c>
      <c r="C93" s="1">
        <v>-3.81</v>
      </c>
      <c r="D93" s="1">
        <v>0.89</v>
      </c>
      <c r="E93" s="1">
        <f t="shared" si="15"/>
        <v>-4.7</v>
      </c>
      <c r="H93" s="1" t="s">
        <v>177</v>
      </c>
      <c r="I93" s="1" t="s">
        <v>176</v>
      </c>
      <c r="J93" s="1">
        <f t="shared" si="16"/>
        <v>-6.7</v>
      </c>
      <c r="K93" s="1">
        <f t="shared" si="17"/>
        <v>-6.52</v>
      </c>
      <c r="L93" s="1">
        <f t="shared" si="18"/>
        <v>-4.76</v>
      </c>
      <c r="M93" s="1">
        <f t="shared" si="14"/>
        <v>0.92540863550119823</v>
      </c>
    </row>
    <row r="94" spans="1:13" x14ac:dyDescent="0.6">
      <c r="A94" s="1" t="s">
        <v>93</v>
      </c>
      <c r="B94" s="1">
        <v>80109</v>
      </c>
      <c r="C94" s="1">
        <v>11.24</v>
      </c>
      <c r="D94" s="1">
        <v>1.1100000000000001</v>
      </c>
      <c r="E94" s="1">
        <f t="shared" si="15"/>
        <v>10.130000000000001</v>
      </c>
      <c r="J94" s="1">
        <f t="shared" si="16"/>
        <v>10.130000000000001</v>
      </c>
      <c r="K94" s="1">
        <f t="shared" si="17"/>
        <v>10.31</v>
      </c>
      <c r="L94" s="1">
        <f t="shared" si="18"/>
        <v>10.29</v>
      </c>
      <c r="M94" s="1">
        <f t="shared" si="14"/>
        <v>9.098525365442982E-4</v>
      </c>
    </row>
    <row r="95" spans="1:13" x14ac:dyDescent="0.6">
      <c r="A95" s="1" t="s">
        <v>94</v>
      </c>
      <c r="B95" s="1">
        <v>58393</v>
      </c>
      <c r="C95" s="1">
        <v>-8.17</v>
      </c>
      <c r="D95" s="1">
        <v>2.94</v>
      </c>
      <c r="E95" s="1">
        <f t="shared" si="15"/>
        <v>-11.11</v>
      </c>
      <c r="J95" s="1">
        <f t="shared" si="16"/>
        <v>-11.11</v>
      </c>
      <c r="K95" s="1">
        <f t="shared" si="17"/>
        <v>-10.93</v>
      </c>
      <c r="L95" s="1">
        <f t="shared" si="18"/>
        <v>-9.1199999999999992</v>
      </c>
      <c r="M95" s="1">
        <f t="shared" si="14"/>
        <v>0.99714193988768207</v>
      </c>
    </row>
    <row r="96" spans="1:13" x14ac:dyDescent="0.6">
      <c r="A96" s="1" t="s">
        <v>95</v>
      </c>
      <c r="B96" s="1">
        <v>71565</v>
      </c>
      <c r="C96" s="1">
        <v>6.96</v>
      </c>
      <c r="D96" s="1">
        <v>8.65</v>
      </c>
      <c r="E96" s="1">
        <f t="shared" si="15"/>
        <v>-1.69</v>
      </c>
      <c r="J96" s="1">
        <f t="shared" si="16"/>
        <v>-1.69</v>
      </c>
      <c r="K96" s="1">
        <f t="shared" si="17"/>
        <v>-1.51</v>
      </c>
      <c r="L96" s="1">
        <f t="shared" si="18"/>
        <v>6.01</v>
      </c>
      <c r="M96" s="1">
        <f t="shared" si="14"/>
        <v>3.428730932047129E-2</v>
      </c>
    </row>
    <row r="97" spans="1:13" x14ac:dyDescent="0.6">
      <c r="A97" s="1" t="s">
        <v>96</v>
      </c>
      <c r="B97" s="1">
        <v>77822</v>
      </c>
      <c r="C97" s="1">
        <v>16.87</v>
      </c>
      <c r="D97" s="1">
        <v>-0.26</v>
      </c>
      <c r="E97" s="1">
        <f t="shared" si="15"/>
        <v>17.13</v>
      </c>
      <c r="J97" s="1">
        <f t="shared" si="16"/>
        <v>17.13</v>
      </c>
      <c r="K97" s="1">
        <f t="shared" si="17"/>
        <v>17.309999999999999</v>
      </c>
      <c r="L97" s="1">
        <f t="shared" si="18"/>
        <v>15.92</v>
      </c>
      <c r="M97" s="1">
        <f t="shared" si="14"/>
        <v>7.0268200890706283E-7</v>
      </c>
    </row>
    <row r="98" spans="1:13" x14ac:dyDescent="0.6">
      <c r="A98" s="1" t="s">
        <v>98</v>
      </c>
      <c r="B98" s="1">
        <v>78871</v>
      </c>
      <c r="C98" s="1">
        <v>8.67</v>
      </c>
      <c r="D98" s="1">
        <v>2.9</v>
      </c>
      <c r="E98" s="1">
        <f t="shared" si="15"/>
        <v>5.77</v>
      </c>
      <c r="J98" s="1">
        <f t="shared" si="16"/>
        <v>5.77</v>
      </c>
      <c r="K98" s="1">
        <f t="shared" si="17"/>
        <v>5.95</v>
      </c>
      <c r="L98" s="1">
        <f t="shared" si="18"/>
        <v>7.72</v>
      </c>
      <c r="M98" s="1">
        <f t="shared" ref="M98:M129" si="19">_xlfn.NORM.DIST(0,$L98,3.3,TRUE)</f>
        <v>9.6575274537494711E-3</v>
      </c>
    </row>
    <row r="99" spans="1:13" x14ac:dyDescent="0.6">
      <c r="A99" s="1" t="s">
        <v>99</v>
      </c>
      <c r="B99" s="1">
        <v>80490</v>
      </c>
      <c r="C99" s="1">
        <v>3.76</v>
      </c>
      <c r="D99" s="1">
        <v>2.98</v>
      </c>
      <c r="E99" s="1">
        <f t="shared" si="15"/>
        <v>0.78</v>
      </c>
      <c r="J99" s="1">
        <f t="shared" si="16"/>
        <v>0.78</v>
      </c>
      <c r="K99" s="1">
        <f t="shared" si="17"/>
        <v>0.96</v>
      </c>
      <c r="L99" s="1">
        <f t="shared" si="18"/>
        <v>2.81</v>
      </c>
      <c r="M99" s="1">
        <f t="shared" si="19"/>
        <v>0.19724162516621549</v>
      </c>
    </row>
    <row r="100" spans="1:13" x14ac:dyDescent="0.6">
      <c r="A100" s="1" t="s">
        <v>100</v>
      </c>
      <c r="B100" s="1">
        <v>75804</v>
      </c>
      <c r="C100" s="1">
        <v>19.93</v>
      </c>
      <c r="D100" s="1">
        <v>0.56000000000000005</v>
      </c>
      <c r="E100" s="1">
        <f t="shared" si="15"/>
        <v>19.37</v>
      </c>
      <c r="J100" s="1">
        <f t="shared" si="16"/>
        <v>19.37</v>
      </c>
      <c r="K100" s="1">
        <f t="shared" si="17"/>
        <v>19.55</v>
      </c>
      <c r="L100" s="1">
        <f t="shared" si="18"/>
        <v>18.98</v>
      </c>
      <c r="M100" s="1">
        <f t="shared" si="19"/>
        <v>4.4223576234275612E-9</v>
      </c>
    </row>
    <row r="101" spans="1:13" x14ac:dyDescent="0.6">
      <c r="A101" s="1" t="s">
        <v>101</v>
      </c>
      <c r="B101" s="1">
        <v>75899</v>
      </c>
      <c r="C101" s="1">
        <v>16.010000000000002</v>
      </c>
      <c r="D101" s="1">
        <v>1.59</v>
      </c>
      <c r="E101" s="1">
        <f t="shared" si="15"/>
        <v>14.42</v>
      </c>
      <c r="J101" s="1">
        <f t="shared" si="16"/>
        <v>14.42</v>
      </c>
      <c r="K101" s="1">
        <f t="shared" si="17"/>
        <v>14.6</v>
      </c>
      <c r="L101" s="1">
        <f t="shared" si="18"/>
        <v>15.06</v>
      </c>
      <c r="M101" s="1">
        <f t="shared" si="19"/>
        <v>2.5137564380827002E-6</v>
      </c>
    </row>
    <row r="102" spans="1:13" x14ac:dyDescent="0.6">
      <c r="A102" s="1" t="s">
        <v>102</v>
      </c>
      <c r="B102" s="1">
        <v>74815</v>
      </c>
      <c r="C102" s="1">
        <v>-17.38</v>
      </c>
      <c r="D102" s="1">
        <v>4.68</v>
      </c>
      <c r="E102" s="1">
        <f t="shared" si="15"/>
        <v>-22.06</v>
      </c>
      <c r="J102" s="1">
        <f t="shared" si="16"/>
        <v>-22.06</v>
      </c>
      <c r="K102" s="1">
        <f t="shared" si="17"/>
        <v>-21.88</v>
      </c>
      <c r="L102" s="1">
        <f t="shared" si="18"/>
        <v>-18.329999999999998</v>
      </c>
      <c r="M102" s="1">
        <f t="shared" si="19"/>
        <v>0.99999998608324592</v>
      </c>
    </row>
    <row r="103" spans="1:13" x14ac:dyDescent="0.6">
      <c r="A103" s="1" t="s">
        <v>103</v>
      </c>
      <c r="B103" s="1">
        <v>78202</v>
      </c>
      <c r="C103" s="1">
        <v>12.87</v>
      </c>
      <c r="D103" s="1">
        <v>3.32</v>
      </c>
      <c r="E103" s="1">
        <f t="shared" si="15"/>
        <v>9.5500000000000007</v>
      </c>
      <c r="J103" s="1">
        <f t="shared" si="16"/>
        <v>9.5500000000000007</v>
      </c>
      <c r="K103" s="1">
        <f t="shared" si="17"/>
        <v>9.73</v>
      </c>
      <c r="L103" s="1">
        <f t="shared" si="18"/>
        <v>11.92</v>
      </c>
      <c r="M103" s="1">
        <f t="shared" si="19"/>
        <v>1.5185126977882311E-4</v>
      </c>
    </row>
    <row r="104" spans="1:13" x14ac:dyDescent="0.6">
      <c r="A104" s="1" t="s">
        <v>104</v>
      </c>
      <c r="B104" s="1">
        <v>82518</v>
      </c>
      <c r="C104" s="1">
        <v>1.2</v>
      </c>
      <c r="D104" s="1">
        <v>0.16</v>
      </c>
      <c r="E104" s="1">
        <f t="shared" ref="E104:E135" si="20">ROUND(C104-D104,3)</f>
        <v>1.04</v>
      </c>
      <c r="J104" s="1">
        <f t="shared" ref="J104:J140" si="21">ROUND($E104+IF($I104="ALP",-1,IF(OR($I104="LIB",$I104="NAT"),1,0))-IF($H104="ALP",-1,IF(OR($H104="LIB",$H104="NAT"),1,0)),2)</f>
        <v>1.04</v>
      </c>
      <c r="K104" s="1">
        <f t="shared" ref="K104:K140" si="22">ROUND($J104+($E$152-$J$152),2)</f>
        <v>1.22</v>
      </c>
      <c r="L104" s="1">
        <f t="shared" ref="L104:L140" si="23">IF($P$7="Pre-election",ROUND($K104+($P$8-$E$152),2),ROUND($C104+($P$8-$C$152),2))</f>
        <v>0.25</v>
      </c>
      <c r="M104" s="1">
        <f t="shared" si="19"/>
        <v>0.46980598436224646</v>
      </c>
    </row>
    <row r="105" spans="1:13" x14ac:dyDescent="0.6">
      <c r="A105" s="1" t="s">
        <v>159</v>
      </c>
      <c r="B105" s="1">
        <v>79219</v>
      </c>
      <c r="C105" s="1">
        <v>-2.46</v>
      </c>
      <c r="D105" s="1">
        <v>-1.89</v>
      </c>
      <c r="E105" s="1">
        <f t="shared" si="20"/>
        <v>-0.56999999999999995</v>
      </c>
      <c r="H105" s="1" t="s">
        <v>177</v>
      </c>
      <c r="I105" s="1" t="s">
        <v>176</v>
      </c>
      <c r="J105" s="1">
        <f t="shared" si="21"/>
        <v>-2.57</v>
      </c>
      <c r="K105" s="1">
        <f t="shared" si="22"/>
        <v>-2.39</v>
      </c>
      <c r="L105" s="1">
        <f t="shared" si="23"/>
        <v>-3.41</v>
      </c>
      <c r="M105" s="1">
        <f t="shared" si="19"/>
        <v>0.84927603343097546</v>
      </c>
    </row>
    <row r="106" spans="1:13" x14ac:dyDescent="0.6">
      <c r="A106" s="1" t="s">
        <v>106</v>
      </c>
      <c r="B106" s="1">
        <v>84478</v>
      </c>
      <c r="C106" s="1">
        <v>12.55</v>
      </c>
      <c r="D106" s="1">
        <v>4.21</v>
      </c>
      <c r="E106" s="1">
        <f t="shared" si="20"/>
        <v>8.34</v>
      </c>
      <c r="J106" s="1">
        <f t="shared" si="21"/>
        <v>8.34</v>
      </c>
      <c r="K106" s="1">
        <f t="shared" si="22"/>
        <v>8.52</v>
      </c>
      <c r="L106" s="1">
        <f t="shared" si="23"/>
        <v>11.6</v>
      </c>
      <c r="M106" s="1">
        <f t="shared" si="19"/>
        <v>2.197515797171229E-4</v>
      </c>
    </row>
    <row r="107" spans="1:13" x14ac:dyDescent="0.6">
      <c r="A107" s="1" t="s">
        <v>107</v>
      </c>
      <c r="B107" s="1">
        <v>83902</v>
      </c>
      <c r="C107" s="1">
        <v>-20.09</v>
      </c>
      <c r="D107" s="1">
        <v>1.71</v>
      </c>
      <c r="E107" s="1">
        <f t="shared" si="20"/>
        <v>-21.8</v>
      </c>
      <c r="J107" s="1">
        <f t="shared" si="21"/>
        <v>-21.8</v>
      </c>
      <c r="K107" s="1">
        <f t="shared" si="22"/>
        <v>-21.62</v>
      </c>
      <c r="L107" s="1">
        <f t="shared" si="23"/>
        <v>-21.04</v>
      </c>
      <c r="M107" s="1">
        <f t="shared" si="19"/>
        <v>0.99999999990896959</v>
      </c>
    </row>
    <row r="108" spans="1:13" x14ac:dyDescent="0.6">
      <c r="A108" s="1" t="s">
        <v>160</v>
      </c>
      <c r="B108" s="1">
        <v>79039</v>
      </c>
      <c r="C108" s="1">
        <v>-5.69</v>
      </c>
      <c r="D108" s="1">
        <v>0.14000000000000001</v>
      </c>
      <c r="E108" s="1">
        <f t="shared" si="20"/>
        <v>-5.83</v>
      </c>
      <c r="I108" s="1" t="s">
        <v>176</v>
      </c>
      <c r="J108" s="1">
        <f t="shared" si="21"/>
        <v>-6.83</v>
      </c>
      <c r="K108" s="1">
        <f t="shared" si="22"/>
        <v>-6.65</v>
      </c>
      <c r="L108" s="1">
        <f t="shared" si="23"/>
        <v>-6.64</v>
      </c>
      <c r="M108" s="1">
        <f t="shared" si="19"/>
        <v>0.97789641943088856</v>
      </c>
    </row>
    <row r="109" spans="1:13" x14ac:dyDescent="0.6">
      <c r="A109" s="1" t="s">
        <v>108</v>
      </c>
      <c r="B109" s="1">
        <v>78009</v>
      </c>
      <c r="C109" s="1">
        <v>8.94</v>
      </c>
      <c r="D109" s="1">
        <v>3.54</v>
      </c>
      <c r="E109" s="1">
        <f t="shared" si="20"/>
        <v>5.4</v>
      </c>
      <c r="J109" s="1">
        <f t="shared" si="21"/>
        <v>5.4</v>
      </c>
      <c r="K109" s="1">
        <f t="shared" si="22"/>
        <v>5.58</v>
      </c>
      <c r="L109" s="1">
        <f t="shared" si="23"/>
        <v>7.99</v>
      </c>
      <c r="M109" s="1">
        <f t="shared" si="19"/>
        <v>7.7344239256418876E-3</v>
      </c>
    </row>
    <row r="110" spans="1:13" x14ac:dyDescent="0.6">
      <c r="A110" s="1" t="s">
        <v>109</v>
      </c>
      <c r="B110" s="1">
        <v>79032</v>
      </c>
      <c r="C110" s="1">
        <v>21.32</v>
      </c>
      <c r="D110" s="1">
        <v>1.85</v>
      </c>
      <c r="E110" s="1">
        <f t="shared" si="20"/>
        <v>19.47</v>
      </c>
      <c r="J110" s="1">
        <f t="shared" si="21"/>
        <v>19.47</v>
      </c>
      <c r="K110" s="1">
        <f t="shared" si="22"/>
        <v>19.649999999999999</v>
      </c>
      <c r="L110" s="1">
        <f t="shared" si="23"/>
        <v>20.37</v>
      </c>
      <c r="M110" s="1">
        <f t="shared" si="19"/>
        <v>3.3560969797679822E-10</v>
      </c>
    </row>
    <row r="111" spans="1:13" x14ac:dyDescent="0.6">
      <c r="A111" s="1" t="s">
        <v>111</v>
      </c>
      <c r="B111" s="1">
        <v>77764</v>
      </c>
      <c r="C111" s="1">
        <v>15.42</v>
      </c>
      <c r="D111" s="1">
        <v>2.59</v>
      </c>
      <c r="E111" s="1">
        <f t="shared" si="20"/>
        <v>12.83</v>
      </c>
      <c r="J111" s="1">
        <f t="shared" si="21"/>
        <v>12.83</v>
      </c>
      <c r="K111" s="1">
        <f t="shared" si="22"/>
        <v>13.01</v>
      </c>
      <c r="L111" s="1">
        <f t="shared" si="23"/>
        <v>14.47</v>
      </c>
      <c r="M111" s="1">
        <f t="shared" si="19"/>
        <v>5.8033268118813555E-6</v>
      </c>
    </row>
    <row r="112" spans="1:13" x14ac:dyDescent="0.6">
      <c r="A112" s="1" t="s">
        <v>112</v>
      </c>
      <c r="B112" s="1">
        <v>67982</v>
      </c>
      <c r="C112" s="1">
        <v>6.04</v>
      </c>
      <c r="D112" s="1">
        <v>0.42</v>
      </c>
      <c r="E112" s="1">
        <f t="shared" si="20"/>
        <v>5.62</v>
      </c>
      <c r="J112" s="1">
        <f t="shared" si="21"/>
        <v>5.62</v>
      </c>
      <c r="K112" s="1">
        <f t="shared" si="22"/>
        <v>5.8</v>
      </c>
      <c r="L112" s="1">
        <f t="shared" si="23"/>
        <v>5.09</v>
      </c>
      <c r="M112" s="1">
        <f t="shared" si="19"/>
        <v>6.148526714549582E-2</v>
      </c>
    </row>
    <row r="113" spans="1:13" x14ac:dyDescent="0.6">
      <c r="A113" s="1" t="s">
        <v>113</v>
      </c>
      <c r="B113" s="1">
        <v>80312</v>
      </c>
      <c r="C113" s="1">
        <v>4.21</v>
      </c>
      <c r="D113" s="1">
        <v>3.63</v>
      </c>
      <c r="E113" s="1">
        <f t="shared" si="20"/>
        <v>0.57999999999999996</v>
      </c>
      <c r="J113" s="1">
        <f t="shared" si="21"/>
        <v>0.57999999999999996</v>
      </c>
      <c r="K113" s="1">
        <f t="shared" si="22"/>
        <v>0.76</v>
      </c>
      <c r="L113" s="1">
        <f t="shared" si="23"/>
        <v>3.26</v>
      </c>
      <c r="M113" s="1">
        <f t="shared" si="19"/>
        <v>0.1616060076012967</v>
      </c>
    </row>
    <row r="114" spans="1:13" x14ac:dyDescent="0.6">
      <c r="A114" s="1" t="s">
        <v>161</v>
      </c>
      <c r="B114" s="1">
        <v>79567</v>
      </c>
      <c r="C114" s="1">
        <v>23.93</v>
      </c>
      <c r="D114" s="1">
        <v>1.87</v>
      </c>
      <c r="E114" s="1">
        <f t="shared" si="20"/>
        <v>22.06</v>
      </c>
      <c r="J114" s="1">
        <f t="shared" si="21"/>
        <v>22.06</v>
      </c>
      <c r="K114" s="1">
        <f t="shared" si="22"/>
        <v>22.24</v>
      </c>
      <c r="L114" s="1">
        <f t="shared" si="23"/>
        <v>22.98</v>
      </c>
      <c r="M114" s="1">
        <f t="shared" si="19"/>
        <v>1.6579993836897341E-12</v>
      </c>
    </row>
    <row r="115" spans="1:13" x14ac:dyDescent="0.6">
      <c r="A115" s="1" t="s">
        <v>114</v>
      </c>
      <c r="B115" s="1">
        <v>79903</v>
      </c>
      <c r="C115" s="1">
        <v>13.85</v>
      </c>
      <c r="D115" s="1">
        <v>0.19</v>
      </c>
      <c r="E115" s="1">
        <f t="shared" si="20"/>
        <v>13.66</v>
      </c>
      <c r="F115" s="1" t="s">
        <v>178</v>
      </c>
      <c r="J115" s="1">
        <f t="shared" si="21"/>
        <v>13.66</v>
      </c>
      <c r="K115" s="1">
        <f t="shared" si="22"/>
        <v>13.84</v>
      </c>
      <c r="L115" s="1">
        <f t="shared" si="23"/>
        <v>12.9</v>
      </c>
      <c r="M115" s="1">
        <f t="shared" si="19"/>
        <v>4.6322049108612699E-5</v>
      </c>
    </row>
    <row r="116" spans="1:13" x14ac:dyDescent="0.6">
      <c r="A116" s="1" t="s">
        <v>115</v>
      </c>
      <c r="B116" s="1">
        <v>80052</v>
      </c>
      <c r="C116" s="1">
        <v>-6.91</v>
      </c>
      <c r="D116" s="1">
        <v>9.58</v>
      </c>
      <c r="E116" s="1">
        <f t="shared" si="20"/>
        <v>-16.489999999999998</v>
      </c>
      <c r="J116" s="1">
        <f t="shared" si="21"/>
        <v>-16.489999999999998</v>
      </c>
      <c r="K116" s="1">
        <f t="shared" si="22"/>
        <v>-16.309999999999999</v>
      </c>
      <c r="L116" s="1">
        <f t="shared" si="23"/>
        <v>-7.86</v>
      </c>
      <c r="M116" s="1">
        <f t="shared" si="19"/>
        <v>0.99138629955583013</v>
      </c>
    </row>
    <row r="117" spans="1:13" x14ac:dyDescent="0.6">
      <c r="A117" s="1" t="s">
        <v>117</v>
      </c>
      <c r="B117" s="1">
        <v>78989</v>
      </c>
      <c r="C117" s="1">
        <v>13.22</v>
      </c>
      <c r="D117" s="1">
        <v>0.55000000000000004</v>
      </c>
      <c r="E117" s="1">
        <f t="shared" si="20"/>
        <v>12.67</v>
      </c>
      <c r="J117" s="1">
        <f t="shared" si="21"/>
        <v>12.67</v>
      </c>
      <c r="K117" s="1">
        <f t="shared" si="22"/>
        <v>12.85</v>
      </c>
      <c r="L117" s="1">
        <f t="shared" si="23"/>
        <v>12.27</v>
      </c>
      <c r="M117" s="1">
        <f t="shared" si="19"/>
        <v>1.0033091464208237E-4</v>
      </c>
    </row>
    <row r="118" spans="1:13" x14ac:dyDescent="0.6">
      <c r="A118" s="1" t="s">
        <v>118</v>
      </c>
      <c r="B118" s="1">
        <v>74515</v>
      </c>
      <c r="C118" s="1">
        <v>19.09</v>
      </c>
      <c r="D118" s="1">
        <v>2.52</v>
      </c>
      <c r="E118" s="1">
        <f t="shared" si="20"/>
        <v>16.57</v>
      </c>
      <c r="J118" s="1">
        <f t="shared" si="21"/>
        <v>16.57</v>
      </c>
      <c r="K118" s="1">
        <f t="shared" si="22"/>
        <v>16.75</v>
      </c>
      <c r="L118" s="1">
        <f t="shared" si="23"/>
        <v>18.14</v>
      </c>
      <c r="M118" s="1">
        <f t="shared" si="19"/>
        <v>1.9318653133684918E-8</v>
      </c>
    </row>
    <row r="119" spans="1:13" x14ac:dyDescent="0.6">
      <c r="A119" s="1" t="s">
        <v>119</v>
      </c>
      <c r="B119" s="1">
        <v>76415</v>
      </c>
      <c r="C119" s="1">
        <v>-8.14</v>
      </c>
      <c r="D119" s="1">
        <v>7.0000000000000007E-2</v>
      </c>
      <c r="E119" s="1">
        <f t="shared" si="20"/>
        <v>-8.2100000000000009</v>
      </c>
      <c r="H119" s="1" t="s">
        <v>176</v>
      </c>
      <c r="I119" s="1" t="s">
        <v>176</v>
      </c>
      <c r="J119" s="1">
        <f t="shared" si="21"/>
        <v>-8.2100000000000009</v>
      </c>
      <c r="K119" s="1">
        <f t="shared" si="22"/>
        <v>-8.0299999999999994</v>
      </c>
      <c r="L119" s="1">
        <f t="shared" si="23"/>
        <v>-9.09</v>
      </c>
      <c r="M119" s="1">
        <f t="shared" si="19"/>
        <v>0.99706131373216167</v>
      </c>
    </row>
    <row r="120" spans="1:13" x14ac:dyDescent="0.6">
      <c r="A120" s="1" t="s">
        <v>120</v>
      </c>
      <c r="B120" s="1">
        <v>74555</v>
      </c>
      <c r="C120" s="1">
        <v>2.77</v>
      </c>
      <c r="D120" s="1">
        <v>-0.59</v>
      </c>
      <c r="E120" s="1">
        <f t="shared" si="20"/>
        <v>3.36</v>
      </c>
      <c r="J120" s="1">
        <f t="shared" si="21"/>
        <v>3.36</v>
      </c>
      <c r="K120" s="1">
        <f t="shared" si="22"/>
        <v>3.54</v>
      </c>
      <c r="L120" s="1">
        <f t="shared" si="23"/>
        <v>1.82</v>
      </c>
      <c r="M120" s="1">
        <f t="shared" si="19"/>
        <v>0.29064029153031956</v>
      </c>
    </row>
    <row r="121" spans="1:13" x14ac:dyDescent="0.6">
      <c r="A121" s="1" t="s">
        <v>121</v>
      </c>
      <c r="B121" s="1">
        <v>76578</v>
      </c>
      <c r="C121" s="1">
        <v>8.74</v>
      </c>
      <c r="D121" s="1">
        <v>2.36</v>
      </c>
      <c r="E121" s="1">
        <f t="shared" si="20"/>
        <v>6.38</v>
      </c>
      <c r="I121" s="1" t="s">
        <v>182</v>
      </c>
      <c r="J121" s="1">
        <f t="shared" si="21"/>
        <v>7.38</v>
      </c>
      <c r="K121" s="1">
        <f t="shared" si="22"/>
        <v>7.56</v>
      </c>
      <c r="L121" s="1">
        <f t="shared" si="23"/>
        <v>7.79</v>
      </c>
      <c r="M121" s="1">
        <f t="shared" si="19"/>
        <v>9.1225501602054792E-3</v>
      </c>
    </row>
    <row r="122" spans="1:13" x14ac:dyDescent="0.6">
      <c r="A122" s="1" t="s">
        <v>122</v>
      </c>
      <c r="B122" s="1">
        <v>76960</v>
      </c>
      <c r="C122" s="1">
        <v>1.1499999999999999</v>
      </c>
      <c r="D122" s="1">
        <v>3.64</v>
      </c>
      <c r="E122" s="1">
        <f t="shared" si="20"/>
        <v>-2.4900000000000002</v>
      </c>
      <c r="J122" s="1">
        <f t="shared" si="21"/>
        <v>-2.4900000000000002</v>
      </c>
      <c r="K122" s="1">
        <f t="shared" si="22"/>
        <v>-2.31</v>
      </c>
      <c r="L122" s="1">
        <f t="shared" si="23"/>
        <v>0.2</v>
      </c>
      <c r="M122" s="1">
        <f t="shared" si="19"/>
        <v>0.47583647336683016</v>
      </c>
    </row>
    <row r="123" spans="1:13" x14ac:dyDescent="0.6">
      <c r="A123" s="1" t="s">
        <v>123</v>
      </c>
      <c r="B123" s="1">
        <v>77121</v>
      </c>
      <c r="C123" s="1">
        <v>1.42</v>
      </c>
      <c r="D123" s="1">
        <v>0.17</v>
      </c>
      <c r="E123" s="1">
        <f t="shared" si="20"/>
        <v>1.25</v>
      </c>
      <c r="H123" s="1" t="s">
        <v>177</v>
      </c>
      <c r="I123" s="1" t="s">
        <v>176</v>
      </c>
      <c r="J123" s="1">
        <f t="shared" si="21"/>
        <v>-0.75</v>
      </c>
      <c r="K123" s="1">
        <f t="shared" si="22"/>
        <v>-0.56999999999999995</v>
      </c>
      <c r="L123" s="1">
        <f t="shared" si="23"/>
        <v>0.47</v>
      </c>
      <c r="M123" s="1">
        <f t="shared" si="19"/>
        <v>0.44337245744261783</v>
      </c>
    </row>
    <row r="124" spans="1:13" x14ac:dyDescent="0.6">
      <c r="A124" s="1" t="s">
        <v>124</v>
      </c>
      <c r="B124" s="1">
        <v>70281</v>
      </c>
      <c r="C124" s="1">
        <v>6.88</v>
      </c>
      <c r="D124" s="1">
        <v>1.7</v>
      </c>
      <c r="E124" s="1">
        <f t="shared" si="20"/>
        <v>5.18</v>
      </c>
      <c r="J124" s="1">
        <f t="shared" si="21"/>
        <v>5.18</v>
      </c>
      <c r="K124" s="1">
        <f t="shared" si="22"/>
        <v>5.36</v>
      </c>
      <c r="L124" s="1">
        <f t="shared" si="23"/>
        <v>5.93</v>
      </c>
      <c r="M124" s="1">
        <f t="shared" si="19"/>
        <v>3.617021531781154E-2</v>
      </c>
    </row>
    <row r="125" spans="1:13" x14ac:dyDescent="0.6">
      <c r="A125" s="1" t="s">
        <v>125</v>
      </c>
      <c r="B125" s="1">
        <v>73913</v>
      </c>
      <c r="C125" s="1">
        <v>-11.21</v>
      </c>
      <c r="D125" s="1">
        <v>1.33</v>
      </c>
      <c r="E125" s="1">
        <f t="shared" si="20"/>
        <v>-12.54</v>
      </c>
      <c r="J125" s="1">
        <f t="shared" si="21"/>
        <v>-12.54</v>
      </c>
      <c r="K125" s="1">
        <f t="shared" si="22"/>
        <v>-12.36</v>
      </c>
      <c r="L125" s="1">
        <f t="shared" si="23"/>
        <v>-12.16</v>
      </c>
      <c r="M125" s="1">
        <f t="shared" si="19"/>
        <v>0.99988558063482269</v>
      </c>
    </row>
    <row r="126" spans="1:13" x14ac:dyDescent="0.6">
      <c r="A126" s="1" t="s">
        <v>126</v>
      </c>
      <c r="B126" s="1">
        <v>81775</v>
      </c>
      <c r="C126" s="1">
        <v>3.42</v>
      </c>
      <c r="D126" s="1">
        <v>2.66</v>
      </c>
      <c r="E126" s="1">
        <f t="shared" si="20"/>
        <v>0.76</v>
      </c>
      <c r="J126" s="1">
        <f t="shared" si="21"/>
        <v>0.76</v>
      </c>
      <c r="K126" s="1">
        <f t="shared" si="22"/>
        <v>0.94</v>
      </c>
      <c r="L126" s="1">
        <f t="shared" si="23"/>
        <v>2.4700000000000002</v>
      </c>
      <c r="M126" s="1">
        <f t="shared" si="19"/>
        <v>0.22708388038062613</v>
      </c>
    </row>
    <row r="127" spans="1:13" x14ac:dyDescent="0.6">
      <c r="A127" s="1" t="s">
        <v>162</v>
      </c>
      <c r="B127" s="1">
        <v>76384</v>
      </c>
      <c r="C127" s="1">
        <v>-14.65</v>
      </c>
      <c r="D127" s="1">
        <v>1.07</v>
      </c>
      <c r="E127" s="1">
        <f t="shared" si="20"/>
        <v>-15.72</v>
      </c>
      <c r="J127" s="1">
        <f t="shared" si="21"/>
        <v>-15.72</v>
      </c>
      <c r="K127" s="1">
        <f t="shared" si="22"/>
        <v>-15.54</v>
      </c>
      <c r="L127" s="1">
        <f t="shared" si="23"/>
        <v>-15.6</v>
      </c>
      <c r="M127" s="1">
        <f t="shared" si="19"/>
        <v>0.99999886222231649</v>
      </c>
    </row>
    <row r="128" spans="1:13" x14ac:dyDescent="0.6">
      <c r="A128" s="1" t="s">
        <v>168</v>
      </c>
      <c r="B128" s="1">
        <v>75142</v>
      </c>
      <c r="C128" s="1">
        <v>-12.81</v>
      </c>
      <c r="D128" s="1">
        <v>3.96</v>
      </c>
      <c r="E128" s="1">
        <f t="shared" si="20"/>
        <v>-16.77</v>
      </c>
      <c r="J128" s="1">
        <f t="shared" si="21"/>
        <v>-16.77</v>
      </c>
      <c r="K128" s="1">
        <f t="shared" si="22"/>
        <v>-16.59</v>
      </c>
      <c r="L128" s="1">
        <f t="shared" si="23"/>
        <v>-13.76</v>
      </c>
      <c r="M128" s="1">
        <f t="shared" si="19"/>
        <v>0.99998474975434559</v>
      </c>
    </row>
    <row r="129" spans="1:13" x14ac:dyDescent="0.6">
      <c r="A129" s="1" t="s">
        <v>127</v>
      </c>
      <c r="B129" s="1">
        <v>74570</v>
      </c>
      <c r="C129" s="1">
        <v>-6.68</v>
      </c>
      <c r="D129" s="1">
        <v>2.0099999999999998</v>
      </c>
      <c r="E129" s="1">
        <f t="shared" si="20"/>
        <v>-8.69</v>
      </c>
      <c r="I129" s="1" t="s">
        <v>176</v>
      </c>
      <c r="J129" s="1">
        <f t="shared" si="21"/>
        <v>-9.69</v>
      </c>
      <c r="K129" s="1">
        <f t="shared" si="22"/>
        <v>-9.51</v>
      </c>
      <c r="L129" s="1">
        <f t="shared" si="23"/>
        <v>-7.63</v>
      </c>
      <c r="M129" s="1">
        <f t="shared" si="19"/>
        <v>0.98961449774436383</v>
      </c>
    </row>
    <row r="130" spans="1:13" x14ac:dyDescent="0.6">
      <c r="A130" s="1" t="s">
        <v>128</v>
      </c>
      <c r="B130" s="1">
        <v>63891</v>
      </c>
      <c r="C130" s="1">
        <v>-16.87</v>
      </c>
      <c r="D130" s="1">
        <v>5.29</v>
      </c>
      <c r="E130" s="1">
        <f t="shared" si="20"/>
        <v>-22.16</v>
      </c>
      <c r="J130" s="1">
        <f t="shared" si="21"/>
        <v>-22.16</v>
      </c>
      <c r="K130" s="1">
        <f t="shared" si="22"/>
        <v>-21.98</v>
      </c>
      <c r="L130" s="1">
        <f t="shared" si="23"/>
        <v>-17.82</v>
      </c>
      <c r="M130" s="1">
        <f t="shared" ref="M130:M148" si="24">_xlfn.NORM.DIST(0,$L130,3.3,TRUE)</f>
        <v>0.99999996667955149</v>
      </c>
    </row>
    <row r="131" spans="1:13" x14ac:dyDescent="0.6">
      <c r="A131" s="1" t="s">
        <v>129</v>
      </c>
      <c r="B131" s="1">
        <v>72653</v>
      </c>
      <c r="C131" s="1">
        <v>1.68</v>
      </c>
      <c r="D131" s="1">
        <v>0.84</v>
      </c>
      <c r="E131" s="1">
        <f t="shared" si="20"/>
        <v>0.84</v>
      </c>
      <c r="J131" s="1">
        <f t="shared" si="21"/>
        <v>0.84</v>
      </c>
      <c r="K131" s="1">
        <f t="shared" si="22"/>
        <v>1.02</v>
      </c>
      <c r="L131" s="1">
        <f t="shared" si="23"/>
        <v>0.73</v>
      </c>
      <c r="M131" s="1">
        <f t="shared" si="24"/>
        <v>0.41246363583952828</v>
      </c>
    </row>
    <row r="132" spans="1:13" x14ac:dyDescent="0.6">
      <c r="A132" s="1" t="s">
        <v>130</v>
      </c>
      <c r="B132" s="1">
        <v>80347</v>
      </c>
      <c r="C132" s="1">
        <v>19.87</v>
      </c>
      <c r="D132" s="1">
        <v>5.21</v>
      </c>
      <c r="E132" s="1">
        <f t="shared" si="20"/>
        <v>14.66</v>
      </c>
      <c r="I132" s="1" t="s">
        <v>177</v>
      </c>
      <c r="J132" s="1">
        <f t="shared" si="21"/>
        <v>15.66</v>
      </c>
      <c r="K132" s="1">
        <f t="shared" si="22"/>
        <v>15.84</v>
      </c>
      <c r="L132" s="1">
        <f t="shared" si="23"/>
        <v>18.920000000000002</v>
      </c>
      <c r="M132" s="1">
        <f t="shared" si="24"/>
        <v>4.9237914733821961E-9</v>
      </c>
    </row>
    <row r="133" spans="1:13" x14ac:dyDescent="0.6">
      <c r="A133" s="1" t="s">
        <v>131</v>
      </c>
      <c r="B133" s="1">
        <v>75683</v>
      </c>
      <c r="C133" s="1">
        <v>6.98</v>
      </c>
      <c r="D133" s="1">
        <v>4.97</v>
      </c>
      <c r="E133" s="1">
        <f t="shared" si="20"/>
        <v>2.0099999999999998</v>
      </c>
      <c r="J133" s="1">
        <f t="shared" si="21"/>
        <v>2.0099999999999998</v>
      </c>
      <c r="K133" s="1">
        <f t="shared" si="22"/>
        <v>2.19</v>
      </c>
      <c r="L133" s="1">
        <f t="shared" si="23"/>
        <v>6.03</v>
      </c>
      <c r="M133" s="1">
        <f t="shared" si="24"/>
        <v>3.3829386844964837E-2</v>
      </c>
    </row>
    <row r="134" spans="1:13" x14ac:dyDescent="0.6">
      <c r="A134" s="1" t="s">
        <v>132</v>
      </c>
      <c r="B134" s="1">
        <v>81756</v>
      </c>
      <c r="C134" s="1">
        <v>8.6199999999999992</v>
      </c>
      <c r="D134" s="1">
        <v>-0.9</v>
      </c>
      <c r="E134" s="1">
        <f t="shared" si="20"/>
        <v>9.52</v>
      </c>
      <c r="J134" s="1">
        <f t="shared" si="21"/>
        <v>9.52</v>
      </c>
      <c r="K134" s="1">
        <f t="shared" si="22"/>
        <v>9.6999999999999993</v>
      </c>
      <c r="L134" s="1">
        <f t="shared" si="23"/>
        <v>7.67</v>
      </c>
      <c r="M134" s="1">
        <f t="shared" si="24"/>
        <v>1.0056252355722932E-2</v>
      </c>
    </row>
    <row r="135" spans="1:13" x14ac:dyDescent="0.6">
      <c r="A135" s="1" t="s">
        <v>133</v>
      </c>
      <c r="B135" s="1">
        <v>81316</v>
      </c>
      <c r="C135" s="1">
        <v>-19.190000000000001</v>
      </c>
      <c r="D135" s="1">
        <v>2.65</v>
      </c>
      <c r="E135" s="1">
        <f t="shared" si="20"/>
        <v>-21.84</v>
      </c>
      <c r="J135" s="1">
        <f t="shared" si="21"/>
        <v>-21.84</v>
      </c>
      <c r="K135" s="1">
        <f t="shared" si="22"/>
        <v>-21.66</v>
      </c>
      <c r="L135" s="1">
        <f t="shared" si="23"/>
        <v>-20.14</v>
      </c>
      <c r="M135" s="1">
        <f t="shared" si="24"/>
        <v>0.99999999947961948</v>
      </c>
    </row>
    <row r="136" spans="1:13" x14ac:dyDescent="0.6">
      <c r="A136" s="1" t="s">
        <v>134</v>
      </c>
      <c r="B136" s="1">
        <v>78755</v>
      </c>
      <c r="C136" s="1">
        <v>-8.7799999999999994</v>
      </c>
      <c r="D136" s="1">
        <v>3.45</v>
      </c>
      <c r="E136" s="1">
        <f t="shared" ref="E136:E140" si="25">ROUND(C136-D136,3)</f>
        <v>-12.23</v>
      </c>
      <c r="I136" s="1" t="s">
        <v>176</v>
      </c>
      <c r="J136" s="1">
        <f t="shared" si="21"/>
        <v>-13.23</v>
      </c>
      <c r="K136" s="1">
        <f t="shared" si="22"/>
        <v>-13.05</v>
      </c>
      <c r="L136" s="1">
        <f t="shared" si="23"/>
        <v>-9.73</v>
      </c>
      <c r="M136" s="1">
        <f t="shared" si="24"/>
        <v>0.99840332103579477</v>
      </c>
    </row>
    <row r="137" spans="1:13" x14ac:dyDescent="0.6">
      <c r="A137" s="1" t="s">
        <v>135</v>
      </c>
      <c r="B137" s="1">
        <v>47428</v>
      </c>
      <c r="C137" s="1">
        <v>0.09</v>
      </c>
      <c r="D137" s="1">
        <v>-2.15</v>
      </c>
      <c r="E137" s="1">
        <f t="shared" si="25"/>
        <v>2.2400000000000002</v>
      </c>
      <c r="H137" s="1" t="s">
        <v>177</v>
      </c>
      <c r="J137" s="1">
        <f t="shared" si="21"/>
        <v>1.24</v>
      </c>
      <c r="K137" s="1">
        <f t="shared" si="22"/>
        <v>1.42</v>
      </c>
      <c r="L137" s="1">
        <f t="shared" si="23"/>
        <v>-0.86</v>
      </c>
      <c r="M137" s="1">
        <f t="shared" si="24"/>
        <v>0.60280184226843037</v>
      </c>
    </row>
    <row r="138" spans="1:13" x14ac:dyDescent="0.6">
      <c r="A138" s="1" t="s">
        <v>137</v>
      </c>
      <c r="B138" s="1">
        <v>77051</v>
      </c>
      <c r="C138" s="1">
        <v>-1.58</v>
      </c>
      <c r="D138" s="1">
        <v>0.57999999999999996</v>
      </c>
      <c r="E138" s="1">
        <f t="shared" si="25"/>
        <v>-2.16</v>
      </c>
      <c r="H138" s="1" t="s">
        <v>177</v>
      </c>
      <c r="I138" s="1" t="s">
        <v>176</v>
      </c>
      <c r="J138" s="1">
        <f t="shared" si="21"/>
        <v>-4.16</v>
      </c>
      <c r="K138" s="1">
        <f t="shared" si="22"/>
        <v>-3.98</v>
      </c>
      <c r="L138" s="1">
        <f t="shared" si="23"/>
        <v>-2.5299999999999998</v>
      </c>
      <c r="M138" s="1">
        <f t="shared" si="24"/>
        <v>0.77836013645574542</v>
      </c>
    </row>
    <row r="139" spans="1:13" x14ac:dyDescent="0.6">
      <c r="A139" s="1" t="s">
        <v>138</v>
      </c>
      <c r="B139" s="1">
        <v>77878</v>
      </c>
      <c r="C139" s="1">
        <v>8.18</v>
      </c>
      <c r="D139" s="1">
        <v>0.46</v>
      </c>
      <c r="E139" s="1">
        <f t="shared" si="25"/>
        <v>7.72</v>
      </c>
      <c r="J139" s="1">
        <f t="shared" si="21"/>
        <v>7.72</v>
      </c>
      <c r="K139" s="1">
        <f t="shared" si="22"/>
        <v>7.9</v>
      </c>
      <c r="L139" s="1">
        <f t="shared" si="23"/>
        <v>7.23</v>
      </c>
      <c r="M139" s="1">
        <f t="shared" si="24"/>
        <v>1.4229185873560866E-2</v>
      </c>
    </row>
    <row r="140" spans="1:13" x14ac:dyDescent="0.6">
      <c r="A140" s="1" t="s">
        <v>139</v>
      </c>
      <c r="B140" s="1">
        <v>70803</v>
      </c>
      <c r="C140" s="1">
        <v>-2.04</v>
      </c>
      <c r="D140" s="1">
        <v>0.72</v>
      </c>
      <c r="E140" s="1">
        <f t="shared" si="25"/>
        <v>-2.76</v>
      </c>
      <c r="H140" s="1" t="s">
        <v>177</v>
      </c>
      <c r="I140" s="1" t="s">
        <v>176</v>
      </c>
      <c r="J140" s="1">
        <f t="shared" si="21"/>
        <v>-4.76</v>
      </c>
      <c r="K140" s="1">
        <f t="shared" si="22"/>
        <v>-4.58</v>
      </c>
      <c r="L140" s="1">
        <f t="shared" si="23"/>
        <v>-2.99</v>
      </c>
      <c r="M140" s="1">
        <f t="shared" si="24"/>
        <v>0.81754811258183668</v>
      </c>
    </row>
    <row r="141" spans="1:13" x14ac:dyDescent="0.6">
      <c r="A141" s="1" t="s">
        <v>140</v>
      </c>
      <c r="B141" s="1">
        <v>74359</v>
      </c>
      <c r="C141" s="1">
        <v>-15.04</v>
      </c>
      <c r="D141" s="1">
        <v>4.7300000000000004</v>
      </c>
      <c r="E141" s="1">
        <f t="shared" ref="E141:E151" si="26">ROUND(C141-D141,3)</f>
        <v>-19.77</v>
      </c>
      <c r="I141" s="1" t="s">
        <v>176</v>
      </c>
      <c r="J141" s="1">
        <f t="shared" ref="J141:J151" si="27">ROUND($E141+IF($I141="ALP",-1,IF(OR($I141="LIB",$I141="NAT"),1,0))-IF($H141="ALP",-1,IF(OR($H141="LIB",$H141="NAT"),1,0)),2)</f>
        <v>-20.77</v>
      </c>
      <c r="K141" s="1">
        <f t="shared" ref="K141:K151" si="28">ROUND($J141+($E$152-$J$152),2)</f>
        <v>-20.59</v>
      </c>
      <c r="L141" s="1">
        <f t="shared" ref="L141:L151" si="29">IF($P$7="Pre-election",ROUND($K141+($P$8-$E$152),2),ROUND($C141+($P$8-$C$152),2))</f>
        <v>-15.99</v>
      </c>
      <c r="M141" s="1">
        <f t="shared" si="24"/>
        <v>0.99999936838934245</v>
      </c>
    </row>
    <row r="142" spans="1:13" x14ac:dyDescent="0.6">
      <c r="A142" s="1" t="s">
        <v>141</v>
      </c>
      <c r="B142" s="1">
        <v>75981</v>
      </c>
      <c r="C142" s="1">
        <v>7.97</v>
      </c>
      <c r="D142" s="1">
        <v>0.93</v>
      </c>
      <c r="E142" s="1">
        <f t="shared" si="26"/>
        <v>7.04</v>
      </c>
      <c r="J142" s="1">
        <f t="shared" si="27"/>
        <v>7.04</v>
      </c>
      <c r="K142" s="1">
        <f t="shared" si="28"/>
        <v>7.22</v>
      </c>
      <c r="L142" s="1">
        <f t="shared" si="29"/>
        <v>7.02</v>
      </c>
      <c r="M142" s="1">
        <f t="shared" si="24"/>
        <v>1.6698714710350344E-2</v>
      </c>
    </row>
    <row r="143" spans="1:13" x14ac:dyDescent="0.6">
      <c r="A143" s="1" t="s">
        <v>165</v>
      </c>
      <c r="B143" s="1">
        <v>76442</v>
      </c>
      <c r="C143" s="1">
        <v>-15.1</v>
      </c>
      <c r="D143" s="1">
        <v>7.31</v>
      </c>
      <c r="E143" s="1">
        <f t="shared" si="26"/>
        <v>-22.41</v>
      </c>
      <c r="J143" s="1">
        <f t="shared" si="27"/>
        <v>-22.41</v>
      </c>
      <c r="K143" s="1">
        <f t="shared" si="28"/>
        <v>-22.23</v>
      </c>
      <c r="L143" s="1">
        <f t="shared" si="29"/>
        <v>-16.05</v>
      </c>
      <c r="M143" s="1">
        <f t="shared" si="24"/>
        <v>0.99999942375719475</v>
      </c>
    </row>
    <row r="144" spans="1:13" x14ac:dyDescent="0.6">
      <c r="A144" s="1" t="s">
        <v>163</v>
      </c>
      <c r="B144" s="1">
        <v>78625</v>
      </c>
      <c r="C144" s="1">
        <v>14.56</v>
      </c>
      <c r="D144" s="1">
        <v>-2.08</v>
      </c>
      <c r="E144" s="1">
        <f t="shared" si="26"/>
        <v>16.64</v>
      </c>
      <c r="J144" s="1">
        <f t="shared" si="27"/>
        <v>16.64</v>
      </c>
      <c r="K144" s="1">
        <f t="shared" si="28"/>
        <v>16.82</v>
      </c>
      <c r="L144" s="1">
        <f t="shared" si="29"/>
        <v>13.61</v>
      </c>
      <c r="M144" s="1">
        <f t="shared" si="24"/>
        <v>1.8597848767773833E-5</v>
      </c>
    </row>
    <row r="145" spans="1:13" x14ac:dyDescent="0.6">
      <c r="A145" s="1" t="s">
        <v>142</v>
      </c>
      <c r="B145" s="1">
        <v>77041</v>
      </c>
      <c r="C145" s="1">
        <v>9.61</v>
      </c>
      <c r="D145" s="1">
        <v>2.16</v>
      </c>
      <c r="E145" s="1">
        <f t="shared" si="26"/>
        <v>7.45</v>
      </c>
      <c r="J145" s="1">
        <f t="shared" si="27"/>
        <v>7.45</v>
      </c>
      <c r="K145" s="1">
        <f t="shared" si="28"/>
        <v>7.63</v>
      </c>
      <c r="L145" s="1">
        <f t="shared" si="29"/>
        <v>8.66</v>
      </c>
      <c r="M145" s="1">
        <f t="shared" si="24"/>
        <v>4.3420974847200164E-3</v>
      </c>
    </row>
    <row r="146" spans="1:13" x14ac:dyDescent="0.6">
      <c r="A146" s="1" t="s">
        <v>143</v>
      </c>
      <c r="B146" s="1">
        <v>77393</v>
      </c>
      <c r="C146" s="1">
        <v>12.66</v>
      </c>
      <c r="D146" s="1">
        <v>-0.12</v>
      </c>
      <c r="E146" s="1">
        <f t="shared" si="26"/>
        <v>12.78</v>
      </c>
      <c r="J146" s="1">
        <f t="shared" si="27"/>
        <v>12.78</v>
      </c>
      <c r="K146" s="1">
        <f t="shared" si="28"/>
        <v>12.96</v>
      </c>
      <c r="L146" s="1">
        <f t="shared" si="29"/>
        <v>11.71</v>
      </c>
      <c r="M146" s="1">
        <f t="shared" si="24"/>
        <v>1.9372714449697004E-4</v>
      </c>
    </row>
    <row r="147" spans="1:13" x14ac:dyDescent="0.6">
      <c r="A147" s="1" t="s">
        <v>144</v>
      </c>
      <c r="B147" s="1">
        <v>70377</v>
      </c>
      <c r="C147" s="1">
        <v>-17.309999999999999</v>
      </c>
      <c r="D147" s="1">
        <v>0.31</v>
      </c>
      <c r="E147" s="1">
        <f t="shared" si="26"/>
        <v>-17.62</v>
      </c>
      <c r="J147" s="1">
        <f t="shared" si="27"/>
        <v>-17.62</v>
      </c>
      <c r="K147" s="1">
        <f t="shared" si="28"/>
        <v>-17.440000000000001</v>
      </c>
      <c r="L147" s="1">
        <f t="shared" si="29"/>
        <v>-18.260000000000002</v>
      </c>
      <c r="M147" s="1">
        <f t="shared" si="24"/>
        <v>0.9999999842899232</v>
      </c>
    </row>
    <row r="148" spans="1:13" x14ac:dyDescent="0.6">
      <c r="A148" s="1" t="s">
        <v>145</v>
      </c>
      <c r="B148" s="1">
        <v>75460</v>
      </c>
      <c r="C148" s="1">
        <v>7.86</v>
      </c>
      <c r="D148" s="1">
        <v>0.49</v>
      </c>
      <c r="E148" s="1">
        <f t="shared" si="26"/>
        <v>7.37</v>
      </c>
      <c r="J148" s="1">
        <f t="shared" si="27"/>
        <v>7.37</v>
      </c>
      <c r="K148" s="1">
        <f t="shared" si="28"/>
        <v>7.55</v>
      </c>
      <c r="L148" s="1">
        <f t="shared" si="29"/>
        <v>6.91</v>
      </c>
      <c r="M148" s="1">
        <f t="shared" si="24"/>
        <v>1.8132689720230428E-2</v>
      </c>
    </row>
    <row r="149" spans="1:13" x14ac:dyDescent="0.6">
      <c r="A149" s="1" t="s">
        <v>146</v>
      </c>
      <c r="B149" s="1">
        <v>71487</v>
      </c>
      <c r="C149" s="1">
        <v>-8.49</v>
      </c>
      <c r="D149" s="1">
        <v>4.1399999999999997</v>
      </c>
      <c r="E149" s="1">
        <f t="shared" si="26"/>
        <v>-12.63</v>
      </c>
      <c r="J149" s="1">
        <f t="shared" si="27"/>
        <v>-12.63</v>
      </c>
      <c r="K149" s="1">
        <f t="shared" si="28"/>
        <v>-12.45</v>
      </c>
      <c r="L149" s="1">
        <f t="shared" si="29"/>
        <v>-9.44</v>
      </c>
      <c r="M149" s="1">
        <f t="shared" ref="M149:M151" si="30">_xlfn.NORM.DIST(0,$L149,3.3,TRUE)</f>
        <v>0.99788583952803589</v>
      </c>
    </row>
    <row r="150" spans="1:13" x14ac:dyDescent="0.6">
      <c r="A150" s="1" t="s">
        <v>148</v>
      </c>
      <c r="B150" s="1">
        <v>73359</v>
      </c>
      <c r="C150" s="1">
        <v>10.73</v>
      </c>
      <c r="D150" s="1">
        <v>7.86</v>
      </c>
      <c r="E150" s="1">
        <f t="shared" si="26"/>
        <v>2.87</v>
      </c>
      <c r="J150" s="1">
        <f t="shared" si="27"/>
        <v>2.87</v>
      </c>
      <c r="K150" s="1">
        <f t="shared" si="28"/>
        <v>3.05</v>
      </c>
      <c r="L150" s="1">
        <f t="shared" si="29"/>
        <v>9.7799999999999994</v>
      </c>
      <c r="M150" s="1">
        <f t="shared" si="30"/>
        <v>1.5201366169262291E-3</v>
      </c>
    </row>
    <row r="151" spans="1:13" x14ac:dyDescent="0.6">
      <c r="A151" s="1" t="s">
        <v>149</v>
      </c>
      <c r="B151" s="1">
        <v>78569</v>
      </c>
      <c r="C151" s="1">
        <v>-19.420000000000002</v>
      </c>
      <c r="D151" s="1">
        <v>1.54</v>
      </c>
      <c r="E151" s="1">
        <f t="shared" si="26"/>
        <v>-20.96</v>
      </c>
      <c r="J151" s="1">
        <f t="shared" si="27"/>
        <v>-20.96</v>
      </c>
      <c r="K151" s="1">
        <f t="shared" si="28"/>
        <v>-20.78</v>
      </c>
      <c r="L151" s="1">
        <f t="shared" si="29"/>
        <v>-20.37</v>
      </c>
      <c r="M151" s="1">
        <f t="shared" si="30"/>
        <v>0.99999999966439035</v>
      </c>
    </row>
    <row r="152" spans="1:13" x14ac:dyDescent="0.6">
      <c r="C152" s="1">
        <v>0.95</v>
      </c>
      <c r="E152" s="1">
        <v>-1</v>
      </c>
      <c r="J152" s="1">
        <f>ROUND(SUMPRODUCT($B$2:$B151,J$2:J151)/SUM($B$2:$B151),2)</f>
        <v>-1.18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AB73BD-2527-4778-8D72-1A03C80C5AF1}">
          <x14:formula1>
            <xm:f>Summary!$M$1:$M$2</xm:f>
          </x14:formula1>
          <xm:sqref>P7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4AA0-BFF4-49B7-A84E-7AED6D59ED2D}">
  <sheetPr codeName="Sheet1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85076</v>
      </c>
      <c r="C2" s="1">
        <v>-1.3320000000000007</v>
      </c>
      <c r="D2" s="1">
        <v>-1.95</v>
      </c>
      <c r="E2" s="1">
        <f>ROUND(C2-D2,3)</f>
        <v>0.61799999999999999</v>
      </c>
      <c r="I2" s="1" t="s">
        <v>198</v>
      </c>
      <c r="J2" s="1">
        <f>ROUND($E2+IF($I2="ALP",-1,IF(OR($I2="LIB",$I2="NAT",$I2="LIB/NAT"),1,0))-IF($H2="ALP",-1,IF(OR($H2="LIB",$H2="NAT",$H2="LIB/NAT"),1,0)),2)</f>
        <v>0.62</v>
      </c>
      <c r="K2" s="1">
        <f t="shared" ref="K2:K33" si="0">ROUND($J2+($E$152-$J$152),2)</f>
        <v>0.56999999999999995</v>
      </c>
      <c r="L2" s="1">
        <f>IF($P$7="Pre-election",ROUND($K2+($P$8-$E$152),2),ROUND($C2+($P$8-$C$152),2))</f>
        <v>-4.07</v>
      </c>
      <c r="M2" s="1">
        <f>_xlfn.NORM.DIST(0,$L2,3.3,TRUE)</f>
        <v>0.89127428678740883</v>
      </c>
      <c r="O2" s="1" t="s">
        <v>176</v>
      </c>
      <c r="P2" s="1">
        <f ca="1">COUNTIFS(OFFSET($E$2,0,0,COUNTA($A:$A)-1,1),"&lt;0",OFFSET(IF($P$7="Pre-election",$F$2,$G$2),0,0,COUNTA($A:$A)-1,1),"")</f>
        <v>64</v>
      </c>
      <c r="Q2" s="1">
        <f ca="1">COUNTIFS(OFFSET($L$2,0,0,COUNTA($A:$A)-1,1),"&lt;0",OFFSET(IF($P$7="Pre-election",$F$2,$G$2),0,0,COUNTA($A:$A)-1,1),"")</f>
        <v>70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69.8</v>
      </c>
    </row>
    <row r="3" spans="1:18" x14ac:dyDescent="0.6">
      <c r="A3" s="1" t="s">
        <v>1</v>
      </c>
      <c r="B3" s="1">
        <v>81445</v>
      </c>
      <c r="C3" s="1">
        <v>13.154000000000003</v>
      </c>
      <c r="D3" s="1">
        <v>7.13</v>
      </c>
      <c r="E3" s="1">
        <f t="shared" ref="E3:E66" si="1">ROUND(C3-D3,3)</f>
        <v>6.024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6.02</v>
      </c>
      <c r="K3" s="1">
        <f t="shared" si="0"/>
        <v>5.97</v>
      </c>
      <c r="L3" s="1">
        <f t="shared" ref="L3:L66" si="3">IF($P$7="Pre-election",ROUND($K3+($P$8-$E$152),2),ROUND($C3+($P$8-$C$152),2))</f>
        <v>10.41</v>
      </c>
      <c r="M3" s="1">
        <f t="shared" ref="M3:M66" si="4">_xlfn.NORM.DIST(0,$L3,3.3,TRUE)</f>
        <v>8.0374167791921888E-4</v>
      </c>
      <c r="O3" s="1" t="s">
        <v>183</v>
      </c>
      <c r="P3" s="1">
        <f ca="1">COUNTIFS(OFFSET($E$2,0,0,COUNTA($A:$A)-1,1),"&gt;0",OFFSET(IF($P$7="Pre-election",$F$2,$G$2),0,0,COUNTA($A:$A)-1,1),"")</f>
        <v>83</v>
      </c>
      <c r="Q3" s="1">
        <f ca="1">COUNTIFS(OFFSET($L$2,0,0,COUNTA($A:$A)-1,1),"&gt;0",OFFSET(IF($P$7="Pre-election",$F$2,$G$2),0,0,COUNTA($A:$A)-1,1),"")</f>
        <v>77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77.2</v>
      </c>
    </row>
    <row r="4" spans="1:18" x14ac:dyDescent="0.6">
      <c r="A4" s="1" t="s">
        <v>2</v>
      </c>
      <c r="B4" s="1">
        <v>83852</v>
      </c>
      <c r="C4" s="1">
        <v>-2.2289999999999992</v>
      </c>
      <c r="D4" s="1">
        <v>1.02</v>
      </c>
      <c r="E4" s="1">
        <f t="shared" si="1"/>
        <v>-3.2490000000000001</v>
      </c>
      <c r="I4" s="1" t="s">
        <v>176</v>
      </c>
      <c r="J4" s="1">
        <f t="shared" si="2"/>
        <v>-4.25</v>
      </c>
      <c r="K4" s="1">
        <f t="shared" si="0"/>
        <v>-4.3</v>
      </c>
      <c r="L4" s="1">
        <f t="shared" si="3"/>
        <v>-4.97</v>
      </c>
      <c r="M4" s="1">
        <f t="shared" si="4"/>
        <v>0.93397419189338748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1</v>
      </c>
    </row>
    <row r="5" spans="1:18" x14ac:dyDescent="0.6">
      <c r="A5" s="1" t="s">
        <v>3</v>
      </c>
      <c r="B5" s="1">
        <v>73382</v>
      </c>
      <c r="C5" s="1">
        <v>-1.0589999999999975</v>
      </c>
      <c r="D5" s="1">
        <v>1.83</v>
      </c>
      <c r="E5" s="1">
        <f t="shared" si="1"/>
        <v>-2.8889999999999998</v>
      </c>
      <c r="I5" s="1" t="s">
        <v>198</v>
      </c>
      <c r="J5" s="1">
        <f t="shared" si="2"/>
        <v>-2.89</v>
      </c>
      <c r="K5" s="1">
        <f t="shared" si="0"/>
        <v>-2.94</v>
      </c>
      <c r="L5" s="1">
        <f t="shared" si="3"/>
        <v>-3.8</v>
      </c>
      <c r="M5" s="1">
        <f t="shared" si="4"/>
        <v>0.87523981721135746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COUNTIFS(OFFSET($L$2,0,0,COUNTA($A:$A)-1,1),"&gt;0",OFFSET(IF($P$7="Pre-election",$F$2,$G$2),0,0,COUNTA($A:$A)-1,1),"&lt;&gt;"&amp;"")</f>
        <v>2</v>
      </c>
    </row>
    <row r="6" spans="1:18" x14ac:dyDescent="0.6">
      <c r="A6" s="1" t="s">
        <v>4</v>
      </c>
      <c r="B6" s="1">
        <v>90714</v>
      </c>
      <c r="C6" s="1">
        <v>19.881</v>
      </c>
      <c r="D6" s="1">
        <v>3.25</v>
      </c>
      <c r="E6" s="1">
        <f t="shared" si="1"/>
        <v>16.631</v>
      </c>
      <c r="I6" s="1" t="s">
        <v>198</v>
      </c>
      <c r="J6" s="1">
        <f t="shared" si="2"/>
        <v>16.63</v>
      </c>
      <c r="K6" s="1">
        <f t="shared" si="0"/>
        <v>16.579999999999998</v>
      </c>
      <c r="L6" s="1">
        <f t="shared" si="3"/>
        <v>17.14</v>
      </c>
      <c r="M6" s="1">
        <f t="shared" si="4"/>
        <v>1.0294509536999029E-7</v>
      </c>
    </row>
    <row r="7" spans="1:18" x14ac:dyDescent="0.6">
      <c r="A7" s="1" t="s">
        <v>5</v>
      </c>
      <c r="B7" s="1">
        <v>74329</v>
      </c>
      <c r="C7" s="1">
        <v>-7.5439999999999969</v>
      </c>
      <c r="D7" s="1">
        <v>-1.52</v>
      </c>
      <c r="E7" s="1">
        <f t="shared" si="1"/>
        <v>-6.024</v>
      </c>
      <c r="I7" s="1" t="s">
        <v>198</v>
      </c>
      <c r="J7" s="1">
        <f t="shared" si="2"/>
        <v>-6.02</v>
      </c>
      <c r="K7" s="1">
        <f t="shared" si="0"/>
        <v>-6.07</v>
      </c>
      <c r="L7" s="1">
        <f t="shared" si="3"/>
        <v>-10.28</v>
      </c>
      <c r="M7" s="1">
        <f t="shared" si="4"/>
        <v>0.9990807477693322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62439</v>
      </c>
      <c r="C8" s="1">
        <v>2.6270000000000024</v>
      </c>
      <c r="D8" s="1">
        <v>4.6900000000000004</v>
      </c>
      <c r="E8" s="1">
        <f t="shared" si="1"/>
        <v>-2.0630000000000002</v>
      </c>
      <c r="I8" s="1" t="s">
        <v>198</v>
      </c>
      <c r="J8" s="1">
        <f t="shared" si="2"/>
        <v>-2.06</v>
      </c>
      <c r="K8" s="1">
        <f t="shared" si="0"/>
        <v>-2.11</v>
      </c>
      <c r="L8" s="1">
        <f t="shared" si="3"/>
        <v>-0.11</v>
      </c>
      <c r="M8" s="1">
        <f t="shared" si="4"/>
        <v>0.5132956138170921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75544</v>
      </c>
      <c r="C9" s="1">
        <v>-21.323</v>
      </c>
      <c r="D9" s="1">
        <v>3.75</v>
      </c>
      <c r="E9" s="1">
        <f t="shared" si="1"/>
        <v>-25.073</v>
      </c>
      <c r="I9" s="1" t="s">
        <v>198</v>
      </c>
      <c r="J9" s="1">
        <f t="shared" si="2"/>
        <v>-25.07</v>
      </c>
      <c r="K9" s="1">
        <f t="shared" si="0"/>
        <v>-25.12</v>
      </c>
      <c r="L9" s="1">
        <f t="shared" si="3"/>
        <v>-24.06</v>
      </c>
      <c r="M9" s="1">
        <f t="shared" si="4"/>
        <v>0.99999999999984601</v>
      </c>
    </row>
    <row r="10" spans="1:18" x14ac:dyDescent="0.6">
      <c r="A10" s="1" t="s">
        <v>8</v>
      </c>
      <c r="B10" s="1">
        <v>88110</v>
      </c>
      <c r="C10" s="1">
        <v>-0.95900000000000318</v>
      </c>
      <c r="D10" s="1">
        <v>2.59</v>
      </c>
      <c r="E10" s="1">
        <f t="shared" si="1"/>
        <v>-3.5489999999999999</v>
      </c>
      <c r="I10" s="1" t="s">
        <v>198</v>
      </c>
      <c r="J10" s="1">
        <f t="shared" si="2"/>
        <v>-3.55</v>
      </c>
      <c r="K10" s="1">
        <f t="shared" si="0"/>
        <v>-3.6</v>
      </c>
      <c r="L10" s="1">
        <f t="shared" si="3"/>
        <v>-3.7</v>
      </c>
      <c r="M10" s="1">
        <f t="shared" si="4"/>
        <v>0.86890120929827019</v>
      </c>
    </row>
    <row r="11" spans="1:18" x14ac:dyDescent="0.6">
      <c r="A11" s="1" t="s">
        <v>9</v>
      </c>
      <c r="B11" s="1">
        <v>76814</v>
      </c>
      <c r="C11" s="1">
        <v>4.3329999999999984</v>
      </c>
      <c r="D11" s="1">
        <v>-3.38</v>
      </c>
      <c r="E11" s="1">
        <f t="shared" si="1"/>
        <v>7.7130000000000001</v>
      </c>
      <c r="I11" s="1" t="s">
        <v>198</v>
      </c>
      <c r="J11" s="1">
        <f t="shared" si="2"/>
        <v>7.71</v>
      </c>
      <c r="K11" s="1">
        <f t="shared" si="0"/>
        <v>7.66</v>
      </c>
      <c r="L11" s="1">
        <f t="shared" si="3"/>
        <v>1.59</v>
      </c>
      <c r="M11" s="1">
        <f t="shared" si="4"/>
        <v>0.31496755608639748</v>
      </c>
    </row>
    <row r="12" spans="1:18" x14ac:dyDescent="0.6">
      <c r="A12" s="1" t="s">
        <v>10</v>
      </c>
      <c r="B12" s="1">
        <v>77795</v>
      </c>
      <c r="C12" s="1">
        <v>12.161000000000001</v>
      </c>
      <c r="D12" s="1">
        <v>-3.49</v>
      </c>
      <c r="E12" s="1">
        <f t="shared" si="1"/>
        <v>15.651</v>
      </c>
      <c r="I12" s="1" t="s">
        <v>198</v>
      </c>
      <c r="J12" s="1">
        <f t="shared" si="2"/>
        <v>15.65</v>
      </c>
      <c r="K12" s="1">
        <f t="shared" si="0"/>
        <v>15.6</v>
      </c>
      <c r="L12" s="1">
        <f t="shared" si="3"/>
        <v>9.42</v>
      </c>
      <c r="M12" s="1">
        <f t="shared" si="4"/>
        <v>2.1549231909166371E-3</v>
      </c>
    </row>
    <row r="13" spans="1:18" x14ac:dyDescent="0.6">
      <c r="A13" s="1" t="s">
        <v>11</v>
      </c>
      <c r="B13" s="1">
        <v>81781</v>
      </c>
      <c r="C13" s="1">
        <v>11.209000000000003</v>
      </c>
      <c r="D13" s="1">
        <v>4.59</v>
      </c>
      <c r="E13" s="1">
        <f t="shared" si="1"/>
        <v>6.6189999999999998</v>
      </c>
      <c r="I13" s="1" t="s">
        <v>198</v>
      </c>
      <c r="J13" s="1">
        <f t="shared" si="2"/>
        <v>6.62</v>
      </c>
      <c r="K13" s="1">
        <f t="shared" si="0"/>
        <v>6.57</v>
      </c>
      <c r="L13" s="1">
        <f t="shared" si="3"/>
        <v>8.4700000000000006</v>
      </c>
      <c r="M13" s="1">
        <f t="shared" si="4"/>
        <v>5.1340633273503373E-3</v>
      </c>
    </row>
    <row r="14" spans="1:18" x14ac:dyDescent="0.6">
      <c r="A14" s="1" t="s">
        <v>12</v>
      </c>
      <c r="B14" s="1">
        <v>69005</v>
      </c>
      <c r="C14" s="1">
        <v>-12.869</v>
      </c>
      <c r="D14" s="1">
        <v>2.34</v>
      </c>
      <c r="E14" s="1">
        <f t="shared" si="1"/>
        <v>-15.209</v>
      </c>
      <c r="I14" s="1" t="s">
        <v>198</v>
      </c>
      <c r="J14" s="1">
        <f t="shared" si="2"/>
        <v>-15.21</v>
      </c>
      <c r="K14" s="1">
        <f t="shared" si="0"/>
        <v>-15.26</v>
      </c>
      <c r="L14" s="1">
        <f t="shared" si="3"/>
        <v>-15.61</v>
      </c>
      <c r="M14" s="1">
        <f t="shared" si="4"/>
        <v>0.99999887907526153</v>
      </c>
    </row>
    <row r="15" spans="1:18" x14ac:dyDescent="0.6">
      <c r="A15" s="1" t="s">
        <v>13</v>
      </c>
      <c r="B15" s="1">
        <v>77801</v>
      </c>
      <c r="C15" s="1">
        <v>0.51100000000000279</v>
      </c>
      <c r="D15" s="1">
        <v>2.4</v>
      </c>
      <c r="E15" s="1">
        <f t="shared" si="1"/>
        <v>-1.889</v>
      </c>
      <c r="I15" s="1" t="s">
        <v>198</v>
      </c>
      <c r="J15" s="1">
        <f t="shared" si="2"/>
        <v>-1.89</v>
      </c>
      <c r="K15" s="1">
        <f t="shared" si="0"/>
        <v>-1.94</v>
      </c>
      <c r="L15" s="1">
        <f t="shared" si="3"/>
        <v>-2.23</v>
      </c>
      <c r="M15" s="1">
        <f t="shared" si="4"/>
        <v>0.75040271294220817</v>
      </c>
    </row>
    <row r="16" spans="1:18" x14ac:dyDescent="0.6">
      <c r="A16" s="1" t="s">
        <v>14</v>
      </c>
      <c r="B16" s="1">
        <v>86208</v>
      </c>
      <c r="C16" s="1">
        <v>5.3659999999999997</v>
      </c>
      <c r="D16" s="1">
        <v>-2</v>
      </c>
      <c r="E16" s="1">
        <f t="shared" si="1"/>
        <v>7.3659999999999997</v>
      </c>
      <c r="I16" s="1" t="s">
        <v>198</v>
      </c>
      <c r="J16" s="1">
        <f t="shared" si="2"/>
        <v>7.37</v>
      </c>
      <c r="K16" s="1">
        <f t="shared" si="0"/>
        <v>7.32</v>
      </c>
      <c r="L16" s="1">
        <f t="shared" si="3"/>
        <v>2.63</v>
      </c>
      <c r="M16" s="1">
        <f t="shared" si="4"/>
        <v>0.21273431535246839</v>
      </c>
    </row>
    <row r="17" spans="1:13" x14ac:dyDescent="0.6">
      <c r="A17" s="1" t="s">
        <v>15</v>
      </c>
      <c r="B17" s="1">
        <v>77809</v>
      </c>
      <c r="C17" s="1">
        <v>9.1240000000000023</v>
      </c>
      <c r="D17" s="1">
        <v>6.06</v>
      </c>
      <c r="E17" s="1">
        <f t="shared" si="1"/>
        <v>3.0640000000000001</v>
      </c>
      <c r="I17" s="1" t="s">
        <v>198</v>
      </c>
      <c r="J17" s="1">
        <f t="shared" si="2"/>
        <v>3.06</v>
      </c>
      <c r="K17" s="1">
        <f t="shared" si="0"/>
        <v>3.01</v>
      </c>
      <c r="L17" s="1">
        <f t="shared" si="3"/>
        <v>6.38</v>
      </c>
      <c r="M17" s="1">
        <f t="shared" si="4"/>
        <v>2.6597574021009637E-2</v>
      </c>
    </row>
    <row r="18" spans="1:13" x14ac:dyDescent="0.6">
      <c r="A18" s="1" t="s">
        <v>16</v>
      </c>
      <c r="B18" s="1">
        <v>64787</v>
      </c>
      <c r="C18" s="1">
        <v>1.1319999999999979</v>
      </c>
      <c r="D18" s="1">
        <v>7.09</v>
      </c>
      <c r="E18" s="1">
        <f t="shared" si="1"/>
        <v>-5.9580000000000002</v>
      </c>
      <c r="I18" s="1" t="s">
        <v>198</v>
      </c>
      <c r="J18" s="1">
        <f t="shared" si="2"/>
        <v>-5.96</v>
      </c>
      <c r="K18" s="1">
        <f t="shared" si="0"/>
        <v>-6.01</v>
      </c>
      <c r="L18" s="1">
        <f t="shared" si="3"/>
        <v>-1.61</v>
      </c>
      <c r="M18" s="1">
        <f t="shared" si="4"/>
        <v>0.68718214988343096</v>
      </c>
    </row>
    <row r="19" spans="1:13" x14ac:dyDescent="0.6">
      <c r="A19" s="1" t="s">
        <v>17</v>
      </c>
      <c r="B19" s="1">
        <v>80770</v>
      </c>
      <c r="C19" s="1">
        <v>18.510999999999996</v>
      </c>
      <c r="D19" s="1">
        <v>-2.65</v>
      </c>
      <c r="E19" s="1">
        <f t="shared" si="1"/>
        <v>21.161000000000001</v>
      </c>
      <c r="I19" s="1" t="s">
        <v>198</v>
      </c>
      <c r="J19" s="1">
        <f t="shared" si="2"/>
        <v>21.16</v>
      </c>
      <c r="K19" s="1">
        <f t="shared" si="0"/>
        <v>21.11</v>
      </c>
      <c r="L19" s="1">
        <f t="shared" si="3"/>
        <v>15.77</v>
      </c>
      <c r="M19" s="1">
        <f t="shared" si="4"/>
        <v>8.8177562960662263E-7</v>
      </c>
    </row>
    <row r="20" spans="1:13" x14ac:dyDescent="0.6">
      <c r="A20" s="1" t="s">
        <v>18</v>
      </c>
      <c r="B20" s="1">
        <v>74104</v>
      </c>
      <c r="C20" s="1">
        <v>-4.652000000000001</v>
      </c>
      <c r="D20" s="1">
        <v>5.4</v>
      </c>
      <c r="E20" s="1">
        <f t="shared" si="1"/>
        <v>-10.052</v>
      </c>
      <c r="I20" s="1" t="s">
        <v>198</v>
      </c>
      <c r="J20" s="1">
        <f t="shared" si="2"/>
        <v>-10.050000000000001</v>
      </c>
      <c r="K20" s="1">
        <f t="shared" si="0"/>
        <v>-10.1</v>
      </c>
      <c r="L20" s="1">
        <f t="shared" si="3"/>
        <v>-7.39</v>
      </c>
      <c r="M20" s="1">
        <f t="shared" si="4"/>
        <v>0.98743485231722705</v>
      </c>
    </row>
    <row r="21" spans="1:13" x14ac:dyDescent="0.6">
      <c r="A21" s="1" t="s">
        <v>19</v>
      </c>
      <c r="B21" s="1">
        <v>79323</v>
      </c>
      <c r="C21" s="1">
        <v>-3.9050000000000011</v>
      </c>
      <c r="D21" s="1">
        <v>-2.87</v>
      </c>
      <c r="E21" s="1">
        <f t="shared" si="1"/>
        <v>-1.0349999999999999</v>
      </c>
      <c r="I21" s="1" t="s">
        <v>198</v>
      </c>
      <c r="J21" s="1">
        <f t="shared" si="2"/>
        <v>-1.04</v>
      </c>
      <c r="K21" s="1">
        <f t="shared" si="0"/>
        <v>-1.0900000000000001</v>
      </c>
      <c r="L21" s="1">
        <f t="shared" si="3"/>
        <v>-6.65</v>
      </c>
      <c r="M21" s="1">
        <f t="shared" si="4"/>
        <v>0.97805561203832037</v>
      </c>
    </row>
    <row r="22" spans="1:13" x14ac:dyDescent="0.6">
      <c r="A22" s="1" t="s">
        <v>20</v>
      </c>
      <c r="B22" s="1">
        <v>78451</v>
      </c>
      <c r="C22" s="1">
        <v>-3.4780000000000015</v>
      </c>
      <c r="D22" s="1">
        <v>3</v>
      </c>
      <c r="E22" s="1">
        <f t="shared" si="1"/>
        <v>-6.4779999999999998</v>
      </c>
      <c r="I22" s="1" t="s">
        <v>198</v>
      </c>
      <c r="J22" s="1">
        <f t="shared" si="2"/>
        <v>-6.48</v>
      </c>
      <c r="K22" s="1">
        <f t="shared" si="0"/>
        <v>-6.53</v>
      </c>
      <c r="L22" s="1">
        <f t="shared" si="3"/>
        <v>-6.22</v>
      </c>
      <c r="M22" s="1">
        <f t="shared" si="4"/>
        <v>0.97027485157433568</v>
      </c>
    </row>
    <row r="23" spans="1:13" x14ac:dyDescent="0.6">
      <c r="A23" s="1" t="s">
        <v>22</v>
      </c>
      <c r="B23" s="1">
        <v>81334</v>
      </c>
      <c r="C23" s="1">
        <v>1.1000000000000014</v>
      </c>
      <c r="D23" s="1">
        <v>-0.63460000000000005</v>
      </c>
      <c r="E23" s="1">
        <f t="shared" si="1"/>
        <v>1.7350000000000001</v>
      </c>
      <c r="F23" s="1" t="s">
        <v>178</v>
      </c>
      <c r="G23" s="1" t="s">
        <v>178</v>
      </c>
      <c r="I23" s="1" t="s">
        <v>198</v>
      </c>
      <c r="J23" s="1">
        <f t="shared" si="2"/>
        <v>1.74</v>
      </c>
      <c r="K23" s="1">
        <f t="shared" si="0"/>
        <v>1.69</v>
      </c>
      <c r="L23" s="1">
        <f t="shared" si="3"/>
        <v>-1.64</v>
      </c>
      <c r="M23" s="1">
        <f t="shared" si="4"/>
        <v>0.69039478964296863</v>
      </c>
    </row>
    <row r="24" spans="1:13" x14ac:dyDescent="0.6">
      <c r="A24" s="1" t="s">
        <v>23</v>
      </c>
      <c r="B24" s="1">
        <v>79368</v>
      </c>
      <c r="C24" s="1">
        <v>-8.1899999999999977</v>
      </c>
      <c r="D24" s="1">
        <v>7.04</v>
      </c>
      <c r="E24" s="1">
        <f t="shared" si="1"/>
        <v>-15.23</v>
      </c>
      <c r="I24" s="1" t="s">
        <v>198</v>
      </c>
      <c r="J24" s="1">
        <f t="shared" si="2"/>
        <v>-15.23</v>
      </c>
      <c r="K24" s="1">
        <f t="shared" si="0"/>
        <v>-15.28</v>
      </c>
      <c r="L24" s="1">
        <f t="shared" si="3"/>
        <v>-10.93</v>
      </c>
      <c r="M24" s="1">
        <f t="shared" si="4"/>
        <v>0.99953704290513412</v>
      </c>
    </row>
    <row r="25" spans="1:13" x14ac:dyDescent="0.6">
      <c r="A25" s="1" t="s">
        <v>24</v>
      </c>
      <c r="B25" s="1">
        <v>100678</v>
      </c>
      <c r="C25" s="1">
        <v>-9.625</v>
      </c>
      <c r="D25" s="1">
        <v>-0.18</v>
      </c>
      <c r="E25" s="1">
        <f t="shared" si="1"/>
        <v>-9.4450000000000003</v>
      </c>
      <c r="I25" s="1" t="s">
        <v>198</v>
      </c>
      <c r="J25" s="1">
        <f t="shared" si="2"/>
        <v>-9.4499999999999993</v>
      </c>
      <c r="K25" s="1">
        <f t="shared" si="0"/>
        <v>-9.5</v>
      </c>
      <c r="L25" s="1">
        <f t="shared" si="3"/>
        <v>-12.37</v>
      </c>
      <c r="M25" s="1">
        <f t="shared" si="4"/>
        <v>0.99991104695852795</v>
      </c>
    </row>
    <row r="26" spans="1:13" x14ac:dyDescent="0.6">
      <c r="A26" s="1" t="s">
        <v>25</v>
      </c>
      <c r="B26" s="1">
        <v>74623</v>
      </c>
      <c r="C26" s="1">
        <v>9.5450000000000017</v>
      </c>
      <c r="D26" s="1">
        <v>9.16</v>
      </c>
      <c r="E26" s="1">
        <f t="shared" si="1"/>
        <v>0.38500000000000001</v>
      </c>
      <c r="H26" s="1" t="s">
        <v>176</v>
      </c>
      <c r="I26" s="1" t="s">
        <v>199</v>
      </c>
      <c r="J26" s="1">
        <f t="shared" si="2"/>
        <v>2.39</v>
      </c>
      <c r="K26" s="1">
        <f t="shared" si="0"/>
        <v>2.34</v>
      </c>
      <c r="L26" s="1">
        <f t="shared" si="3"/>
        <v>6.81</v>
      </c>
      <c r="M26" s="1">
        <f t="shared" si="4"/>
        <v>1.9526103554128458E-2</v>
      </c>
    </row>
    <row r="27" spans="1:13" x14ac:dyDescent="0.6">
      <c r="A27" s="1" t="s">
        <v>26</v>
      </c>
      <c r="B27" s="1">
        <v>82575</v>
      </c>
      <c r="C27" s="1">
        <v>-5.1390000000000029</v>
      </c>
      <c r="D27" s="1">
        <v>0.38</v>
      </c>
      <c r="E27" s="1">
        <f t="shared" si="1"/>
        <v>-5.5190000000000001</v>
      </c>
      <c r="I27" s="1" t="s">
        <v>198</v>
      </c>
      <c r="J27" s="1">
        <f t="shared" si="2"/>
        <v>-5.52</v>
      </c>
      <c r="K27" s="1">
        <f t="shared" si="0"/>
        <v>-5.57</v>
      </c>
      <c r="L27" s="1">
        <f t="shared" si="3"/>
        <v>-7.88</v>
      </c>
      <c r="M27" s="1">
        <f t="shared" si="4"/>
        <v>0.99152703510295315</v>
      </c>
    </row>
    <row r="28" spans="1:13" x14ac:dyDescent="0.6">
      <c r="A28" s="1" t="s">
        <v>27</v>
      </c>
      <c r="B28" s="1">
        <v>80057</v>
      </c>
      <c r="C28" s="1">
        <v>11.344999999999999</v>
      </c>
      <c r="D28" s="1">
        <v>4.1500000000000004</v>
      </c>
      <c r="E28" s="1">
        <f t="shared" si="1"/>
        <v>7.1950000000000003</v>
      </c>
      <c r="I28" s="1" t="s">
        <v>198</v>
      </c>
      <c r="J28" s="1">
        <f t="shared" si="2"/>
        <v>7.2</v>
      </c>
      <c r="K28" s="1">
        <f t="shared" si="0"/>
        <v>7.15</v>
      </c>
      <c r="L28" s="1">
        <f t="shared" si="3"/>
        <v>8.61</v>
      </c>
      <c r="M28" s="1">
        <f t="shared" si="4"/>
        <v>4.5391560533537068E-3</v>
      </c>
    </row>
    <row r="29" spans="1:13" x14ac:dyDescent="0.6">
      <c r="A29" s="1" t="s">
        <v>164</v>
      </c>
      <c r="B29" s="1">
        <v>77835</v>
      </c>
      <c r="C29" s="1">
        <v>-7.9230000000000018</v>
      </c>
      <c r="D29" s="1">
        <v>-1.26</v>
      </c>
      <c r="E29" s="1">
        <f t="shared" si="1"/>
        <v>-6.6630000000000003</v>
      </c>
      <c r="I29" s="1" t="s">
        <v>198</v>
      </c>
      <c r="J29" s="1">
        <f t="shared" si="2"/>
        <v>-6.66</v>
      </c>
      <c r="K29" s="1">
        <f t="shared" si="0"/>
        <v>-6.71</v>
      </c>
      <c r="L29" s="1">
        <f t="shared" si="3"/>
        <v>-10.66</v>
      </c>
      <c r="M29" s="1">
        <f t="shared" si="4"/>
        <v>0.99938170461408482</v>
      </c>
    </row>
    <row r="30" spans="1:13" x14ac:dyDescent="0.6">
      <c r="A30" s="1" t="s">
        <v>28</v>
      </c>
      <c r="B30" s="1">
        <v>71584</v>
      </c>
      <c r="C30" s="1">
        <v>-12.981000000000002</v>
      </c>
      <c r="D30" s="1">
        <v>2.31</v>
      </c>
      <c r="E30" s="1">
        <f t="shared" si="1"/>
        <v>-15.291</v>
      </c>
      <c r="I30" s="1" t="s">
        <v>198</v>
      </c>
      <c r="J30" s="1">
        <f t="shared" si="2"/>
        <v>-15.29</v>
      </c>
      <c r="K30" s="1">
        <f t="shared" si="0"/>
        <v>-15.34</v>
      </c>
      <c r="L30" s="1">
        <f t="shared" si="3"/>
        <v>-15.72</v>
      </c>
      <c r="M30" s="1">
        <f t="shared" si="4"/>
        <v>0.99999904932492123</v>
      </c>
    </row>
    <row r="31" spans="1:13" x14ac:dyDescent="0.6">
      <c r="A31" s="1" t="s">
        <v>29</v>
      </c>
      <c r="B31" s="1">
        <v>77830</v>
      </c>
      <c r="C31" s="1">
        <v>-2.6529999999999987</v>
      </c>
      <c r="D31" s="1">
        <v>0.03</v>
      </c>
      <c r="E31" s="1">
        <f t="shared" si="1"/>
        <v>-2.6829999999999998</v>
      </c>
      <c r="I31" s="1" t="s">
        <v>198</v>
      </c>
      <c r="J31" s="1">
        <f t="shared" si="2"/>
        <v>-2.68</v>
      </c>
      <c r="K31" s="1">
        <f t="shared" si="0"/>
        <v>-2.73</v>
      </c>
      <c r="L31" s="1">
        <f t="shared" si="3"/>
        <v>-5.39</v>
      </c>
      <c r="M31" s="1">
        <f t="shared" si="4"/>
        <v>0.94880054508289213</v>
      </c>
    </row>
    <row r="32" spans="1:13" x14ac:dyDescent="0.6">
      <c r="A32" s="1" t="s">
        <v>31</v>
      </c>
      <c r="B32" s="1">
        <v>74377</v>
      </c>
      <c r="C32" s="1">
        <v>13.823</v>
      </c>
      <c r="D32" s="1">
        <v>-0.18</v>
      </c>
      <c r="E32" s="1">
        <f t="shared" si="1"/>
        <v>14.003</v>
      </c>
      <c r="I32" s="1" t="s">
        <v>198</v>
      </c>
      <c r="J32" s="1">
        <f t="shared" si="2"/>
        <v>14</v>
      </c>
      <c r="K32" s="1">
        <f t="shared" si="0"/>
        <v>13.95</v>
      </c>
      <c r="L32" s="1">
        <f t="shared" si="3"/>
        <v>11.08</v>
      </c>
      <c r="M32" s="1">
        <f t="shared" si="4"/>
        <v>3.9314596620734093E-4</v>
      </c>
    </row>
    <row r="33" spans="1:13" x14ac:dyDescent="0.6">
      <c r="A33" s="1" t="s">
        <v>33</v>
      </c>
      <c r="B33" s="1">
        <v>84642</v>
      </c>
      <c r="C33" s="1">
        <v>5.3250000000000028</v>
      </c>
      <c r="D33" s="1">
        <v>-0.05</v>
      </c>
      <c r="E33" s="1">
        <f t="shared" si="1"/>
        <v>5.375</v>
      </c>
      <c r="I33" s="1" t="s">
        <v>198</v>
      </c>
      <c r="J33" s="1">
        <f t="shared" si="2"/>
        <v>5.38</v>
      </c>
      <c r="K33" s="1">
        <f t="shared" si="0"/>
        <v>5.33</v>
      </c>
      <c r="L33" s="1">
        <f t="shared" si="3"/>
        <v>2.59</v>
      </c>
      <c r="M33" s="1">
        <f t="shared" si="4"/>
        <v>0.21627120448612722</v>
      </c>
    </row>
    <row r="34" spans="1:13" x14ac:dyDescent="0.6">
      <c r="A34" s="1" t="s">
        <v>34</v>
      </c>
      <c r="B34" s="1">
        <v>80137</v>
      </c>
      <c r="C34" s="1">
        <v>-5.6400000000000006</v>
      </c>
      <c r="D34" s="1">
        <v>2.87</v>
      </c>
      <c r="E34" s="1">
        <f t="shared" si="1"/>
        <v>-8.51</v>
      </c>
      <c r="I34" s="1" t="s">
        <v>198</v>
      </c>
      <c r="J34" s="1">
        <f t="shared" si="2"/>
        <v>-8.51</v>
      </c>
      <c r="K34" s="1">
        <f t="shared" ref="K34:K65" si="5">ROUND($J34+($E$152-$J$152),2)</f>
        <v>-8.56</v>
      </c>
      <c r="L34" s="1">
        <f t="shared" si="3"/>
        <v>-8.3800000000000008</v>
      </c>
      <c r="M34" s="1">
        <f t="shared" si="4"/>
        <v>0.99444776456773609</v>
      </c>
    </row>
    <row r="35" spans="1:13" x14ac:dyDescent="0.6">
      <c r="A35" s="1" t="s">
        <v>35</v>
      </c>
      <c r="B35" s="1">
        <v>76382</v>
      </c>
      <c r="C35" s="1">
        <v>-0.77600000000000335</v>
      </c>
      <c r="D35" s="1">
        <v>4.7300000000000004</v>
      </c>
      <c r="E35" s="1">
        <f t="shared" si="1"/>
        <v>-5.5060000000000002</v>
      </c>
      <c r="I35" s="1" t="s">
        <v>198</v>
      </c>
      <c r="J35" s="1">
        <f t="shared" si="2"/>
        <v>-5.51</v>
      </c>
      <c r="K35" s="1">
        <f t="shared" si="5"/>
        <v>-5.56</v>
      </c>
      <c r="L35" s="1">
        <f t="shared" si="3"/>
        <v>-3.52</v>
      </c>
      <c r="M35" s="1">
        <f t="shared" si="4"/>
        <v>0.85693880780449094</v>
      </c>
    </row>
    <row r="36" spans="1:13" x14ac:dyDescent="0.6">
      <c r="A36" s="1" t="s">
        <v>36</v>
      </c>
      <c r="B36" s="1">
        <v>77683</v>
      </c>
      <c r="C36" s="1">
        <v>6.4510000000000005</v>
      </c>
      <c r="D36" s="1">
        <v>1.72</v>
      </c>
      <c r="E36" s="1">
        <f t="shared" si="1"/>
        <v>4.7309999999999999</v>
      </c>
      <c r="I36" s="1" t="s">
        <v>198</v>
      </c>
      <c r="J36" s="1">
        <f t="shared" si="2"/>
        <v>4.7300000000000004</v>
      </c>
      <c r="K36" s="1">
        <f t="shared" si="5"/>
        <v>4.68</v>
      </c>
      <c r="L36" s="1">
        <f t="shared" si="3"/>
        <v>3.71</v>
      </c>
      <c r="M36" s="1">
        <f t="shared" si="4"/>
        <v>0.13045509815157769</v>
      </c>
    </row>
    <row r="37" spans="1:13" x14ac:dyDescent="0.6">
      <c r="A37" s="1" t="s">
        <v>37</v>
      </c>
      <c r="B37" s="1">
        <v>73255</v>
      </c>
      <c r="C37" s="1">
        <v>-11.465000000000003</v>
      </c>
      <c r="D37" s="1">
        <v>-0.81</v>
      </c>
      <c r="E37" s="1">
        <f t="shared" si="1"/>
        <v>-10.654999999999999</v>
      </c>
      <c r="I37" s="1" t="s">
        <v>198</v>
      </c>
      <c r="J37" s="1">
        <f t="shared" si="2"/>
        <v>-10.66</v>
      </c>
      <c r="K37" s="1">
        <f t="shared" si="5"/>
        <v>-10.71</v>
      </c>
      <c r="L37" s="1">
        <f t="shared" si="3"/>
        <v>-14.21</v>
      </c>
      <c r="M37" s="1">
        <f t="shared" si="4"/>
        <v>0.99999169062285465</v>
      </c>
    </row>
    <row r="38" spans="1:13" x14ac:dyDescent="0.6">
      <c r="A38" s="1" t="s">
        <v>38</v>
      </c>
      <c r="B38" s="1">
        <v>75658</v>
      </c>
      <c r="C38" s="1">
        <v>14.616</v>
      </c>
      <c r="D38" s="1">
        <v>0.71</v>
      </c>
      <c r="E38" s="1">
        <f t="shared" si="1"/>
        <v>13.906000000000001</v>
      </c>
      <c r="I38" s="1" t="s">
        <v>198</v>
      </c>
      <c r="J38" s="1">
        <f t="shared" si="2"/>
        <v>13.91</v>
      </c>
      <c r="K38" s="1">
        <f t="shared" si="5"/>
        <v>13.86</v>
      </c>
      <c r="L38" s="1">
        <f t="shared" si="3"/>
        <v>11.88</v>
      </c>
      <c r="M38" s="1">
        <f t="shared" si="4"/>
        <v>1.5910859015753318E-4</v>
      </c>
    </row>
    <row r="39" spans="1:13" x14ac:dyDescent="0.6">
      <c r="A39" s="1" t="s">
        <v>39</v>
      </c>
      <c r="B39" s="1">
        <v>81819</v>
      </c>
      <c r="C39" s="1">
        <v>10.375999999999998</v>
      </c>
      <c r="D39" s="1">
        <v>2.39</v>
      </c>
      <c r="E39" s="1">
        <f t="shared" si="1"/>
        <v>7.9859999999999998</v>
      </c>
      <c r="I39" s="1" t="s">
        <v>198</v>
      </c>
      <c r="J39" s="1">
        <f t="shared" si="2"/>
        <v>7.99</v>
      </c>
      <c r="K39" s="1">
        <f t="shared" si="5"/>
        <v>7.94</v>
      </c>
      <c r="L39" s="1">
        <f t="shared" si="3"/>
        <v>7.64</v>
      </c>
      <c r="M39" s="1">
        <f t="shared" si="4"/>
        <v>1.0302320800813678E-2</v>
      </c>
    </row>
    <row r="40" spans="1:13" x14ac:dyDescent="0.6">
      <c r="A40" s="1" t="s">
        <v>40</v>
      </c>
      <c r="B40" s="1">
        <v>80884</v>
      </c>
      <c r="C40" s="1">
        <v>4.9699999999999989</v>
      </c>
      <c r="D40" s="1">
        <v>3.37</v>
      </c>
      <c r="E40" s="1">
        <f t="shared" si="1"/>
        <v>1.6</v>
      </c>
      <c r="I40" s="1" t="s">
        <v>198</v>
      </c>
      <c r="J40" s="1">
        <f t="shared" si="2"/>
        <v>1.6</v>
      </c>
      <c r="K40" s="1">
        <f t="shared" si="5"/>
        <v>1.55</v>
      </c>
      <c r="L40" s="1">
        <f t="shared" si="3"/>
        <v>2.23</v>
      </c>
      <c r="M40" s="1">
        <f t="shared" si="4"/>
        <v>0.24959728705779188</v>
      </c>
    </row>
    <row r="41" spans="1:13" x14ac:dyDescent="0.6">
      <c r="A41" s="1" t="s">
        <v>158</v>
      </c>
      <c r="B41" s="1">
        <v>63824</v>
      </c>
      <c r="C41" s="1">
        <v>-13.293999999999997</v>
      </c>
      <c r="D41" s="1">
        <v>0.97</v>
      </c>
      <c r="E41" s="1">
        <f t="shared" si="1"/>
        <v>-14.263999999999999</v>
      </c>
      <c r="I41" s="1" t="s">
        <v>198</v>
      </c>
      <c r="J41" s="1">
        <f t="shared" si="2"/>
        <v>-14.26</v>
      </c>
      <c r="K41" s="1">
        <f t="shared" si="5"/>
        <v>-14.31</v>
      </c>
      <c r="L41" s="1">
        <f t="shared" si="3"/>
        <v>-16.03</v>
      </c>
      <c r="M41" s="1">
        <f t="shared" si="4"/>
        <v>0.99999940584161318</v>
      </c>
    </row>
    <row r="42" spans="1:13" x14ac:dyDescent="0.6">
      <c r="A42" s="1" t="s">
        <v>41</v>
      </c>
      <c r="B42" s="1">
        <v>76428</v>
      </c>
      <c r="C42" s="1">
        <v>7.8310000000000031</v>
      </c>
      <c r="D42" s="1">
        <v>1.81</v>
      </c>
      <c r="E42" s="1">
        <f t="shared" si="1"/>
        <v>6.0209999999999999</v>
      </c>
      <c r="H42" s="1" t="s">
        <v>176</v>
      </c>
      <c r="I42" s="1" t="s">
        <v>199</v>
      </c>
      <c r="J42" s="1">
        <f t="shared" si="2"/>
        <v>8.02</v>
      </c>
      <c r="K42" s="1">
        <f t="shared" si="5"/>
        <v>7.97</v>
      </c>
      <c r="L42" s="1">
        <f t="shared" si="3"/>
        <v>5.09</v>
      </c>
      <c r="M42" s="1">
        <f t="shared" si="4"/>
        <v>6.148526714549582E-2</v>
      </c>
    </row>
    <row r="43" spans="1:13" x14ac:dyDescent="0.6">
      <c r="A43" s="1" t="s">
        <v>42</v>
      </c>
      <c r="B43" s="1">
        <v>75398</v>
      </c>
      <c r="C43" s="1">
        <v>5.9050000000000011</v>
      </c>
      <c r="D43" s="1">
        <v>5.52</v>
      </c>
      <c r="E43" s="1">
        <f t="shared" si="1"/>
        <v>0.38500000000000001</v>
      </c>
      <c r="H43" s="1" t="s">
        <v>176</v>
      </c>
      <c r="I43" s="1" t="s">
        <v>199</v>
      </c>
      <c r="J43" s="1">
        <f t="shared" si="2"/>
        <v>2.39</v>
      </c>
      <c r="K43" s="1">
        <f t="shared" si="5"/>
        <v>2.34</v>
      </c>
      <c r="L43" s="1">
        <f t="shared" si="3"/>
        <v>3.17</v>
      </c>
      <c r="M43" s="1">
        <f t="shared" si="4"/>
        <v>0.16837514011273561</v>
      </c>
    </row>
    <row r="44" spans="1:13" x14ac:dyDescent="0.6">
      <c r="A44" s="1" t="s">
        <v>43</v>
      </c>
      <c r="B44" s="1">
        <v>82948</v>
      </c>
      <c r="C44" s="1">
        <v>9.3780000000000001</v>
      </c>
      <c r="D44" s="1">
        <v>4.16</v>
      </c>
      <c r="E44" s="1">
        <f t="shared" si="1"/>
        <v>5.218</v>
      </c>
      <c r="I44" s="1" t="s">
        <v>198</v>
      </c>
      <c r="J44" s="1">
        <f t="shared" si="2"/>
        <v>5.22</v>
      </c>
      <c r="K44" s="1">
        <f t="shared" si="5"/>
        <v>5.17</v>
      </c>
      <c r="L44" s="1">
        <f t="shared" si="3"/>
        <v>6.64</v>
      </c>
      <c r="M44" s="1">
        <f t="shared" si="4"/>
        <v>2.2103580569111426E-2</v>
      </c>
    </row>
    <row r="45" spans="1:13" x14ac:dyDescent="0.6">
      <c r="A45" s="1" t="s">
        <v>45</v>
      </c>
      <c r="B45" s="1">
        <v>84130</v>
      </c>
      <c r="C45" s="1">
        <v>2.142000000000003</v>
      </c>
      <c r="D45" s="1">
        <v>0.45</v>
      </c>
      <c r="E45" s="1">
        <f t="shared" si="1"/>
        <v>1.6919999999999999</v>
      </c>
      <c r="I45" s="1" t="s">
        <v>198</v>
      </c>
      <c r="J45" s="1">
        <f t="shared" si="2"/>
        <v>1.69</v>
      </c>
      <c r="K45" s="1">
        <f t="shared" si="5"/>
        <v>1.64</v>
      </c>
      <c r="L45" s="1">
        <f t="shared" si="3"/>
        <v>-0.6</v>
      </c>
      <c r="M45" s="1">
        <f t="shared" si="4"/>
        <v>0.57213729233996424</v>
      </c>
    </row>
    <row r="46" spans="1:13" x14ac:dyDescent="0.6">
      <c r="A46" s="1" t="s">
        <v>46</v>
      </c>
      <c r="B46" s="1">
        <v>71073</v>
      </c>
      <c r="C46" s="1">
        <v>15.275000000000006</v>
      </c>
      <c r="D46" s="1">
        <v>2.16</v>
      </c>
      <c r="E46" s="1">
        <f t="shared" si="1"/>
        <v>13.115</v>
      </c>
      <c r="I46" s="1" t="s">
        <v>198</v>
      </c>
      <c r="J46" s="1">
        <f t="shared" si="2"/>
        <v>13.12</v>
      </c>
      <c r="K46" s="1">
        <f t="shared" si="5"/>
        <v>13.07</v>
      </c>
      <c r="L46" s="1">
        <f t="shared" si="3"/>
        <v>12.54</v>
      </c>
      <c r="M46" s="1">
        <f t="shared" si="4"/>
        <v>7.234804392511999E-5</v>
      </c>
    </row>
    <row r="47" spans="1:13" x14ac:dyDescent="0.6">
      <c r="A47" s="1" t="s">
        <v>47</v>
      </c>
      <c r="B47" s="1">
        <v>74719</v>
      </c>
      <c r="C47" s="1">
        <v>10.831000000000003</v>
      </c>
      <c r="D47" s="1">
        <v>1.65</v>
      </c>
      <c r="E47" s="1">
        <f t="shared" si="1"/>
        <v>9.1809999999999992</v>
      </c>
      <c r="I47" s="1" t="s">
        <v>198</v>
      </c>
      <c r="J47" s="1">
        <f t="shared" si="2"/>
        <v>9.18</v>
      </c>
      <c r="K47" s="1">
        <f t="shared" si="5"/>
        <v>9.1300000000000008</v>
      </c>
      <c r="L47" s="1">
        <f t="shared" si="3"/>
        <v>8.09</v>
      </c>
      <c r="M47" s="1">
        <f t="shared" si="4"/>
        <v>7.1128098670776903E-3</v>
      </c>
    </row>
    <row r="48" spans="1:13" x14ac:dyDescent="0.6">
      <c r="A48" s="1" t="s">
        <v>48</v>
      </c>
      <c r="B48" s="1">
        <v>76097</v>
      </c>
      <c r="C48" s="1">
        <v>19.816999999999993</v>
      </c>
      <c r="D48" s="1">
        <v>3.45</v>
      </c>
      <c r="E48" s="1">
        <f t="shared" si="1"/>
        <v>16.367000000000001</v>
      </c>
      <c r="H48" s="1" t="s">
        <v>176</v>
      </c>
      <c r="I48" s="1" t="s">
        <v>199</v>
      </c>
      <c r="J48" s="1">
        <f t="shared" si="2"/>
        <v>18.37</v>
      </c>
      <c r="K48" s="1">
        <f t="shared" si="5"/>
        <v>18.32</v>
      </c>
      <c r="L48" s="1">
        <f t="shared" si="3"/>
        <v>17.079999999999998</v>
      </c>
      <c r="M48" s="1">
        <f t="shared" si="4"/>
        <v>1.1349401755402934E-7</v>
      </c>
    </row>
    <row r="49" spans="1:13" x14ac:dyDescent="0.6">
      <c r="A49" s="1" t="s">
        <v>50</v>
      </c>
      <c r="B49" s="1">
        <v>76321</v>
      </c>
      <c r="C49" s="1">
        <v>12.981000000000002</v>
      </c>
      <c r="D49" s="1">
        <v>1.21</v>
      </c>
      <c r="E49" s="1">
        <f t="shared" si="1"/>
        <v>11.771000000000001</v>
      </c>
      <c r="I49" s="1" t="s">
        <v>198</v>
      </c>
      <c r="J49" s="1">
        <f t="shared" si="2"/>
        <v>11.77</v>
      </c>
      <c r="K49" s="1">
        <f t="shared" si="5"/>
        <v>11.72</v>
      </c>
      <c r="L49" s="1">
        <f t="shared" si="3"/>
        <v>10.24</v>
      </c>
      <c r="M49" s="1">
        <f t="shared" si="4"/>
        <v>9.5775012874509157E-4</v>
      </c>
    </row>
    <row r="50" spans="1:13" x14ac:dyDescent="0.6">
      <c r="A50" s="1" t="s">
        <v>51</v>
      </c>
      <c r="B50" s="1">
        <v>82944</v>
      </c>
      <c r="C50" s="1">
        <v>11.112000000000002</v>
      </c>
      <c r="D50" s="1">
        <v>3.67</v>
      </c>
      <c r="E50" s="1">
        <f t="shared" si="1"/>
        <v>7.4420000000000002</v>
      </c>
      <c r="I50" s="1" t="s">
        <v>198</v>
      </c>
      <c r="J50" s="1">
        <f t="shared" si="2"/>
        <v>7.44</v>
      </c>
      <c r="K50" s="1">
        <f t="shared" si="5"/>
        <v>7.39</v>
      </c>
      <c r="L50" s="1">
        <f t="shared" si="3"/>
        <v>8.3699999999999992</v>
      </c>
      <c r="M50" s="1">
        <f t="shared" si="4"/>
        <v>5.6005178311067253E-3</v>
      </c>
    </row>
    <row r="51" spans="1:13" x14ac:dyDescent="0.6">
      <c r="A51" s="1" t="s">
        <v>53</v>
      </c>
      <c r="B51" s="1">
        <v>75418</v>
      </c>
      <c r="C51" s="1">
        <v>12.984999999999999</v>
      </c>
      <c r="D51" s="1">
        <v>6</v>
      </c>
      <c r="E51" s="1">
        <f t="shared" si="1"/>
        <v>6.9850000000000003</v>
      </c>
      <c r="I51" s="1" t="s">
        <v>198</v>
      </c>
      <c r="J51" s="1">
        <f t="shared" si="2"/>
        <v>6.99</v>
      </c>
      <c r="K51" s="1">
        <f t="shared" si="5"/>
        <v>6.94</v>
      </c>
      <c r="L51" s="1">
        <f t="shared" si="3"/>
        <v>10.25</v>
      </c>
      <c r="M51" s="1">
        <f t="shared" si="4"/>
        <v>9.4798925972189665E-4</v>
      </c>
    </row>
    <row r="52" spans="1:13" x14ac:dyDescent="0.6">
      <c r="A52" s="1" t="s">
        <v>54</v>
      </c>
      <c r="B52" s="1">
        <v>77536</v>
      </c>
      <c r="C52" s="1">
        <v>10.451000000000001</v>
      </c>
      <c r="D52" s="1">
        <v>2.84</v>
      </c>
      <c r="E52" s="1">
        <f t="shared" si="1"/>
        <v>7.6109999999999998</v>
      </c>
      <c r="I52" s="1" t="s">
        <v>198</v>
      </c>
      <c r="J52" s="1">
        <f t="shared" si="2"/>
        <v>7.61</v>
      </c>
      <c r="K52" s="1">
        <f t="shared" si="5"/>
        <v>7.56</v>
      </c>
      <c r="L52" s="1">
        <f t="shared" si="3"/>
        <v>7.71</v>
      </c>
      <c r="M52" s="1">
        <f t="shared" si="4"/>
        <v>9.7361487388453703E-3</v>
      </c>
    </row>
    <row r="53" spans="1:13" x14ac:dyDescent="0.6">
      <c r="A53" s="1" t="s">
        <v>55</v>
      </c>
      <c r="B53" s="1">
        <v>70314</v>
      </c>
      <c r="C53" s="1">
        <v>-21.356999999999999</v>
      </c>
      <c r="D53" s="1">
        <v>0.13</v>
      </c>
      <c r="E53" s="1">
        <f t="shared" si="1"/>
        <v>-21.486999999999998</v>
      </c>
      <c r="I53" s="1" t="s">
        <v>198</v>
      </c>
      <c r="J53" s="1">
        <f t="shared" si="2"/>
        <v>-21.49</v>
      </c>
      <c r="K53" s="1">
        <f t="shared" si="5"/>
        <v>-21.54</v>
      </c>
      <c r="L53" s="1">
        <f t="shared" si="3"/>
        <v>-24.1</v>
      </c>
      <c r="M53" s="1">
        <f t="shared" si="4"/>
        <v>0.99999999999985933</v>
      </c>
    </row>
    <row r="54" spans="1:13" x14ac:dyDescent="0.6">
      <c r="A54" s="1" t="s">
        <v>56</v>
      </c>
      <c r="B54" s="1">
        <v>64489</v>
      </c>
      <c r="C54" s="1">
        <v>-7.5900000000000034</v>
      </c>
      <c r="D54" s="1">
        <v>0.45</v>
      </c>
      <c r="E54" s="1">
        <f t="shared" si="1"/>
        <v>-8.0399999999999991</v>
      </c>
      <c r="I54" s="1" t="s">
        <v>198</v>
      </c>
      <c r="J54" s="1">
        <f t="shared" si="2"/>
        <v>-8.0399999999999991</v>
      </c>
      <c r="K54" s="1">
        <f t="shared" si="5"/>
        <v>-8.09</v>
      </c>
      <c r="L54" s="1">
        <f t="shared" si="3"/>
        <v>-10.33</v>
      </c>
      <c r="M54" s="1">
        <f t="shared" si="4"/>
        <v>0.99912686968268094</v>
      </c>
    </row>
    <row r="55" spans="1:13" x14ac:dyDescent="0.6">
      <c r="A55" s="1" t="s">
        <v>57</v>
      </c>
      <c r="B55" s="1">
        <v>107948</v>
      </c>
      <c r="C55" s="1">
        <v>-13.326000000000001</v>
      </c>
      <c r="D55" s="1">
        <v>-0.64</v>
      </c>
      <c r="E55" s="1">
        <f t="shared" si="1"/>
        <v>-12.686</v>
      </c>
      <c r="I55" s="1" t="s">
        <v>198</v>
      </c>
      <c r="J55" s="1">
        <f t="shared" si="2"/>
        <v>-12.69</v>
      </c>
      <c r="K55" s="1">
        <f t="shared" si="5"/>
        <v>-12.74</v>
      </c>
      <c r="L55" s="1">
        <f t="shared" si="3"/>
        <v>-16.07</v>
      </c>
      <c r="M55" s="1">
        <f t="shared" si="4"/>
        <v>0.99999944115239514</v>
      </c>
    </row>
    <row r="56" spans="1:13" x14ac:dyDescent="0.6">
      <c r="A56" s="1" t="s">
        <v>58</v>
      </c>
      <c r="B56" s="1">
        <v>72666</v>
      </c>
      <c r="C56" s="1">
        <v>-7.7569999999999979</v>
      </c>
      <c r="D56" s="1">
        <v>2.91</v>
      </c>
      <c r="E56" s="1">
        <f t="shared" si="1"/>
        <v>-10.667</v>
      </c>
      <c r="I56" s="1" t="s">
        <v>198</v>
      </c>
      <c r="J56" s="1">
        <f t="shared" si="2"/>
        <v>-10.67</v>
      </c>
      <c r="K56" s="1">
        <f t="shared" si="5"/>
        <v>-10.72</v>
      </c>
      <c r="L56" s="1">
        <f t="shared" si="3"/>
        <v>-10.5</v>
      </c>
      <c r="M56" s="1">
        <f t="shared" si="4"/>
        <v>0.99926823167760737</v>
      </c>
    </row>
    <row r="57" spans="1:13" x14ac:dyDescent="0.6">
      <c r="A57" s="1" t="s">
        <v>59</v>
      </c>
      <c r="B57" s="1">
        <v>79420</v>
      </c>
      <c r="C57" s="1">
        <v>-14.954999999999998</v>
      </c>
      <c r="D57" s="1">
        <v>5.46</v>
      </c>
      <c r="E57" s="1">
        <f t="shared" si="1"/>
        <v>-20.414999999999999</v>
      </c>
      <c r="I57" s="1" t="s">
        <v>198</v>
      </c>
      <c r="J57" s="1">
        <f t="shared" si="2"/>
        <v>-20.420000000000002</v>
      </c>
      <c r="K57" s="1">
        <f t="shared" si="5"/>
        <v>-20.47</v>
      </c>
      <c r="L57" s="1">
        <f t="shared" si="3"/>
        <v>-17.7</v>
      </c>
      <c r="M57" s="1">
        <f t="shared" si="4"/>
        <v>0.99999995921848805</v>
      </c>
    </row>
    <row r="58" spans="1:13" x14ac:dyDescent="0.6">
      <c r="A58" s="1" t="s">
        <v>60</v>
      </c>
      <c r="B58" s="1">
        <v>80111</v>
      </c>
      <c r="C58" s="1">
        <v>10.079000000000001</v>
      </c>
      <c r="D58" s="1">
        <v>-4.55</v>
      </c>
      <c r="E58" s="1">
        <f t="shared" si="1"/>
        <v>14.629</v>
      </c>
      <c r="I58" s="1" t="s">
        <v>198</v>
      </c>
      <c r="J58" s="1">
        <f t="shared" si="2"/>
        <v>14.63</v>
      </c>
      <c r="K58" s="1">
        <f t="shared" si="5"/>
        <v>14.58</v>
      </c>
      <c r="L58" s="1">
        <f t="shared" si="3"/>
        <v>7.34</v>
      </c>
      <c r="M58" s="1">
        <f t="shared" si="4"/>
        <v>1.3066069063153617E-2</v>
      </c>
    </row>
    <row r="59" spans="1:13" x14ac:dyDescent="0.6">
      <c r="A59" s="1" t="s">
        <v>61</v>
      </c>
      <c r="B59" s="1">
        <v>85234</v>
      </c>
      <c r="C59" s="1">
        <v>7.7010000000000005</v>
      </c>
      <c r="D59" s="1">
        <v>5.12</v>
      </c>
      <c r="E59" s="1">
        <f t="shared" si="1"/>
        <v>2.581</v>
      </c>
      <c r="I59" s="1" t="s">
        <v>198</v>
      </c>
      <c r="J59" s="1">
        <f t="shared" si="2"/>
        <v>2.58</v>
      </c>
      <c r="K59" s="1">
        <f t="shared" si="5"/>
        <v>2.5299999999999998</v>
      </c>
      <c r="L59" s="1">
        <f t="shared" si="3"/>
        <v>4.96</v>
      </c>
      <c r="M59" s="1">
        <f t="shared" si="4"/>
        <v>6.6415614949347099E-2</v>
      </c>
    </row>
    <row r="60" spans="1:13" x14ac:dyDescent="0.6">
      <c r="A60" s="1" t="s">
        <v>62</v>
      </c>
      <c r="B60" s="1">
        <v>81868</v>
      </c>
      <c r="C60" s="1">
        <v>10.031999999999996</v>
      </c>
      <c r="D60" s="1">
        <v>0.53</v>
      </c>
      <c r="E60" s="1">
        <f t="shared" si="1"/>
        <v>9.5020000000000007</v>
      </c>
      <c r="H60" s="1" t="s">
        <v>177</v>
      </c>
      <c r="I60" s="1" t="s">
        <v>198</v>
      </c>
      <c r="J60" s="1">
        <f t="shared" si="2"/>
        <v>8.5</v>
      </c>
      <c r="K60" s="1">
        <f t="shared" si="5"/>
        <v>8.4499999999999993</v>
      </c>
      <c r="L60" s="1">
        <f t="shared" si="3"/>
        <v>7.29</v>
      </c>
      <c r="M60" s="1">
        <f t="shared" si="4"/>
        <v>1.3584159161141723E-2</v>
      </c>
    </row>
    <row r="61" spans="1:13" x14ac:dyDescent="0.6">
      <c r="A61" s="1" t="s">
        <v>63</v>
      </c>
      <c r="B61" s="1">
        <v>82413</v>
      </c>
      <c r="C61" s="1">
        <v>-14.899999999999999</v>
      </c>
      <c r="D61" s="1">
        <v>5.07</v>
      </c>
      <c r="E61" s="1">
        <f t="shared" si="1"/>
        <v>-19.97</v>
      </c>
      <c r="I61" s="1" t="s">
        <v>198</v>
      </c>
      <c r="J61" s="1">
        <f t="shared" si="2"/>
        <v>-19.97</v>
      </c>
      <c r="K61" s="1">
        <f t="shared" si="5"/>
        <v>-20.02</v>
      </c>
      <c r="L61" s="1">
        <f t="shared" si="3"/>
        <v>-17.64</v>
      </c>
      <c r="M61" s="1">
        <f t="shared" si="4"/>
        <v>0.99999995490478499</v>
      </c>
    </row>
    <row r="62" spans="1:13" x14ac:dyDescent="0.6">
      <c r="A62" s="1" t="s">
        <v>64</v>
      </c>
      <c r="B62" s="1">
        <v>75484</v>
      </c>
      <c r="C62" s="1">
        <v>-22.596</v>
      </c>
      <c r="D62" s="1">
        <v>-1.31</v>
      </c>
      <c r="E62" s="1">
        <f t="shared" si="1"/>
        <v>-21.286000000000001</v>
      </c>
      <c r="I62" s="1" t="s">
        <v>198</v>
      </c>
      <c r="J62" s="1">
        <f t="shared" si="2"/>
        <v>-21.29</v>
      </c>
      <c r="K62" s="1">
        <f t="shared" si="5"/>
        <v>-21.34</v>
      </c>
      <c r="L62" s="1">
        <f t="shared" si="3"/>
        <v>-25.34</v>
      </c>
      <c r="M62" s="1">
        <f t="shared" si="4"/>
        <v>0.99999999999999201</v>
      </c>
    </row>
    <row r="63" spans="1:13" x14ac:dyDescent="0.6">
      <c r="A63" s="1" t="s">
        <v>65</v>
      </c>
      <c r="B63" s="1">
        <v>75879</v>
      </c>
      <c r="C63" s="1">
        <v>0.58200000000000074</v>
      </c>
      <c r="D63" s="1">
        <v>3.69</v>
      </c>
      <c r="E63" s="1">
        <f t="shared" si="1"/>
        <v>-3.1080000000000001</v>
      </c>
      <c r="I63" s="1" t="s">
        <v>198</v>
      </c>
      <c r="J63" s="1">
        <f t="shared" si="2"/>
        <v>-3.11</v>
      </c>
      <c r="K63" s="1">
        <f t="shared" si="5"/>
        <v>-3.16</v>
      </c>
      <c r="L63" s="1">
        <f t="shared" si="3"/>
        <v>-2.16</v>
      </c>
      <c r="M63" s="1">
        <f t="shared" si="4"/>
        <v>0.74361977374528465</v>
      </c>
    </row>
    <row r="64" spans="1:13" x14ac:dyDescent="0.6">
      <c r="A64" s="1" t="s">
        <v>66</v>
      </c>
      <c r="B64" s="1">
        <v>87008</v>
      </c>
      <c r="C64" s="1">
        <v>13.819000000000003</v>
      </c>
      <c r="D64" s="1">
        <v>3.17</v>
      </c>
      <c r="E64" s="1">
        <f t="shared" si="1"/>
        <v>10.648999999999999</v>
      </c>
      <c r="H64" s="1" t="s">
        <v>176</v>
      </c>
      <c r="I64" s="1" t="s">
        <v>198</v>
      </c>
      <c r="J64" s="1">
        <f t="shared" si="2"/>
        <v>11.65</v>
      </c>
      <c r="K64" s="1">
        <f t="shared" si="5"/>
        <v>11.6</v>
      </c>
      <c r="L64" s="1">
        <f t="shared" si="3"/>
        <v>11.08</v>
      </c>
      <c r="M64" s="1">
        <f t="shared" si="4"/>
        <v>3.9314596620734093E-4</v>
      </c>
    </row>
    <row r="65" spans="1:13" x14ac:dyDescent="0.6">
      <c r="A65" s="1" t="s">
        <v>67</v>
      </c>
      <c r="B65" s="1">
        <v>80520</v>
      </c>
      <c r="C65" s="1">
        <v>-8.6280000000000001</v>
      </c>
      <c r="D65" s="1">
        <v>-2.48</v>
      </c>
      <c r="E65" s="1">
        <f t="shared" si="1"/>
        <v>-6.1479999999999997</v>
      </c>
      <c r="I65" s="1" t="s">
        <v>198</v>
      </c>
      <c r="J65" s="1">
        <f t="shared" si="2"/>
        <v>-6.15</v>
      </c>
      <c r="K65" s="1">
        <f t="shared" si="5"/>
        <v>-6.2</v>
      </c>
      <c r="L65" s="1">
        <f t="shared" si="3"/>
        <v>-11.37</v>
      </c>
      <c r="M65" s="1">
        <f t="shared" si="4"/>
        <v>0.99971495008013744</v>
      </c>
    </row>
    <row r="66" spans="1:13" x14ac:dyDescent="0.6">
      <c r="A66" s="1" t="s">
        <v>68</v>
      </c>
      <c r="B66" s="1">
        <v>81396</v>
      </c>
      <c r="C66" s="1">
        <v>18.947999999999993</v>
      </c>
      <c r="D66" s="1">
        <v>3.86</v>
      </c>
      <c r="E66" s="1">
        <f t="shared" si="1"/>
        <v>15.087999999999999</v>
      </c>
      <c r="I66" s="1" t="s">
        <v>198</v>
      </c>
      <c r="J66" s="1">
        <f t="shared" si="2"/>
        <v>15.09</v>
      </c>
      <c r="K66" s="1">
        <f t="shared" ref="K66:K97" si="6">ROUND($J66+($E$152-$J$152),2)</f>
        <v>15.04</v>
      </c>
      <c r="L66" s="1">
        <f t="shared" si="3"/>
        <v>16.21</v>
      </c>
      <c r="M66" s="1">
        <f t="shared" si="4"/>
        <v>4.5048161841661113E-7</v>
      </c>
    </row>
    <row r="67" spans="1:13" x14ac:dyDescent="0.6">
      <c r="A67" s="1" t="s">
        <v>169</v>
      </c>
      <c r="B67" s="1">
        <v>75792</v>
      </c>
      <c r="C67" s="1">
        <v>18.391000000000005</v>
      </c>
      <c r="D67" s="1">
        <v>3.51</v>
      </c>
      <c r="E67" s="1">
        <f t="shared" ref="E67:E130" si="7">ROUND(C67-D67,3)</f>
        <v>14.881</v>
      </c>
      <c r="I67" s="1" t="s">
        <v>198</v>
      </c>
      <c r="J67" s="1">
        <f t="shared" ref="J67:J130" si="8">ROUND($E67+IF($I67="ALP",-1,IF(OR($I67="LIB",$I67="NAT",$I67="LIB/NAT"),1,0))-IF($H67="ALP",-1,IF(OR($H67="LIB",$H67="NAT",$H67="LIB/NAT"),1,0)),2)</f>
        <v>14.88</v>
      </c>
      <c r="K67" s="1">
        <f t="shared" si="6"/>
        <v>14.83</v>
      </c>
      <c r="L67" s="1">
        <f t="shared" ref="L67:L130" si="9">IF($P$7="Pre-election",ROUND($K67+($P$8-$E$152),2),ROUND($C67+($P$8-$C$152),2))</f>
        <v>15.65</v>
      </c>
      <c r="M67" s="1">
        <f t="shared" ref="M67:M130" si="10">_xlfn.NORM.DIST(0,$L67,3.3,TRUE)</f>
        <v>1.0558790470129999E-6</v>
      </c>
    </row>
    <row r="68" spans="1:13" x14ac:dyDescent="0.6">
      <c r="A68" s="1" t="s">
        <v>69</v>
      </c>
      <c r="B68" s="1">
        <v>71546</v>
      </c>
      <c r="C68" s="1">
        <v>1.8239999999999981</v>
      </c>
      <c r="D68" s="1">
        <v>3.6</v>
      </c>
      <c r="E68" s="1">
        <f t="shared" si="7"/>
        <v>-1.776</v>
      </c>
      <c r="I68" s="1" t="s">
        <v>198</v>
      </c>
      <c r="J68" s="1">
        <f t="shared" si="8"/>
        <v>-1.78</v>
      </c>
      <c r="K68" s="1">
        <f t="shared" si="6"/>
        <v>-1.83</v>
      </c>
      <c r="L68" s="1">
        <f t="shared" si="9"/>
        <v>-0.92</v>
      </c>
      <c r="M68" s="1">
        <f t="shared" si="10"/>
        <v>0.60979619143169395</v>
      </c>
    </row>
    <row r="69" spans="1:13" x14ac:dyDescent="0.6">
      <c r="A69" s="1" t="s">
        <v>70</v>
      </c>
      <c r="B69" s="1">
        <v>77983</v>
      </c>
      <c r="C69" s="1">
        <v>6.2019999999999982</v>
      </c>
      <c r="D69" s="1">
        <v>4.67</v>
      </c>
      <c r="E69" s="1">
        <f t="shared" si="7"/>
        <v>1.532</v>
      </c>
      <c r="I69" s="1" t="s">
        <v>198</v>
      </c>
      <c r="J69" s="1">
        <f t="shared" si="8"/>
        <v>1.53</v>
      </c>
      <c r="K69" s="1">
        <f t="shared" si="6"/>
        <v>1.48</v>
      </c>
      <c r="L69" s="1">
        <f t="shared" si="9"/>
        <v>3.46</v>
      </c>
      <c r="M69" s="1">
        <f t="shared" si="10"/>
        <v>0.14720763972502779</v>
      </c>
    </row>
    <row r="70" spans="1:13" x14ac:dyDescent="0.6">
      <c r="A70" s="1" t="s">
        <v>71</v>
      </c>
      <c r="B70" s="1">
        <v>79239</v>
      </c>
      <c r="C70" s="1">
        <v>8.759999999999998</v>
      </c>
      <c r="D70" s="1">
        <v>0.37</v>
      </c>
      <c r="E70" s="1">
        <f t="shared" si="7"/>
        <v>8.39</v>
      </c>
      <c r="I70" s="1" t="s">
        <v>198</v>
      </c>
      <c r="J70" s="1">
        <f t="shared" si="8"/>
        <v>8.39</v>
      </c>
      <c r="K70" s="1">
        <f t="shared" si="6"/>
        <v>8.34</v>
      </c>
      <c r="L70" s="1">
        <f t="shared" si="9"/>
        <v>6.02</v>
      </c>
      <c r="M70" s="1">
        <f t="shared" si="10"/>
        <v>3.4057715235111787E-2</v>
      </c>
    </row>
    <row r="71" spans="1:13" x14ac:dyDescent="0.6">
      <c r="A71" s="1" t="s">
        <v>72</v>
      </c>
      <c r="B71" s="1">
        <v>86906</v>
      </c>
      <c r="C71" s="1">
        <v>-6.1999999999997613E-2</v>
      </c>
      <c r="D71" s="1">
        <v>-1.02</v>
      </c>
      <c r="E71" s="1">
        <f t="shared" si="7"/>
        <v>0.95799999999999996</v>
      </c>
      <c r="H71" s="1" t="s">
        <v>177</v>
      </c>
      <c r="I71" s="1" t="s">
        <v>198</v>
      </c>
      <c r="J71" s="1">
        <f t="shared" si="8"/>
        <v>-0.04</v>
      </c>
      <c r="K71" s="1">
        <f t="shared" si="6"/>
        <v>-0.09</v>
      </c>
      <c r="L71" s="1">
        <f t="shared" si="9"/>
        <v>-2.8</v>
      </c>
      <c r="M71" s="1">
        <f t="shared" si="10"/>
        <v>0.80191599648040313</v>
      </c>
    </row>
    <row r="72" spans="1:13" x14ac:dyDescent="0.6">
      <c r="A72" s="1" t="s">
        <v>73</v>
      </c>
      <c r="B72" s="1">
        <v>84769</v>
      </c>
      <c r="C72" s="1">
        <v>4.8049999999999997</v>
      </c>
      <c r="D72" s="1">
        <v>2.66</v>
      </c>
      <c r="E72" s="1">
        <f t="shared" si="7"/>
        <v>2.145</v>
      </c>
      <c r="I72" s="1" t="s">
        <v>198</v>
      </c>
      <c r="J72" s="1">
        <f t="shared" si="8"/>
        <v>2.15</v>
      </c>
      <c r="K72" s="1">
        <f t="shared" si="6"/>
        <v>2.1</v>
      </c>
      <c r="L72" s="1">
        <f t="shared" si="9"/>
        <v>2.0699999999999998</v>
      </c>
      <c r="M72" s="1">
        <f t="shared" si="10"/>
        <v>0.26524023875827013</v>
      </c>
    </row>
    <row r="73" spans="1:13" x14ac:dyDescent="0.6">
      <c r="A73" s="1" t="s">
        <v>74</v>
      </c>
      <c r="B73" s="1">
        <v>81613</v>
      </c>
      <c r="C73" s="1">
        <v>-1.5069999999999979</v>
      </c>
      <c r="D73" s="1">
        <v>6.4</v>
      </c>
      <c r="E73" s="1">
        <f t="shared" si="7"/>
        <v>-7.907</v>
      </c>
      <c r="I73" s="1" t="s">
        <v>198</v>
      </c>
      <c r="J73" s="1">
        <f t="shared" si="8"/>
        <v>-7.91</v>
      </c>
      <c r="K73" s="1">
        <f t="shared" si="6"/>
        <v>-7.96</v>
      </c>
      <c r="L73" s="1">
        <f t="shared" si="9"/>
        <v>-4.25</v>
      </c>
      <c r="M73" s="1">
        <f t="shared" si="10"/>
        <v>0.9011059197473601</v>
      </c>
    </row>
    <row r="74" spans="1:13" x14ac:dyDescent="0.6">
      <c r="A74" s="1" t="s">
        <v>75</v>
      </c>
      <c r="B74" s="1">
        <v>79532</v>
      </c>
      <c r="C74" s="1">
        <v>-7.4050000000000011</v>
      </c>
      <c r="D74" s="1">
        <v>3.59</v>
      </c>
      <c r="E74" s="1">
        <f t="shared" si="7"/>
        <v>-10.994999999999999</v>
      </c>
      <c r="I74" s="1" t="s">
        <v>198</v>
      </c>
      <c r="J74" s="1">
        <f t="shared" si="8"/>
        <v>-11</v>
      </c>
      <c r="K74" s="1">
        <f t="shared" si="6"/>
        <v>-11.05</v>
      </c>
      <c r="L74" s="1">
        <f t="shared" si="9"/>
        <v>-10.15</v>
      </c>
      <c r="M74" s="1">
        <f t="shared" si="10"/>
        <v>0.99895015757712979</v>
      </c>
    </row>
    <row r="75" spans="1:13" x14ac:dyDescent="0.6">
      <c r="A75" s="1" t="s">
        <v>76</v>
      </c>
      <c r="B75" s="1">
        <v>79092</v>
      </c>
      <c r="C75" s="1">
        <v>11.042000000000002</v>
      </c>
      <c r="D75" s="1">
        <v>0.63</v>
      </c>
      <c r="E75" s="1">
        <f t="shared" si="7"/>
        <v>10.412000000000001</v>
      </c>
      <c r="I75" s="1" t="s">
        <v>198</v>
      </c>
      <c r="J75" s="1">
        <f t="shared" si="8"/>
        <v>10.41</v>
      </c>
      <c r="K75" s="1">
        <f t="shared" si="6"/>
        <v>10.36</v>
      </c>
      <c r="L75" s="1">
        <f t="shared" si="9"/>
        <v>8.3000000000000007</v>
      </c>
      <c r="M75" s="1">
        <f t="shared" si="10"/>
        <v>5.9490619098435142E-3</v>
      </c>
    </row>
    <row r="76" spans="1:13" x14ac:dyDescent="0.6">
      <c r="A76" s="1" t="s">
        <v>77</v>
      </c>
      <c r="B76" s="1">
        <v>80946</v>
      </c>
      <c r="C76" s="1">
        <v>14.126999999999995</v>
      </c>
      <c r="D76" s="1">
        <v>4.34</v>
      </c>
      <c r="E76" s="1">
        <f t="shared" si="7"/>
        <v>9.7870000000000008</v>
      </c>
      <c r="I76" s="1" t="s">
        <v>198</v>
      </c>
      <c r="J76" s="1">
        <f t="shared" si="8"/>
        <v>9.7899999999999991</v>
      </c>
      <c r="K76" s="1">
        <f t="shared" si="6"/>
        <v>9.74</v>
      </c>
      <c r="L76" s="1">
        <f t="shared" si="9"/>
        <v>11.39</v>
      </c>
      <c r="M76" s="1">
        <f t="shared" si="10"/>
        <v>2.7872422843370522E-4</v>
      </c>
    </row>
    <row r="77" spans="1:13" x14ac:dyDescent="0.6">
      <c r="A77" s="1" t="s">
        <v>78</v>
      </c>
      <c r="B77" s="1">
        <v>80632</v>
      </c>
      <c r="C77" s="1">
        <v>-13.747999999999998</v>
      </c>
      <c r="D77" s="1">
        <v>-2.89</v>
      </c>
      <c r="E77" s="1">
        <f t="shared" si="7"/>
        <v>-10.858000000000001</v>
      </c>
      <c r="I77" s="1" t="s">
        <v>198</v>
      </c>
      <c r="J77" s="1">
        <f t="shared" si="8"/>
        <v>-10.86</v>
      </c>
      <c r="K77" s="1">
        <f t="shared" si="6"/>
        <v>-10.91</v>
      </c>
      <c r="L77" s="1">
        <f t="shared" si="9"/>
        <v>-16.489999999999998</v>
      </c>
      <c r="M77" s="1">
        <f t="shared" si="10"/>
        <v>0.99999970880892108</v>
      </c>
    </row>
    <row r="78" spans="1:13" x14ac:dyDescent="0.6">
      <c r="A78" s="1" t="s">
        <v>79</v>
      </c>
      <c r="B78" s="1">
        <v>82764</v>
      </c>
      <c r="C78" s="1">
        <v>16.287999999999997</v>
      </c>
      <c r="D78" s="1">
        <v>5.59</v>
      </c>
      <c r="E78" s="1">
        <f t="shared" si="7"/>
        <v>10.698</v>
      </c>
      <c r="I78" s="1" t="s">
        <v>198</v>
      </c>
      <c r="J78" s="1">
        <f t="shared" si="8"/>
        <v>10.7</v>
      </c>
      <c r="K78" s="1">
        <f t="shared" si="6"/>
        <v>10.65</v>
      </c>
      <c r="L78" s="1">
        <f t="shared" si="9"/>
        <v>13.55</v>
      </c>
      <c r="M78" s="1">
        <f t="shared" si="10"/>
        <v>2.0123196359228956E-5</v>
      </c>
    </row>
    <row r="79" spans="1:13" x14ac:dyDescent="0.6">
      <c r="A79" s="1" t="s">
        <v>80</v>
      </c>
      <c r="B79" s="1">
        <v>84060</v>
      </c>
      <c r="C79" s="1">
        <v>-1.482999999999997</v>
      </c>
      <c r="D79" s="1">
        <v>5.14</v>
      </c>
      <c r="E79" s="1">
        <f t="shared" si="7"/>
        <v>-6.6230000000000002</v>
      </c>
      <c r="I79" s="1" t="s">
        <v>198</v>
      </c>
      <c r="J79" s="1">
        <f t="shared" si="8"/>
        <v>-6.62</v>
      </c>
      <c r="K79" s="1">
        <f t="shared" si="6"/>
        <v>-6.67</v>
      </c>
      <c r="L79" s="1">
        <f t="shared" si="9"/>
        <v>-4.22</v>
      </c>
      <c r="M79" s="1">
        <f t="shared" si="10"/>
        <v>0.89951411826041749</v>
      </c>
    </row>
    <row r="80" spans="1:13" x14ac:dyDescent="0.6">
      <c r="A80" s="1" t="s">
        <v>81</v>
      </c>
      <c r="B80" s="1">
        <v>85537</v>
      </c>
      <c r="C80" s="1">
        <v>-4.3990000000000009</v>
      </c>
      <c r="D80" s="1">
        <v>0.88</v>
      </c>
      <c r="E80" s="1">
        <f t="shared" si="7"/>
        <v>-5.2789999999999999</v>
      </c>
      <c r="I80" s="1" t="s">
        <v>198</v>
      </c>
      <c r="J80" s="1">
        <f t="shared" si="8"/>
        <v>-5.28</v>
      </c>
      <c r="K80" s="1">
        <f t="shared" si="6"/>
        <v>-5.33</v>
      </c>
      <c r="L80" s="1">
        <f t="shared" si="9"/>
        <v>-7.14</v>
      </c>
      <c r="M80" s="1">
        <f t="shared" si="10"/>
        <v>0.98475386578399982</v>
      </c>
    </row>
    <row r="81" spans="1:13" x14ac:dyDescent="0.6">
      <c r="A81" s="1" t="s">
        <v>166</v>
      </c>
      <c r="B81" s="1">
        <v>64831</v>
      </c>
      <c r="C81" s="1">
        <v>6.3029999999999973</v>
      </c>
      <c r="D81" s="1">
        <v>1.96</v>
      </c>
      <c r="E81" s="1">
        <f t="shared" si="7"/>
        <v>4.343</v>
      </c>
      <c r="I81" s="1" t="s">
        <v>198</v>
      </c>
      <c r="J81" s="1">
        <f t="shared" si="8"/>
        <v>4.34</v>
      </c>
      <c r="K81" s="1">
        <f t="shared" si="6"/>
        <v>4.29</v>
      </c>
      <c r="L81" s="1">
        <f t="shared" si="9"/>
        <v>3.56</v>
      </c>
      <c r="M81" s="1">
        <f t="shared" si="10"/>
        <v>0.14034114977922596</v>
      </c>
    </row>
    <row r="82" spans="1:13" x14ac:dyDescent="0.6">
      <c r="A82" s="1" t="s">
        <v>82</v>
      </c>
      <c r="B82" s="1">
        <v>81457</v>
      </c>
      <c r="C82" s="1">
        <v>8.9540000000000006</v>
      </c>
      <c r="D82" s="1">
        <v>0.49930000000000002</v>
      </c>
      <c r="E82" s="1">
        <f t="shared" si="7"/>
        <v>8.4550000000000001</v>
      </c>
      <c r="F82" s="1" t="s">
        <v>178</v>
      </c>
      <c r="G82" s="1" t="s">
        <v>178</v>
      </c>
      <c r="I82" s="1" t="s">
        <v>198</v>
      </c>
      <c r="J82" s="1">
        <f t="shared" si="8"/>
        <v>8.4600000000000009</v>
      </c>
      <c r="K82" s="1">
        <f t="shared" si="6"/>
        <v>8.41</v>
      </c>
      <c r="L82" s="1">
        <f t="shared" si="9"/>
        <v>6.21</v>
      </c>
      <c r="M82" s="1">
        <f t="shared" si="10"/>
        <v>2.9930353147222095E-2</v>
      </c>
    </row>
    <row r="83" spans="1:13" x14ac:dyDescent="0.6">
      <c r="A83" s="1" t="s">
        <v>83</v>
      </c>
      <c r="B83" s="1">
        <v>73715</v>
      </c>
      <c r="C83" s="1">
        <v>-9.0080000000000027</v>
      </c>
      <c r="D83" s="1">
        <v>-0.11</v>
      </c>
      <c r="E83" s="1">
        <f t="shared" si="7"/>
        <v>-8.8979999999999997</v>
      </c>
      <c r="H83" s="1" t="s">
        <v>176</v>
      </c>
      <c r="I83" s="1" t="s">
        <v>198</v>
      </c>
      <c r="J83" s="1">
        <f t="shared" si="8"/>
        <v>-7.9</v>
      </c>
      <c r="K83" s="1">
        <f t="shared" si="6"/>
        <v>-7.95</v>
      </c>
      <c r="L83" s="1">
        <f t="shared" si="9"/>
        <v>-11.75</v>
      </c>
      <c r="M83" s="1">
        <f t="shared" si="10"/>
        <v>0.99981500008758872</v>
      </c>
    </row>
    <row r="84" spans="1:13" x14ac:dyDescent="0.6">
      <c r="A84" s="1" t="s">
        <v>84</v>
      </c>
      <c r="B84" s="1">
        <v>84535</v>
      </c>
      <c r="C84" s="1">
        <v>7.0000000000000284E-2</v>
      </c>
      <c r="D84" s="1">
        <v>1.42</v>
      </c>
      <c r="E84" s="1">
        <f t="shared" si="7"/>
        <v>-1.35</v>
      </c>
      <c r="I84" s="1" t="s">
        <v>198</v>
      </c>
      <c r="J84" s="1">
        <f t="shared" si="8"/>
        <v>-1.35</v>
      </c>
      <c r="K84" s="1">
        <f t="shared" si="6"/>
        <v>-1.4</v>
      </c>
      <c r="L84" s="1">
        <f t="shared" si="9"/>
        <v>-2.67</v>
      </c>
      <c r="M84" s="1">
        <f t="shared" si="10"/>
        <v>0.79076857150351887</v>
      </c>
    </row>
    <row r="85" spans="1:13" x14ac:dyDescent="0.6">
      <c r="A85" s="1" t="s">
        <v>85</v>
      </c>
      <c r="B85" s="1">
        <v>79727</v>
      </c>
      <c r="C85" s="1">
        <v>9.5760000000000005</v>
      </c>
      <c r="D85" s="1">
        <v>-1.36</v>
      </c>
      <c r="E85" s="1">
        <f t="shared" si="7"/>
        <v>10.936</v>
      </c>
      <c r="I85" s="1" t="s">
        <v>198</v>
      </c>
      <c r="J85" s="1">
        <f t="shared" si="8"/>
        <v>10.94</v>
      </c>
      <c r="K85" s="1">
        <f t="shared" si="6"/>
        <v>10.89</v>
      </c>
      <c r="L85" s="1">
        <f t="shared" si="9"/>
        <v>6.84</v>
      </c>
      <c r="M85" s="1">
        <f t="shared" si="10"/>
        <v>1.9098834068480688E-2</v>
      </c>
    </row>
    <row r="86" spans="1:13" x14ac:dyDescent="0.6">
      <c r="A86" s="1" t="s">
        <v>86</v>
      </c>
      <c r="B86" s="1">
        <v>77731</v>
      </c>
      <c r="C86" s="1">
        <v>5.8260000000000005</v>
      </c>
      <c r="D86" s="1">
        <v>2.16</v>
      </c>
      <c r="E86" s="1">
        <f t="shared" si="7"/>
        <v>3.6659999999999999</v>
      </c>
      <c r="H86" s="1" t="s">
        <v>177</v>
      </c>
      <c r="I86" s="1" t="s">
        <v>198</v>
      </c>
      <c r="J86" s="1">
        <f t="shared" si="8"/>
        <v>2.67</v>
      </c>
      <c r="K86" s="1">
        <f t="shared" si="6"/>
        <v>2.62</v>
      </c>
      <c r="L86" s="1">
        <f t="shared" si="9"/>
        <v>3.09</v>
      </c>
      <c r="M86" s="1">
        <f t="shared" si="10"/>
        <v>0.1745429969217818</v>
      </c>
    </row>
    <row r="87" spans="1:13" x14ac:dyDescent="0.6">
      <c r="A87" s="1" t="s">
        <v>87</v>
      </c>
      <c r="B87" s="1">
        <v>82024</v>
      </c>
      <c r="C87" s="1">
        <v>-8.7849999999999966</v>
      </c>
      <c r="D87" s="1">
        <v>3.27</v>
      </c>
      <c r="E87" s="1">
        <f t="shared" si="7"/>
        <v>-12.055</v>
      </c>
      <c r="I87" s="1" t="s">
        <v>198</v>
      </c>
      <c r="J87" s="1">
        <f t="shared" si="8"/>
        <v>-12.06</v>
      </c>
      <c r="K87" s="1">
        <f t="shared" si="6"/>
        <v>-12.11</v>
      </c>
      <c r="L87" s="1">
        <f t="shared" si="9"/>
        <v>-11.53</v>
      </c>
      <c r="M87" s="1">
        <f t="shared" si="10"/>
        <v>0.99976202547377924</v>
      </c>
    </row>
    <row r="88" spans="1:13" x14ac:dyDescent="0.6">
      <c r="A88" s="1" t="s">
        <v>88</v>
      </c>
      <c r="B88" s="1">
        <v>77563</v>
      </c>
      <c r="C88" s="1">
        <v>10.003999999999998</v>
      </c>
      <c r="D88" s="1">
        <v>3.61</v>
      </c>
      <c r="E88" s="1">
        <f t="shared" si="7"/>
        <v>6.3940000000000001</v>
      </c>
      <c r="I88" s="1" t="s">
        <v>198</v>
      </c>
      <c r="J88" s="1">
        <f t="shared" si="8"/>
        <v>6.39</v>
      </c>
      <c r="K88" s="1">
        <f t="shared" si="6"/>
        <v>6.34</v>
      </c>
      <c r="L88" s="1">
        <f t="shared" si="9"/>
        <v>7.26</v>
      </c>
      <c r="M88" s="1">
        <f t="shared" si="10"/>
        <v>1.3903447513498597E-2</v>
      </c>
    </row>
    <row r="89" spans="1:13" x14ac:dyDescent="0.6">
      <c r="A89" s="1" t="s">
        <v>89</v>
      </c>
      <c r="B89" s="1">
        <v>82310</v>
      </c>
      <c r="C89" s="1">
        <v>-5.2700000000000031</v>
      </c>
      <c r="D89" s="1">
        <v>-0.7</v>
      </c>
      <c r="E89" s="1">
        <f t="shared" si="7"/>
        <v>-4.57</v>
      </c>
      <c r="I89" s="1" t="s">
        <v>198</v>
      </c>
      <c r="J89" s="1">
        <f t="shared" si="8"/>
        <v>-4.57</v>
      </c>
      <c r="K89" s="1">
        <f t="shared" si="6"/>
        <v>-4.62</v>
      </c>
      <c r="L89" s="1">
        <f t="shared" si="9"/>
        <v>-8.01</v>
      </c>
      <c r="M89" s="1">
        <f t="shared" si="10"/>
        <v>0.99239359247030401</v>
      </c>
    </row>
    <row r="90" spans="1:13" x14ac:dyDescent="0.6">
      <c r="A90" s="1" t="s">
        <v>90</v>
      </c>
      <c r="B90" s="1">
        <v>73054</v>
      </c>
      <c r="C90" s="1">
        <v>5.2560000000000002</v>
      </c>
      <c r="D90" s="1">
        <v>-0.21</v>
      </c>
      <c r="E90" s="1">
        <f t="shared" si="7"/>
        <v>5.4660000000000002</v>
      </c>
      <c r="I90" s="1" t="s">
        <v>198</v>
      </c>
      <c r="J90" s="1">
        <f t="shared" si="8"/>
        <v>5.47</v>
      </c>
      <c r="K90" s="1">
        <f t="shared" si="6"/>
        <v>5.42</v>
      </c>
      <c r="L90" s="1">
        <f t="shared" si="9"/>
        <v>2.52</v>
      </c>
      <c r="M90" s="1">
        <f t="shared" si="10"/>
        <v>0.2225419864691234</v>
      </c>
    </row>
    <row r="91" spans="1:13" x14ac:dyDescent="0.6">
      <c r="A91" s="1" t="s">
        <v>91</v>
      </c>
      <c r="B91" s="1">
        <v>42999</v>
      </c>
      <c r="C91" s="1">
        <v>-7.6640000000000015</v>
      </c>
      <c r="D91" s="1">
        <v>-2.37</v>
      </c>
      <c r="E91" s="1">
        <f t="shared" si="7"/>
        <v>-5.2939999999999996</v>
      </c>
      <c r="I91" s="1" t="s">
        <v>198</v>
      </c>
      <c r="J91" s="1">
        <f t="shared" si="8"/>
        <v>-5.29</v>
      </c>
      <c r="K91" s="1">
        <f t="shared" si="6"/>
        <v>-5.34</v>
      </c>
      <c r="L91" s="1">
        <f t="shared" si="9"/>
        <v>-10.4</v>
      </c>
      <c r="M91" s="1">
        <f t="shared" si="10"/>
        <v>0.99918787132327547</v>
      </c>
    </row>
    <row r="92" spans="1:13" x14ac:dyDescent="0.6">
      <c r="A92" s="1" t="s">
        <v>92</v>
      </c>
      <c r="B92" s="1">
        <v>77774</v>
      </c>
      <c r="C92" s="1">
        <v>7.6649999999999991</v>
      </c>
      <c r="D92" s="1">
        <v>5.14</v>
      </c>
      <c r="E92" s="1">
        <f t="shared" si="7"/>
        <v>2.5249999999999999</v>
      </c>
      <c r="I92" s="1" t="s">
        <v>198</v>
      </c>
      <c r="J92" s="1">
        <f t="shared" si="8"/>
        <v>2.5299999999999998</v>
      </c>
      <c r="K92" s="1">
        <f t="shared" si="6"/>
        <v>2.48</v>
      </c>
      <c r="L92" s="1">
        <f t="shared" si="9"/>
        <v>4.93</v>
      </c>
      <c r="M92" s="1">
        <f t="shared" si="10"/>
        <v>6.7595730370405657E-2</v>
      </c>
    </row>
    <row r="93" spans="1:13" x14ac:dyDescent="0.6">
      <c r="A93" s="1" t="s">
        <v>167</v>
      </c>
      <c r="B93" s="1">
        <v>76415</v>
      </c>
      <c r="C93" s="1">
        <v>-3.296999999999997</v>
      </c>
      <c r="D93" s="1">
        <v>0.51</v>
      </c>
      <c r="E93" s="1">
        <f t="shared" si="7"/>
        <v>-3.8069999999999999</v>
      </c>
      <c r="I93" s="1" t="s">
        <v>198</v>
      </c>
      <c r="J93" s="1">
        <f t="shared" si="8"/>
        <v>-3.81</v>
      </c>
      <c r="K93" s="1">
        <f t="shared" si="6"/>
        <v>-3.86</v>
      </c>
      <c r="L93" s="1">
        <f t="shared" si="9"/>
        <v>-6.04</v>
      </c>
      <c r="M93" s="1">
        <f t="shared" si="10"/>
        <v>0.96639768074232335</v>
      </c>
    </row>
    <row r="94" spans="1:13" x14ac:dyDescent="0.6">
      <c r="A94" s="1" t="s">
        <v>93</v>
      </c>
      <c r="B94" s="1">
        <v>83394</v>
      </c>
      <c r="C94" s="1">
        <v>13.030999999999999</v>
      </c>
      <c r="D94" s="1">
        <v>1.79</v>
      </c>
      <c r="E94" s="1">
        <f t="shared" si="7"/>
        <v>11.241</v>
      </c>
      <c r="I94" s="1" t="s">
        <v>198</v>
      </c>
      <c r="J94" s="1">
        <f t="shared" si="8"/>
        <v>11.24</v>
      </c>
      <c r="K94" s="1">
        <f t="shared" si="6"/>
        <v>11.19</v>
      </c>
      <c r="L94" s="1">
        <f t="shared" si="9"/>
        <v>10.29</v>
      </c>
      <c r="M94" s="1">
        <f t="shared" si="10"/>
        <v>9.098525365442982E-4</v>
      </c>
    </row>
    <row r="95" spans="1:13" x14ac:dyDescent="0.6">
      <c r="A95" s="1" t="s">
        <v>94</v>
      </c>
      <c r="B95" s="1">
        <v>60584</v>
      </c>
      <c r="C95" s="1">
        <v>-3.6760000000000019</v>
      </c>
      <c r="D95" s="1">
        <v>4.49</v>
      </c>
      <c r="E95" s="1">
        <f t="shared" si="7"/>
        <v>-8.1660000000000004</v>
      </c>
      <c r="I95" s="1" t="s">
        <v>198</v>
      </c>
      <c r="J95" s="1">
        <f t="shared" si="8"/>
        <v>-8.17</v>
      </c>
      <c r="K95" s="1">
        <f t="shared" si="6"/>
        <v>-8.2200000000000006</v>
      </c>
      <c r="L95" s="1">
        <f t="shared" si="9"/>
        <v>-6.42</v>
      </c>
      <c r="M95" s="1">
        <f t="shared" si="10"/>
        <v>0.9741398523217607</v>
      </c>
    </row>
    <row r="96" spans="1:13" x14ac:dyDescent="0.6">
      <c r="A96" s="1" t="s">
        <v>95</v>
      </c>
      <c r="B96" s="1">
        <v>74291</v>
      </c>
      <c r="C96" s="1">
        <v>9.5080000000000027</v>
      </c>
      <c r="D96" s="1">
        <v>2.5499999999999998</v>
      </c>
      <c r="E96" s="1">
        <f t="shared" si="7"/>
        <v>6.9580000000000002</v>
      </c>
      <c r="I96" s="1" t="s">
        <v>198</v>
      </c>
      <c r="J96" s="1">
        <f t="shared" si="8"/>
        <v>6.96</v>
      </c>
      <c r="K96" s="1">
        <f t="shared" si="6"/>
        <v>6.91</v>
      </c>
      <c r="L96" s="1">
        <f t="shared" si="9"/>
        <v>6.77</v>
      </c>
      <c r="M96" s="1">
        <f t="shared" si="10"/>
        <v>2.010840282560707E-2</v>
      </c>
    </row>
    <row r="97" spans="1:13" x14ac:dyDescent="0.6">
      <c r="A97" s="1" t="s">
        <v>96</v>
      </c>
      <c r="B97" s="1">
        <v>78195</v>
      </c>
      <c r="C97" s="1">
        <v>15.751999999999995</v>
      </c>
      <c r="D97" s="1">
        <v>-1.1200000000000001</v>
      </c>
      <c r="E97" s="1">
        <f t="shared" si="7"/>
        <v>16.872</v>
      </c>
      <c r="I97" s="1" t="s">
        <v>198</v>
      </c>
      <c r="J97" s="1">
        <f t="shared" si="8"/>
        <v>16.87</v>
      </c>
      <c r="K97" s="1">
        <f t="shared" si="6"/>
        <v>16.82</v>
      </c>
      <c r="L97" s="1">
        <f t="shared" si="9"/>
        <v>13.01</v>
      </c>
      <c r="M97" s="1">
        <f t="shared" si="10"/>
        <v>4.0331066462876785E-5</v>
      </c>
    </row>
    <row r="98" spans="1:13" x14ac:dyDescent="0.6">
      <c r="A98" s="1" t="s">
        <v>98</v>
      </c>
      <c r="B98" s="1">
        <v>78885</v>
      </c>
      <c r="C98" s="1">
        <v>8.9239999999999995</v>
      </c>
      <c r="D98" s="1">
        <v>0.25</v>
      </c>
      <c r="E98" s="1">
        <f t="shared" si="7"/>
        <v>8.6739999999999995</v>
      </c>
      <c r="I98" s="1" t="s">
        <v>198</v>
      </c>
      <c r="J98" s="1">
        <f t="shared" si="8"/>
        <v>8.67</v>
      </c>
      <c r="K98" s="1">
        <f t="shared" ref="K98:K129" si="11">ROUND($J98+($E$152-$J$152),2)</f>
        <v>8.6199999999999992</v>
      </c>
      <c r="L98" s="1">
        <f t="shared" si="9"/>
        <v>6.18</v>
      </c>
      <c r="M98" s="1">
        <f t="shared" si="10"/>
        <v>3.0553027643656205E-2</v>
      </c>
    </row>
    <row r="99" spans="1:13" x14ac:dyDescent="0.6">
      <c r="A99" s="1" t="s">
        <v>99</v>
      </c>
      <c r="B99" s="1">
        <v>84802</v>
      </c>
      <c r="C99" s="1">
        <v>0.92600000000000193</v>
      </c>
      <c r="D99" s="1">
        <v>-2.73</v>
      </c>
      <c r="E99" s="1">
        <f t="shared" si="7"/>
        <v>3.6560000000000001</v>
      </c>
      <c r="I99" s="1" t="s">
        <v>198</v>
      </c>
      <c r="J99" s="1">
        <f t="shared" si="8"/>
        <v>3.66</v>
      </c>
      <c r="K99" s="1">
        <f t="shared" si="11"/>
        <v>3.61</v>
      </c>
      <c r="L99" s="1">
        <f t="shared" si="9"/>
        <v>-1.81</v>
      </c>
      <c r="M99" s="1">
        <f t="shared" si="10"/>
        <v>0.7083204849439324</v>
      </c>
    </row>
    <row r="100" spans="1:13" x14ac:dyDescent="0.6">
      <c r="A100" s="1" t="s">
        <v>100</v>
      </c>
      <c r="B100" s="1">
        <v>83855</v>
      </c>
      <c r="C100" s="1">
        <v>24.748000000000005</v>
      </c>
      <c r="D100" s="1">
        <v>3.89</v>
      </c>
      <c r="E100" s="1">
        <f t="shared" si="7"/>
        <v>20.858000000000001</v>
      </c>
      <c r="I100" s="1" t="s">
        <v>198</v>
      </c>
      <c r="J100" s="1">
        <f t="shared" si="8"/>
        <v>20.86</v>
      </c>
      <c r="K100" s="1">
        <f t="shared" si="11"/>
        <v>20.81</v>
      </c>
      <c r="L100" s="1">
        <f t="shared" si="9"/>
        <v>22.01</v>
      </c>
      <c r="M100" s="1">
        <f t="shared" si="10"/>
        <v>1.2816607088030429E-11</v>
      </c>
    </row>
    <row r="101" spans="1:13" x14ac:dyDescent="0.6">
      <c r="A101" s="1" t="s">
        <v>101</v>
      </c>
      <c r="B101" s="1">
        <v>79071</v>
      </c>
      <c r="C101" s="1">
        <v>20.930000000000007</v>
      </c>
      <c r="D101" s="1">
        <v>5.55</v>
      </c>
      <c r="E101" s="1">
        <f t="shared" si="7"/>
        <v>15.38</v>
      </c>
      <c r="I101" s="1" t="s">
        <v>198</v>
      </c>
      <c r="J101" s="1">
        <f t="shared" si="8"/>
        <v>15.38</v>
      </c>
      <c r="K101" s="1">
        <f t="shared" si="11"/>
        <v>15.33</v>
      </c>
      <c r="L101" s="1">
        <f t="shared" si="9"/>
        <v>18.190000000000001</v>
      </c>
      <c r="M101" s="1">
        <f t="shared" si="10"/>
        <v>1.7726730519398751E-8</v>
      </c>
    </row>
    <row r="102" spans="1:13" x14ac:dyDescent="0.6">
      <c r="A102" s="1" t="s">
        <v>102</v>
      </c>
      <c r="B102" s="1">
        <v>78074</v>
      </c>
      <c r="C102" s="1">
        <v>-9.4709999999999965</v>
      </c>
      <c r="D102" s="1">
        <v>5.96</v>
      </c>
      <c r="E102" s="1">
        <f t="shared" si="7"/>
        <v>-15.430999999999999</v>
      </c>
      <c r="I102" s="1" t="s">
        <v>198</v>
      </c>
      <c r="J102" s="1">
        <f t="shared" si="8"/>
        <v>-15.43</v>
      </c>
      <c r="K102" s="1">
        <f t="shared" si="11"/>
        <v>-15.48</v>
      </c>
      <c r="L102" s="1">
        <f t="shared" si="9"/>
        <v>-12.21</v>
      </c>
      <c r="M102" s="1">
        <f t="shared" si="10"/>
        <v>0.99989220026652259</v>
      </c>
    </row>
    <row r="103" spans="1:13" x14ac:dyDescent="0.6">
      <c r="A103" s="1" t="s">
        <v>103</v>
      </c>
      <c r="B103" s="1">
        <v>83003</v>
      </c>
      <c r="C103" s="1">
        <v>13.588000000000001</v>
      </c>
      <c r="D103" s="1">
        <v>-0.72009999999999996</v>
      </c>
      <c r="E103" s="1">
        <f t="shared" si="7"/>
        <v>14.308</v>
      </c>
      <c r="I103" s="1" t="s">
        <v>198</v>
      </c>
      <c r="J103" s="1">
        <f t="shared" si="8"/>
        <v>14.31</v>
      </c>
      <c r="K103" s="1">
        <f t="shared" si="11"/>
        <v>14.26</v>
      </c>
      <c r="L103" s="1">
        <f t="shared" si="9"/>
        <v>10.85</v>
      </c>
      <c r="M103" s="1">
        <f t="shared" si="10"/>
        <v>5.0472645552391594E-4</v>
      </c>
    </row>
    <row r="104" spans="1:13" x14ac:dyDescent="0.6">
      <c r="A104" s="1" t="s">
        <v>104</v>
      </c>
      <c r="B104" s="1">
        <v>87418</v>
      </c>
      <c r="C104" s="1">
        <v>6.4209999999999994</v>
      </c>
      <c r="D104" s="1">
        <v>4.0999999999999996</v>
      </c>
      <c r="E104" s="1">
        <f t="shared" si="7"/>
        <v>2.3210000000000002</v>
      </c>
      <c r="I104" s="1" t="s">
        <v>198</v>
      </c>
      <c r="J104" s="1">
        <f t="shared" si="8"/>
        <v>2.3199999999999998</v>
      </c>
      <c r="K104" s="1">
        <f t="shared" si="11"/>
        <v>2.27</v>
      </c>
      <c r="L104" s="1">
        <f t="shared" si="9"/>
        <v>3.68</v>
      </c>
      <c r="M104" s="1">
        <f t="shared" si="10"/>
        <v>0.13239274951392507</v>
      </c>
    </row>
    <row r="105" spans="1:13" x14ac:dyDescent="0.6">
      <c r="A105" s="1" t="s">
        <v>159</v>
      </c>
      <c r="B105" s="1">
        <v>75431</v>
      </c>
      <c r="C105" s="1">
        <v>4.9870000000000019</v>
      </c>
      <c r="D105" s="1">
        <v>2.15</v>
      </c>
      <c r="E105" s="1">
        <f t="shared" si="7"/>
        <v>2.8370000000000002</v>
      </c>
      <c r="I105" s="1" t="s">
        <v>198</v>
      </c>
      <c r="J105" s="1">
        <f t="shared" si="8"/>
        <v>2.84</v>
      </c>
      <c r="K105" s="1">
        <f t="shared" si="11"/>
        <v>2.79</v>
      </c>
      <c r="L105" s="1">
        <f t="shared" si="9"/>
        <v>2.25</v>
      </c>
      <c r="M105" s="1">
        <f t="shared" si="10"/>
        <v>0.24767696299521758</v>
      </c>
    </row>
    <row r="106" spans="1:13" x14ac:dyDescent="0.6">
      <c r="A106" s="1" t="s">
        <v>106</v>
      </c>
      <c r="B106" s="1">
        <v>73148</v>
      </c>
      <c r="C106" s="1">
        <v>13.893999999999998</v>
      </c>
      <c r="D106" s="1">
        <v>1.72</v>
      </c>
      <c r="E106" s="1">
        <f t="shared" si="7"/>
        <v>12.173999999999999</v>
      </c>
      <c r="I106" s="1" t="s">
        <v>198</v>
      </c>
      <c r="J106" s="1">
        <f t="shared" si="8"/>
        <v>12.17</v>
      </c>
      <c r="K106" s="1">
        <f t="shared" si="11"/>
        <v>12.12</v>
      </c>
      <c r="L106" s="1">
        <f t="shared" si="9"/>
        <v>11.15</v>
      </c>
      <c r="M106" s="1">
        <f t="shared" si="10"/>
        <v>3.6403080420583441E-4</v>
      </c>
    </row>
    <row r="107" spans="1:13" x14ac:dyDescent="0.6">
      <c r="A107" s="1" t="s">
        <v>107</v>
      </c>
      <c r="B107" s="1">
        <v>81204</v>
      </c>
      <c r="C107" s="1">
        <v>-21.137</v>
      </c>
      <c r="D107" s="1">
        <v>-1.26</v>
      </c>
      <c r="E107" s="1">
        <f t="shared" si="7"/>
        <v>-19.876999999999999</v>
      </c>
      <c r="I107" s="1" t="s">
        <v>198</v>
      </c>
      <c r="J107" s="1">
        <f t="shared" si="8"/>
        <v>-19.88</v>
      </c>
      <c r="K107" s="1">
        <f t="shared" si="11"/>
        <v>-19.93</v>
      </c>
      <c r="L107" s="1">
        <f t="shared" si="9"/>
        <v>-23.88</v>
      </c>
      <c r="M107" s="1">
        <f t="shared" si="10"/>
        <v>0.99999999999976952</v>
      </c>
    </row>
    <row r="108" spans="1:13" x14ac:dyDescent="0.6">
      <c r="A108" s="1" t="s">
        <v>160</v>
      </c>
      <c r="B108" s="1">
        <v>81636</v>
      </c>
      <c r="C108" s="1">
        <v>-3.7419999999999973</v>
      </c>
      <c r="D108" s="1">
        <v>1.95</v>
      </c>
      <c r="E108" s="1">
        <f t="shared" si="7"/>
        <v>-5.6920000000000002</v>
      </c>
      <c r="I108" s="1" t="s">
        <v>198</v>
      </c>
      <c r="J108" s="1">
        <f t="shared" si="8"/>
        <v>-5.69</v>
      </c>
      <c r="K108" s="1">
        <f t="shared" si="11"/>
        <v>-5.74</v>
      </c>
      <c r="L108" s="1">
        <f t="shared" si="9"/>
        <v>-6.48</v>
      </c>
      <c r="M108" s="1">
        <f t="shared" si="10"/>
        <v>0.97521386138941857</v>
      </c>
    </row>
    <row r="109" spans="1:13" x14ac:dyDescent="0.6">
      <c r="A109" s="1" t="s">
        <v>108</v>
      </c>
      <c r="B109" s="1">
        <v>81239</v>
      </c>
      <c r="C109" s="1">
        <v>10.670000000000002</v>
      </c>
      <c r="D109" s="1">
        <v>1.76</v>
      </c>
      <c r="E109" s="1">
        <f t="shared" si="7"/>
        <v>8.91</v>
      </c>
      <c r="I109" s="1" t="s">
        <v>198</v>
      </c>
      <c r="J109" s="1">
        <f t="shared" si="8"/>
        <v>8.91</v>
      </c>
      <c r="K109" s="1">
        <f t="shared" si="11"/>
        <v>8.86</v>
      </c>
      <c r="L109" s="1">
        <f t="shared" si="9"/>
        <v>7.93</v>
      </c>
      <c r="M109" s="1">
        <f t="shared" si="10"/>
        <v>8.1299199894119961E-3</v>
      </c>
    </row>
    <row r="110" spans="1:13" x14ac:dyDescent="0.6">
      <c r="A110" s="1" t="s">
        <v>109</v>
      </c>
      <c r="B110" s="1">
        <v>84815</v>
      </c>
      <c r="C110" s="1">
        <v>20.683000000000007</v>
      </c>
      <c r="D110" s="1">
        <v>-0.64</v>
      </c>
      <c r="E110" s="1">
        <f t="shared" si="7"/>
        <v>21.323</v>
      </c>
      <c r="I110" s="1" t="s">
        <v>198</v>
      </c>
      <c r="J110" s="1">
        <f t="shared" si="8"/>
        <v>21.32</v>
      </c>
      <c r="K110" s="1">
        <f t="shared" si="11"/>
        <v>21.27</v>
      </c>
      <c r="L110" s="1">
        <f t="shared" si="9"/>
        <v>17.940000000000001</v>
      </c>
      <c r="M110" s="1">
        <f t="shared" si="10"/>
        <v>2.7189460243254274E-8</v>
      </c>
    </row>
    <row r="111" spans="1:13" x14ac:dyDescent="0.6">
      <c r="A111" s="1" t="s">
        <v>111</v>
      </c>
      <c r="B111" s="1">
        <v>72721</v>
      </c>
      <c r="C111" s="1">
        <v>20.135000000000005</v>
      </c>
      <c r="D111" s="1">
        <v>3.8</v>
      </c>
      <c r="E111" s="1">
        <f t="shared" si="7"/>
        <v>16.335000000000001</v>
      </c>
      <c r="I111" s="1" t="s">
        <v>198</v>
      </c>
      <c r="J111" s="1">
        <f t="shared" si="8"/>
        <v>16.34</v>
      </c>
      <c r="K111" s="1">
        <f t="shared" si="11"/>
        <v>16.29</v>
      </c>
      <c r="L111" s="1">
        <f t="shared" si="9"/>
        <v>17.399999999999999</v>
      </c>
      <c r="M111" s="1">
        <f t="shared" si="10"/>
        <v>6.7205614728244573E-8</v>
      </c>
    </row>
    <row r="112" spans="1:13" x14ac:dyDescent="0.6">
      <c r="A112" s="1" t="s">
        <v>112</v>
      </c>
      <c r="B112" s="1">
        <v>68196</v>
      </c>
      <c r="C112" s="1">
        <v>10.832999999999998</v>
      </c>
      <c r="D112" s="1">
        <v>4.79</v>
      </c>
      <c r="E112" s="1">
        <f t="shared" si="7"/>
        <v>6.0430000000000001</v>
      </c>
      <c r="I112" s="1" t="s">
        <v>198</v>
      </c>
      <c r="J112" s="1">
        <f t="shared" si="8"/>
        <v>6.04</v>
      </c>
      <c r="K112" s="1">
        <f t="shared" si="11"/>
        <v>5.99</v>
      </c>
      <c r="L112" s="1">
        <f t="shared" si="9"/>
        <v>8.09</v>
      </c>
      <c r="M112" s="1">
        <f t="shared" si="10"/>
        <v>7.1128098670776903E-3</v>
      </c>
    </row>
    <row r="113" spans="1:13" x14ac:dyDescent="0.6">
      <c r="A113" s="1" t="s">
        <v>113</v>
      </c>
      <c r="B113" s="1">
        <v>78812</v>
      </c>
      <c r="C113" s="1">
        <v>4.171999999999997</v>
      </c>
      <c r="D113" s="1">
        <v>1.61</v>
      </c>
      <c r="E113" s="1">
        <f t="shared" si="7"/>
        <v>2.5619999999999998</v>
      </c>
      <c r="I113" s="1" t="s">
        <v>198</v>
      </c>
      <c r="J113" s="1">
        <f t="shared" si="8"/>
        <v>2.56</v>
      </c>
      <c r="K113" s="1">
        <f t="shared" si="11"/>
        <v>2.5099999999999998</v>
      </c>
      <c r="L113" s="1">
        <f t="shared" si="9"/>
        <v>1.43</v>
      </c>
      <c r="M113" s="1">
        <f t="shared" si="10"/>
        <v>0.33238631262667506</v>
      </c>
    </row>
    <row r="114" spans="1:13" x14ac:dyDescent="0.6">
      <c r="A114" s="1" t="s">
        <v>161</v>
      </c>
      <c r="B114" s="1">
        <v>80417</v>
      </c>
      <c r="C114" s="1">
        <v>24.081000000000003</v>
      </c>
      <c r="D114" s="1">
        <v>2.14</v>
      </c>
      <c r="E114" s="1">
        <f t="shared" si="7"/>
        <v>21.940999999999999</v>
      </c>
      <c r="I114" s="1" t="s">
        <v>198</v>
      </c>
      <c r="J114" s="1">
        <f t="shared" si="8"/>
        <v>21.94</v>
      </c>
      <c r="K114" s="1">
        <f t="shared" si="11"/>
        <v>21.89</v>
      </c>
      <c r="L114" s="1">
        <f t="shared" si="9"/>
        <v>21.34</v>
      </c>
      <c r="M114" s="1">
        <f t="shared" si="10"/>
        <v>5.0094157880426526E-11</v>
      </c>
    </row>
    <row r="115" spans="1:13" x14ac:dyDescent="0.6">
      <c r="A115" s="1" t="s">
        <v>114</v>
      </c>
      <c r="B115" s="1">
        <v>80441</v>
      </c>
      <c r="C115" s="1">
        <v>13.21</v>
      </c>
      <c r="D115" s="1">
        <v>-0.63870000000000005</v>
      </c>
      <c r="E115" s="1">
        <f t="shared" si="7"/>
        <v>13.849</v>
      </c>
      <c r="F115" s="1" t="s">
        <v>178</v>
      </c>
      <c r="G115" s="1" t="s">
        <v>178</v>
      </c>
      <c r="I115" s="1" t="s">
        <v>198</v>
      </c>
      <c r="J115" s="1">
        <f t="shared" si="8"/>
        <v>13.85</v>
      </c>
      <c r="K115" s="1">
        <f t="shared" si="11"/>
        <v>13.8</v>
      </c>
      <c r="L115" s="1">
        <f t="shared" si="9"/>
        <v>10.47</v>
      </c>
      <c r="M115" s="1">
        <f t="shared" si="10"/>
        <v>7.5507155258855874E-4</v>
      </c>
    </row>
    <row r="116" spans="1:13" x14ac:dyDescent="0.6">
      <c r="A116" s="1" t="s">
        <v>115</v>
      </c>
      <c r="B116" s="1">
        <v>81318</v>
      </c>
      <c r="C116" s="1">
        <v>-9.9759999999999991</v>
      </c>
      <c r="D116" s="1">
        <v>-3.07</v>
      </c>
      <c r="E116" s="1">
        <f t="shared" si="7"/>
        <v>-6.9059999999999997</v>
      </c>
      <c r="I116" s="1" t="s">
        <v>198</v>
      </c>
      <c r="J116" s="1">
        <f t="shared" si="8"/>
        <v>-6.91</v>
      </c>
      <c r="K116" s="1">
        <f t="shared" si="11"/>
        <v>-6.96</v>
      </c>
      <c r="L116" s="1">
        <f t="shared" si="9"/>
        <v>-12.72</v>
      </c>
      <c r="M116" s="1">
        <f t="shared" si="10"/>
        <v>0.99994202757920381</v>
      </c>
    </row>
    <row r="117" spans="1:13" x14ac:dyDescent="0.6">
      <c r="A117" s="1" t="s">
        <v>117</v>
      </c>
      <c r="B117" s="1">
        <v>80199</v>
      </c>
      <c r="C117" s="1">
        <v>10.031999999999996</v>
      </c>
      <c r="D117" s="1">
        <v>-3.19</v>
      </c>
      <c r="E117" s="1">
        <f t="shared" si="7"/>
        <v>13.222</v>
      </c>
      <c r="I117" s="1" t="s">
        <v>198</v>
      </c>
      <c r="J117" s="1">
        <f t="shared" si="8"/>
        <v>13.22</v>
      </c>
      <c r="K117" s="1">
        <f t="shared" si="11"/>
        <v>13.17</v>
      </c>
      <c r="L117" s="1">
        <f t="shared" si="9"/>
        <v>7.29</v>
      </c>
      <c r="M117" s="1">
        <f t="shared" si="10"/>
        <v>1.3584159161141723E-2</v>
      </c>
    </row>
    <row r="118" spans="1:13" x14ac:dyDescent="0.6">
      <c r="A118" s="1" t="s">
        <v>118</v>
      </c>
      <c r="B118" s="1">
        <v>73009</v>
      </c>
      <c r="C118" s="1">
        <v>20.387</v>
      </c>
      <c r="D118" s="1">
        <v>1.3</v>
      </c>
      <c r="E118" s="1">
        <f t="shared" si="7"/>
        <v>19.087</v>
      </c>
      <c r="I118" s="1" t="s">
        <v>198</v>
      </c>
      <c r="J118" s="1">
        <f t="shared" si="8"/>
        <v>19.09</v>
      </c>
      <c r="K118" s="1">
        <f t="shared" si="11"/>
        <v>19.04</v>
      </c>
      <c r="L118" s="1">
        <f t="shared" si="9"/>
        <v>17.649999999999999</v>
      </c>
      <c r="M118" s="1">
        <f t="shared" si="10"/>
        <v>4.4346799772143011E-8</v>
      </c>
    </row>
    <row r="119" spans="1:13" x14ac:dyDescent="0.6">
      <c r="A119" s="1" t="s">
        <v>119</v>
      </c>
      <c r="B119" s="1">
        <v>78877</v>
      </c>
      <c r="C119" s="1">
        <v>-9.7169999999999987</v>
      </c>
      <c r="D119" s="1">
        <v>-1.76</v>
      </c>
      <c r="E119" s="1">
        <f t="shared" si="7"/>
        <v>-7.9569999999999999</v>
      </c>
      <c r="I119" s="1" t="s">
        <v>198</v>
      </c>
      <c r="J119" s="1">
        <f t="shared" si="8"/>
        <v>-7.96</v>
      </c>
      <c r="K119" s="1">
        <f t="shared" si="11"/>
        <v>-8.01</v>
      </c>
      <c r="L119" s="1">
        <f t="shared" si="9"/>
        <v>-12.46</v>
      </c>
      <c r="M119" s="1">
        <f t="shared" si="10"/>
        <v>0.9999202389585492</v>
      </c>
    </row>
    <row r="120" spans="1:13" x14ac:dyDescent="0.6">
      <c r="A120" s="1" t="s">
        <v>120</v>
      </c>
      <c r="B120" s="1">
        <v>77633</v>
      </c>
      <c r="C120" s="1">
        <v>4.2280000000000015</v>
      </c>
      <c r="D120" s="1">
        <v>1.46</v>
      </c>
      <c r="E120" s="1">
        <f t="shared" si="7"/>
        <v>2.7679999999999998</v>
      </c>
      <c r="I120" s="1" t="s">
        <v>198</v>
      </c>
      <c r="J120" s="1">
        <f t="shared" si="8"/>
        <v>2.77</v>
      </c>
      <c r="K120" s="1">
        <f t="shared" si="11"/>
        <v>2.72</v>
      </c>
      <c r="L120" s="1">
        <f t="shared" si="9"/>
        <v>1.49</v>
      </c>
      <c r="M120" s="1">
        <f t="shared" si="10"/>
        <v>0.32580915370367886</v>
      </c>
    </row>
    <row r="121" spans="1:13" x14ac:dyDescent="0.6">
      <c r="A121" s="1" t="s">
        <v>121</v>
      </c>
      <c r="B121" s="1">
        <v>75335</v>
      </c>
      <c r="C121" s="1">
        <v>14.394999999999996</v>
      </c>
      <c r="D121" s="1">
        <v>5.66</v>
      </c>
      <c r="E121" s="1">
        <f t="shared" si="7"/>
        <v>8.7349999999999994</v>
      </c>
      <c r="I121" s="1" t="s">
        <v>198</v>
      </c>
      <c r="J121" s="1">
        <f t="shared" si="8"/>
        <v>8.74</v>
      </c>
      <c r="K121" s="1">
        <f t="shared" si="11"/>
        <v>8.69</v>
      </c>
      <c r="L121" s="1">
        <f t="shared" si="9"/>
        <v>11.66</v>
      </c>
      <c r="M121" s="1">
        <f t="shared" si="10"/>
        <v>2.0517736570513207E-4</v>
      </c>
    </row>
    <row r="122" spans="1:13" x14ac:dyDescent="0.6">
      <c r="A122" s="1" t="s">
        <v>122</v>
      </c>
      <c r="B122" s="1">
        <v>75009</v>
      </c>
      <c r="C122" s="1">
        <v>-0.7710000000000008</v>
      </c>
      <c r="D122" s="1">
        <v>-1.92</v>
      </c>
      <c r="E122" s="1">
        <f t="shared" si="7"/>
        <v>1.149</v>
      </c>
      <c r="I122" s="1" t="s">
        <v>198</v>
      </c>
      <c r="J122" s="1">
        <f t="shared" si="8"/>
        <v>1.1499999999999999</v>
      </c>
      <c r="K122" s="1">
        <f t="shared" si="11"/>
        <v>1.1000000000000001</v>
      </c>
      <c r="L122" s="1">
        <f t="shared" si="9"/>
        <v>-3.51</v>
      </c>
      <c r="M122" s="1">
        <f t="shared" si="10"/>
        <v>0.85625326869720342</v>
      </c>
    </row>
    <row r="123" spans="1:13" x14ac:dyDescent="0.6">
      <c r="A123" s="1" t="s">
        <v>123</v>
      </c>
      <c r="B123" s="1">
        <v>79420</v>
      </c>
      <c r="C123" s="1">
        <v>6.9680000000000035</v>
      </c>
      <c r="D123" s="1">
        <v>5.55</v>
      </c>
      <c r="E123" s="1">
        <f t="shared" si="7"/>
        <v>1.4179999999999999</v>
      </c>
      <c r="H123" s="1" t="s">
        <v>176</v>
      </c>
      <c r="I123" s="1" t="s">
        <v>177</v>
      </c>
      <c r="J123" s="1">
        <f t="shared" si="8"/>
        <v>3.42</v>
      </c>
      <c r="K123" s="1">
        <f t="shared" si="11"/>
        <v>3.37</v>
      </c>
      <c r="L123" s="1">
        <f t="shared" si="9"/>
        <v>4.2300000000000004</v>
      </c>
      <c r="M123" s="1">
        <f t="shared" si="10"/>
        <v>9.9953217282147885E-2</v>
      </c>
    </row>
    <row r="124" spans="1:13" x14ac:dyDescent="0.6">
      <c r="A124" s="1" t="s">
        <v>124</v>
      </c>
      <c r="B124" s="1">
        <v>75023</v>
      </c>
      <c r="C124" s="1">
        <v>12.939</v>
      </c>
      <c r="D124" s="1">
        <v>6.06</v>
      </c>
      <c r="E124" s="1">
        <f t="shared" si="7"/>
        <v>6.8789999999999996</v>
      </c>
      <c r="H124" s="1" t="s">
        <v>198</v>
      </c>
      <c r="J124" s="1">
        <f t="shared" si="8"/>
        <v>6.88</v>
      </c>
      <c r="K124" s="1">
        <f t="shared" si="11"/>
        <v>6.83</v>
      </c>
      <c r="L124" s="1">
        <f t="shared" si="9"/>
        <v>10.199999999999999</v>
      </c>
      <c r="M124" s="1">
        <f t="shared" si="10"/>
        <v>9.9772358628791085E-4</v>
      </c>
    </row>
    <row r="125" spans="1:13" x14ac:dyDescent="0.6">
      <c r="A125" s="1" t="s">
        <v>125</v>
      </c>
      <c r="B125" s="1">
        <v>73549</v>
      </c>
      <c r="C125" s="1">
        <v>-6.7280000000000015</v>
      </c>
      <c r="D125" s="1">
        <v>4.4800000000000004</v>
      </c>
      <c r="E125" s="1">
        <f t="shared" si="7"/>
        <v>-11.208</v>
      </c>
      <c r="H125" s="1" t="s">
        <v>198</v>
      </c>
      <c r="J125" s="1">
        <f t="shared" si="8"/>
        <v>-11.21</v>
      </c>
      <c r="K125" s="1">
        <f t="shared" si="11"/>
        <v>-11.26</v>
      </c>
      <c r="L125" s="1">
        <f t="shared" si="9"/>
        <v>-9.4700000000000006</v>
      </c>
      <c r="M125" s="1">
        <f t="shared" si="10"/>
        <v>0.99794567327791761</v>
      </c>
    </row>
    <row r="126" spans="1:13" x14ac:dyDescent="0.6">
      <c r="A126" s="1" t="s">
        <v>126</v>
      </c>
      <c r="B126" s="1">
        <v>79627</v>
      </c>
      <c r="C126" s="1">
        <v>7.9189999999999969</v>
      </c>
      <c r="D126" s="1">
        <v>4.4400000000000004</v>
      </c>
      <c r="E126" s="1">
        <f t="shared" si="7"/>
        <v>3.4790000000000001</v>
      </c>
      <c r="H126" s="1" t="s">
        <v>198</v>
      </c>
      <c r="J126" s="1">
        <f t="shared" si="8"/>
        <v>3.48</v>
      </c>
      <c r="K126" s="1">
        <f t="shared" si="11"/>
        <v>3.43</v>
      </c>
      <c r="L126" s="1">
        <f t="shared" si="9"/>
        <v>5.18</v>
      </c>
      <c r="M126" s="1">
        <f t="shared" si="10"/>
        <v>5.8242813275268937E-2</v>
      </c>
    </row>
    <row r="127" spans="1:13" x14ac:dyDescent="0.6">
      <c r="A127" s="1" t="s">
        <v>162</v>
      </c>
      <c r="B127" s="1">
        <v>85657</v>
      </c>
      <c r="C127" s="1">
        <v>-12.911000000000001</v>
      </c>
      <c r="D127" s="1">
        <v>3.09</v>
      </c>
      <c r="E127" s="1">
        <f t="shared" si="7"/>
        <v>-16.001000000000001</v>
      </c>
      <c r="H127" s="1" t="s">
        <v>198</v>
      </c>
      <c r="J127" s="1">
        <f t="shared" si="8"/>
        <v>-16</v>
      </c>
      <c r="K127" s="1">
        <f t="shared" si="11"/>
        <v>-16.05</v>
      </c>
      <c r="L127" s="1">
        <f t="shared" si="9"/>
        <v>-15.65</v>
      </c>
      <c r="M127" s="1">
        <f t="shared" si="10"/>
        <v>0.99999894412095303</v>
      </c>
    </row>
    <row r="128" spans="1:13" x14ac:dyDescent="0.6">
      <c r="A128" s="1" t="s">
        <v>168</v>
      </c>
      <c r="B128" s="1">
        <v>75493</v>
      </c>
      <c r="C128" s="1">
        <v>-7.1169999999999973</v>
      </c>
      <c r="D128" s="1">
        <v>5.69</v>
      </c>
      <c r="E128" s="1">
        <f t="shared" si="7"/>
        <v>-12.807</v>
      </c>
      <c r="H128" s="1" t="s">
        <v>176</v>
      </c>
      <c r="J128" s="1">
        <f t="shared" si="8"/>
        <v>-11.81</v>
      </c>
      <c r="K128" s="1">
        <f t="shared" si="11"/>
        <v>-11.86</v>
      </c>
      <c r="L128" s="1">
        <f t="shared" si="9"/>
        <v>-9.86</v>
      </c>
      <c r="M128" s="1">
        <f t="shared" si="10"/>
        <v>0.99859539528219632</v>
      </c>
    </row>
    <row r="129" spans="1:13" x14ac:dyDescent="0.6">
      <c r="A129" s="1" t="s">
        <v>127</v>
      </c>
      <c r="B129" s="1">
        <v>78481</v>
      </c>
      <c r="C129" s="1">
        <v>-3.2280000000000015</v>
      </c>
      <c r="D129" s="1">
        <v>-0.81</v>
      </c>
      <c r="E129" s="1">
        <f t="shared" si="7"/>
        <v>-2.4180000000000001</v>
      </c>
      <c r="H129" s="1" t="s">
        <v>198</v>
      </c>
      <c r="J129" s="1">
        <f t="shared" si="8"/>
        <v>-2.42</v>
      </c>
      <c r="K129" s="1">
        <f t="shared" si="11"/>
        <v>-2.4700000000000002</v>
      </c>
      <c r="L129" s="1">
        <f t="shared" si="9"/>
        <v>-5.97</v>
      </c>
      <c r="M129" s="1">
        <f t="shared" si="10"/>
        <v>0.96478155940792587</v>
      </c>
    </row>
    <row r="130" spans="1:13" x14ac:dyDescent="0.6">
      <c r="A130" s="1" t="s">
        <v>128</v>
      </c>
      <c r="B130" s="1">
        <v>64346</v>
      </c>
      <c r="C130" s="1">
        <v>-12.767000000000003</v>
      </c>
      <c r="D130" s="1">
        <v>4.0999999999999996</v>
      </c>
      <c r="E130" s="1">
        <f t="shared" si="7"/>
        <v>-16.867000000000001</v>
      </c>
      <c r="H130" s="1" t="s">
        <v>198</v>
      </c>
      <c r="J130" s="1">
        <f t="shared" si="8"/>
        <v>-16.87</v>
      </c>
      <c r="K130" s="1">
        <f t="shared" ref="K130:K151" si="12">ROUND($J130+($E$152-$J$152),2)</f>
        <v>-16.920000000000002</v>
      </c>
      <c r="L130" s="1">
        <f t="shared" si="9"/>
        <v>-15.51</v>
      </c>
      <c r="M130" s="1">
        <f t="shared" si="10"/>
        <v>0.99999869919254614</v>
      </c>
    </row>
    <row r="131" spans="1:13" x14ac:dyDescent="0.6">
      <c r="A131" s="1" t="s">
        <v>129</v>
      </c>
      <c r="B131" s="1">
        <v>78819</v>
      </c>
      <c r="C131" s="1">
        <v>-0.1910000000000025</v>
      </c>
      <c r="D131" s="1">
        <v>-1.87</v>
      </c>
      <c r="E131" s="1">
        <f t="shared" ref="E131:E151" si="13">ROUND(C131-D131,3)</f>
        <v>1.679</v>
      </c>
      <c r="H131" s="1" t="s">
        <v>198</v>
      </c>
      <c r="J131" s="1">
        <f t="shared" ref="J131:J151" si="14">ROUND($E131+IF($I131="ALP",-1,IF(OR($I131="LIB",$I131="NAT",$I131="LIB/NAT"),1,0))-IF($H131="ALP",-1,IF(OR($H131="LIB",$H131="NAT",$H131="LIB/NAT"),1,0)),2)</f>
        <v>1.68</v>
      </c>
      <c r="K131" s="1">
        <f t="shared" si="12"/>
        <v>1.63</v>
      </c>
      <c r="L131" s="1">
        <f t="shared" ref="L131:L151" si="15">IF($P$7="Pre-election",ROUND($K131+($P$8-$E$152),2),ROUND($C131+($P$8-$C$152),2))</f>
        <v>-2.93</v>
      </c>
      <c r="M131" s="1">
        <f t="shared" ref="M131:M151" si="16">_xlfn.NORM.DIST(0,$L131,3.3,TRUE)</f>
        <v>0.81269702196195615</v>
      </c>
    </row>
    <row r="132" spans="1:13" x14ac:dyDescent="0.6">
      <c r="A132" s="1" t="s">
        <v>130</v>
      </c>
      <c r="B132" s="1">
        <v>81294</v>
      </c>
      <c r="C132" s="1">
        <v>20.656999999999996</v>
      </c>
      <c r="D132" s="1">
        <v>0.79</v>
      </c>
      <c r="E132" s="1">
        <f t="shared" si="13"/>
        <v>19.867000000000001</v>
      </c>
      <c r="H132" s="1" t="s">
        <v>198</v>
      </c>
      <c r="J132" s="1">
        <f t="shared" si="14"/>
        <v>19.87</v>
      </c>
      <c r="K132" s="1">
        <f t="shared" si="12"/>
        <v>19.82</v>
      </c>
      <c r="L132" s="1">
        <f t="shared" si="15"/>
        <v>17.920000000000002</v>
      </c>
      <c r="M132" s="1">
        <f t="shared" si="16"/>
        <v>2.8129220881912703E-8</v>
      </c>
    </row>
    <row r="133" spans="1:13" x14ac:dyDescent="0.6">
      <c r="A133" s="1" t="s">
        <v>131</v>
      </c>
      <c r="B133" s="1">
        <v>77990</v>
      </c>
      <c r="C133" s="1">
        <v>6.8119999999999976</v>
      </c>
      <c r="D133" s="1">
        <v>-0.17</v>
      </c>
      <c r="E133" s="1">
        <f t="shared" si="13"/>
        <v>6.9820000000000002</v>
      </c>
      <c r="H133" s="1" t="s">
        <v>198</v>
      </c>
      <c r="J133" s="1">
        <f t="shared" si="14"/>
        <v>6.98</v>
      </c>
      <c r="K133" s="1">
        <f t="shared" si="12"/>
        <v>6.93</v>
      </c>
      <c r="L133" s="1">
        <f t="shared" si="15"/>
        <v>4.07</v>
      </c>
      <c r="M133" s="1">
        <f t="shared" si="16"/>
        <v>0.10872571321259113</v>
      </c>
    </row>
    <row r="134" spans="1:13" x14ac:dyDescent="0.6">
      <c r="A134" s="1" t="s">
        <v>132</v>
      </c>
      <c r="B134" s="1">
        <v>79435</v>
      </c>
      <c r="C134" s="1">
        <v>10.423000000000002</v>
      </c>
      <c r="D134" s="1">
        <v>0.86</v>
      </c>
      <c r="E134" s="1">
        <f t="shared" si="13"/>
        <v>9.5630000000000006</v>
      </c>
      <c r="H134" s="1" t="s">
        <v>198</v>
      </c>
      <c r="J134" s="1">
        <f t="shared" si="14"/>
        <v>9.56</v>
      </c>
      <c r="K134" s="1">
        <f t="shared" si="12"/>
        <v>9.51</v>
      </c>
      <c r="L134" s="1">
        <f t="shared" si="15"/>
        <v>7.68</v>
      </c>
      <c r="M134" s="1">
        <f t="shared" si="16"/>
        <v>9.9753771815275713E-3</v>
      </c>
    </row>
    <row r="135" spans="1:13" x14ac:dyDescent="0.6">
      <c r="A135" s="1" t="s">
        <v>133</v>
      </c>
      <c r="B135" s="1">
        <v>78289</v>
      </c>
      <c r="C135" s="1">
        <v>-14.792999999999999</v>
      </c>
      <c r="D135" s="1">
        <v>5.45</v>
      </c>
      <c r="E135" s="1">
        <f t="shared" si="13"/>
        <v>-20.242999999999999</v>
      </c>
      <c r="H135" s="1" t="s">
        <v>198</v>
      </c>
      <c r="J135" s="1">
        <f t="shared" si="14"/>
        <v>-20.239999999999998</v>
      </c>
      <c r="K135" s="1">
        <f t="shared" si="12"/>
        <v>-20.29</v>
      </c>
      <c r="L135" s="1">
        <f t="shared" si="15"/>
        <v>-17.53</v>
      </c>
      <c r="M135" s="1">
        <f t="shared" si="16"/>
        <v>0.99999994582175589</v>
      </c>
    </row>
    <row r="136" spans="1:13" x14ac:dyDescent="0.6">
      <c r="A136" s="1" t="s">
        <v>134</v>
      </c>
      <c r="B136" s="1">
        <v>80275</v>
      </c>
      <c r="C136" s="1">
        <v>-9.4879999999999995</v>
      </c>
      <c r="D136" s="1">
        <v>-0.71</v>
      </c>
      <c r="E136" s="1">
        <f t="shared" si="13"/>
        <v>-8.7780000000000005</v>
      </c>
      <c r="H136" s="1" t="s">
        <v>198</v>
      </c>
      <c r="J136" s="1">
        <f t="shared" si="14"/>
        <v>-8.7799999999999994</v>
      </c>
      <c r="K136" s="1">
        <f t="shared" si="12"/>
        <v>-8.83</v>
      </c>
      <c r="L136" s="1">
        <f t="shared" si="15"/>
        <v>-12.23</v>
      </c>
      <c r="M136" s="1">
        <f t="shared" si="16"/>
        <v>0.99989474602668504</v>
      </c>
    </row>
    <row r="137" spans="1:13" x14ac:dyDescent="0.6">
      <c r="A137" s="1" t="s">
        <v>135</v>
      </c>
      <c r="B137" s="1">
        <v>47916</v>
      </c>
      <c r="C137" s="1">
        <v>2.8070000000000022</v>
      </c>
      <c r="D137" s="1">
        <v>2.72</v>
      </c>
      <c r="E137" s="1">
        <f t="shared" si="13"/>
        <v>8.6999999999999994E-2</v>
      </c>
      <c r="H137" s="1" t="s">
        <v>198</v>
      </c>
      <c r="I137" s="1" t="s">
        <v>177</v>
      </c>
      <c r="J137" s="1">
        <f t="shared" si="14"/>
        <v>1.0900000000000001</v>
      </c>
      <c r="K137" s="1">
        <f t="shared" si="12"/>
        <v>1.04</v>
      </c>
      <c r="L137" s="1">
        <f t="shared" si="15"/>
        <v>7.0000000000000007E-2</v>
      </c>
      <c r="M137" s="1">
        <f t="shared" si="16"/>
        <v>0.49153822256479873</v>
      </c>
    </row>
    <row r="138" spans="1:13" x14ac:dyDescent="0.6">
      <c r="A138" s="1" t="s">
        <v>137</v>
      </c>
      <c r="B138" s="1">
        <v>76046</v>
      </c>
      <c r="C138" s="1">
        <v>2.0450000000000017</v>
      </c>
      <c r="D138" s="1">
        <v>3.62</v>
      </c>
      <c r="E138" s="1">
        <f t="shared" si="13"/>
        <v>-1.575</v>
      </c>
      <c r="H138" s="1" t="s">
        <v>198</v>
      </c>
      <c r="J138" s="1">
        <f t="shared" si="14"/>
        <v>-1.58</v>
      </c>
      <c r="K138" s="1">
        <f t="shared" si="12"/>
        <v>-1.63</v>
      </c>
      <c r="L138" s="1">
        <f t="shared" si="15"/>
        <v>-0.69</v>
      </c>
      <c r="M138" s="1">
        <f t="shared" si="16"/>
        <v>0.58281136432194991</v>
      </c>
    </row>
    <row r="139" spans="1:13" x14ac:dyDescent="0.6">
      <c r="A139" s="1" t="s">
        <v>138</v>
      </c>
      <c r="B139" s="1">
        <v>87119</v>
      </c>
      <c r="C139" s="1">
        <v>6.796999999999997</v>
      </c>
      <c r="D139" s="1">
        <v>-1.69</v>
      </c>
      <c r="E139" s="1">
        <f t="shared" si="13"/>
        <v>8.4870000000000001</v>
      </c>
      <c r="H139" s="1" t="s">
        <v>198</v>
      </c>
      <c r="J139" s="1">
        <f t="shared" si="14"/>
        <v>8.49</v>
      </c>
      <c r="K139" s="1">
        <f t="shared" si="12"/>
        <v>8.44</v>
      </c>
      <c r="L139" s="1">
        <f t="shared" si="15"/>
        <v>4.0599999999999996</v>
      </c>
      <c r="M139" s="1">
        <f t="shared" si="16"/>
        <v>0.10929182499364121</v>
      </c>
    </row>
    <row r="140" spans="1:13" x14ac:dyDescent="0.6">
      <c r="A140" s="1" t="s">
        <v>139</v>
      </c>
      <c r="B140" s="1">
        <v>69324</v>
      </c>
      <c r="C140" s="1">
        <v>-7.5000000000002842E-2</v>
      </c>
      <c r="D140" s="1">
        <v>1.96</v>
      </c>
      <c r="E140" s="1">
        <f t="shared" si="13"/>
        <v>-2.0350000000000001</v>
      </c>
      <c r="H140" s="1" t="s">
        <v>198</v>
      </c>
      <c r="J140" s="1">
        <f t="shared" si="14"/>
        <v>-2.04</v>
      </c>
      <c r="K140" s="1">
        <f t="shared" si="12"/>
        <v>-2.09</v>
      </c>
      <c r="L140" s="1">
        <f t="shared" si="15"/>
        <v>-2.82</v>
      </c>
      <c r="M140" s="1">
        <f t="shared" si="16"/>
        <v>0.80359858236068171</v>
      </c>
    </row>
    <row r="141" spans="1:13" x14ac:dyDescent="0.6">
      <c r="A141" s="1" t="s">
        <v>140</v>
      </c>
      <c r="B141" s="1">
        <v>82283</v>
      </c>
      <c r="C141" s="1">
        <v>-16.423999999999999</v>
      </c>
      <c r="D141" s="1">
        <v>-1.38</v>
      </c>
      <c r="E141" s="1">
        <f t="shared" si="13"/>
        <v>-15.044</v>
      </c>
      <c r="H141" s="1" t="s">
        <v>198</v>
      </c>
      <c r="J141" s="1">
        <f t="shared" si="14"/>
        <v>-15.04</v>
      </c>
      <c r="K141" s="1">
        <f t="shared" si="12"/>
        <v>-15.09</v>
      </c>
      <c r="L141" s="1">
        <f t="shared" si="15"/>
        <v>-19.16</v>
      </c>
      <c r="M141" s="1">
        <f t="shared" si="16"/>
        <v>0.99999999680200913</v>
      </c>
    </row>
    <row r="142" spans="1:13" x14ac:dyDescent="0.6">
      <c r="A142" s="1" t="s">
        <v>141</v>
      </c>
      <c r="B142" s="1">
        <v>74580</v>
      </c>
      <c r="C142" s="1">
        <v>11.746000000000002</v>
      </c>
      <c r="D142" s="1">
        <v>3.78</v>
      </c>
      <c r="E142" s="1">
        <f t="shared" si="13"/>
        <v>7.9660000000000002</v>
      </c>
      <c r="H142" s="1" t="s">
        <v>199</v>
      </c>
      <c r="J142" s="1">
        <f t="shared" si="14"/>
        <v>6.97</v>
      </c>
      <c r="K142" s="1">
        <f t="shared" si="12"/>
        <v>6.92</v>
      </c>
      <c r="L142" s="1">
        <f t="shared" si="15"/>
        <v>9.01</v>
      </c>
      <c r="M142" s="1">
        <f t="shared" si="16"/>
        <v>3.1638066335986335E-3</v>
      </c>
    </row>
    <row r="143" spans="1:13" x14ac:dyDescent="0.6">
      <c r="A143" s="1" t="s">
        <v>165</v>
      </c>
      <c r="B143" s="1">
        <v>79087</v>
      </c>
      <c r="C143" s="1">
        <v>-15.000999999999998</v>
      </c>
      <c r="D143" s="1">
        <v>0.1</v>
      </c>
      <c r="E143" s="1">
        <f t="shared" si="13"/>
        <v>-15.101000000000001</v>
      </c>
      <c r="H143" s="1" t="s">
        <v>198</v>
      </c>
      <c r="J143" s="1">
        <f t="shared" si="14"/>
        <v>-15.1</v>
      </c>
      <c r="K143" s="1">
        <f t="shared" si="12"/>
        <v>-15.15</v>
      </c>
      <c r="L143" s="1">
        <f t="shared" si="15"/>
        <v>-17.739999999999998</v>
      </c>
      <c r="M143" s="1">
        <f t="shared" si="16"/>
        <v>0.99999996186932816</v>
      </c>
    </row>
    <row r="144" spans="1:13" x14ac:dyDescent="0.6">
      <c r="A144" s="1" t="s">
        <v>163</v>
      </c>
      <c r="B144" s="1">
        <v>80616</v>
      </c>
      <c r="C144" s="1">
        <v>0.67000000000000171</v>
      </c>
      <c r="D144" s="1">
        <v>1.93</v>
      </c>
      <c r="E144" s="1">
        <f t="shared" si="13"/>
        <v>-1.26</v>
      </c>
      <c r="H144" s="1" t="s">
        <v>199</v>
      </c>
      <c r="J144" s="1">
        <f t="shared" si="14"/>
        <v>-2.2599999999999998</v>
      </c>
      <c r="K144" s="1">
        <f t="shared" si="12"/>
        <v>-2.31</v>
      </c>
      <c r="L144" s="1">
        <f t="shared" si="15"/>
        <v>-2.0699999999999998</v>
      </c>
      <c r="M144" s="1">
        <f t="shared" si="16"/>
        <v>0.73475976124172981</v>
      </c>
    </row>
    <row r="145" spans="1:13" x14ac:dyDescent="0.6">
      <c r="A145" s="1" t="s">
        <v>142</v>
      </c>
      <c r="B145" s="1">
        <v>84184</v>
      </c>
      <c r="C145" s="1">
        <v>12.368000000000002</v>
      </c>
      <c r="D145" s="1">
        <v>3.14</v>
      </c>
      <c r="E145" s="1">
        <f t="shared" si="13"/>
        <v>9.2279999999999998</v>
      </c>
      <c r="H145" s="1" t="s">
        <v>198</v>
      </c>
      <c r="J145" s="1">
        <f t="shared" si="14"/>
        <v>9.23</v>
      </c>
      <c r="K145" s="1">
        <f t="shared" si="12"/>
        <v>9.18</v>
      </c>
      <c r="L145" s="1">
        <f t="shared" si="15"/>
        <v>9.6300000000000008</v>
      </c>
      <c r="M145" s="1">
        <f t="shared" si="16"/>
        <v>1.7603949555682029E-3</v>
      </c>
    </row>
    <row r="146" spans="1:13" x14ac:dyDescent="0.6">
      <c r="A146" s="1" t="s">
        <v>143</v>
      </c>
      <c r="B146" s="1">
        <v>74816</v>
      </c>
      <c r="C146" s="1">
        <v>10.481999999999999</v>
      </c>
      <c r="D146" s="1">
        <v>-2.1800000000000002</v>
      </c>
      <c r="E146" s="1">
        <f t="shared" si="13"/>
        <v>12.662000000000001</v>
      </c>
      <c r="H146" s="1" t="s">
        <v>198</v>
      </c>
      <c r="J146" s="1">
        <f t="shared" si="14"/>
        <v>12.66</v>
      </c>
      <c r="K146" s="1">
        <f t="shared" si="12"/>
        <v>12.61</v>
      </c>
      <c r="L146" s="1">
        <f t="shared" si="15"/>
        <v>7.74</v>
      </c>
      <c r="M146" s="1">
        <f t="shared" si="16"/>
        <v>9.5019478141671627E-3</v>
      </c>
    </row>
    <row r="147" spans="1:13" x14ac:dyDescent="0.6">
      <c r="A147" s="1" t="s">
        <v>144</v>
      </c>
      <c r="B147" s="1">
        <v>68928</v>
      </c>
      <c r="C147" s="1">
        <v>-15.139000000000003</v>
      </c>
      <c r="D147" s="1">
        <v>2.17</v>
      </c>
      <c r="E147" s="1">
        <f t="shared" si="13"/>
        <v>-17.309000000000001</v>
      </c>
      <c r="H147" s="1" t="s">
        <v>176</v>
      </c>
      <c r="J147" s="1">
        <f t="shared" si="14"/>
        <v>-16.309999999999999</v>
      </c>
      <c r="K147" s="1">
        <f t="shared" si="12"/>
        <v>-16.36</v>
      </c>
      <c r="L147" s="1">
        <f t="shared" si="15"/>
        <v>-17.88</v>
      </c>
      <c r="M147" s="1">
        <f t="shared" si="16"/>
        <v>0.99999996989591411</v>
      </c>
    </row>
    <row r="148" spans="1:13" x14ac:dyDescent="0.6">
      <c r="A148" s="1" t="s">
        <v>145</v>
      </c>
      <c r="B148" s="1">
        <v>73624</v>
      </c>
      <c r="C148" s="1">
        <v>5.4810000000000016</v>
      </c>
      <c r="D148" s="1">
        <v>-2.38</v>
      </c>
      <c r="E148" s="1">
        <f t="shared" si="13"/>
        <v>7.8609999999999998</v>
      </c>
      <c r="H148" s="1" t="s">
        <v>198</v>
      </c>
      <c r="J148" s="1">
        <f t="shared" si="14"/>
        <v>7.86</v>
      </c>
      <c r="K148" s="1">
        <f t="shared" si="12"/>
        <v>7.81</v>
      </c>
      <c r="L148" s="1">
        <f t="shared" si="15"/>
        <v>2.74</v>
      </c>
      <c r="M148" s="1">
        <f t="shared" si="16"/>
        <v>0.20318373760693612</v>
      </c>
    </row>
    <row r="149" spans="1:13" x14ac:dyDescent="0.6">
      <c r="A149" s="1" t="s">
        <v>146</v>
      </c>
      <c r="B149" s="1">
        <v>77582</v>
      </c>
      <c r="C149" s="1">
        <v>-9.3079999999999998</v>
      </c>
      <c r="D149" s="1">
        <v>-0.82</v>
      </c>
      <c r="E149" s="1">
        <f t="shared" si="13"/>
        <v>-8.4879999999999995</v>
      </c>
      <c r="H149" s="1" t="s">
        <v>198</v>
      </c>
      <c r="J149" s="1">
        <f t="shared" si="14"/>
        <v>-8.49</v>
      </c>
      <c r="K149" s="1">
        <f t="shared" si="12"/>
        <v>-8.5399999999999991</v>
      </c>
      <c r="L149" s="1">
        <f t="shared" si="15"/>
        <v>-12.05</v>
      </c>
      <c r="M149" s="1">
        <f t="shared" si="16"/>
        <v>0.99986965114234505</v>
      </c>
    </row>
    <row r="150" spans="1:13" x14ac:dyDescent="0.6">
      <c r="A150" s="1" t="s">
        <v>148</v>
      </c>
      <c r="B150" s="1">
        <v>81877</v>
      </c>
      <c r="C150" s="1">
        <v>12.886000000000003</v>
      </c>
      <c r="D150" s="1">
        <v>2.99</v>
      </c>
      <c r="E150" s="1">
        <f t="shared" si="13"/>
        <v>9.8960000000000008</v>
      </c>
      <c r="H150" s="1" t="s">
        <v>198</v>
      </c>
      <c r="J150" s="1">
        <f t="shared" si="14"/>
        <v>9.9</v>
      </c>
      <c r="K150" s="1">
        <f t="shared" si="12"/>
        <v>9.85</v>
      </c>
      <c r="L150" s="1">
        <f t="shared" si="15"/>
        <v>10.15</v>
      </c>
      <c r="M150" s="1">
        <f t="shared" si="16"/>
        <v>1.0498424228702419E-3</v>
      </c>
    </row>
    <row r="151" spans="1:13" x14ac:dyDescent="0.6">
      <c r="A151" s="1" t="s">
        <v>149</v>
      </c>
      <c r="B151" s="1">
        <v>82048</v>
      </c>
      <c r="C151" s="1">
        <v>-16.904000000000003</v>
      </c>
      <c r="D151" s="1">
        <v>3.67</v>
      </c>
      <c r="E151" s="1">
        <f t="shared" si="13"/>
        <v>-20.574000000000002</v>
      </c>
      <c r="H151" s="1" t="s">
        <v>198</v>
      </c>
      <c r="J151" s="1">
        <f t="shared" si="14"/>
        <v>-20.57</v>
      </c>
      <c r="K151" s="1">
        <f t="shared" si="12"/>
        <v>-20.62</v>
      </c>
      <c r="L151" s="1">
        <f t="shared" si="15"/>
        <v>-19.64</v>
      </c>
      <c r="M151" s="1">
        <f t="shared" si="16"/>
        <v>0.99999999867164291</v>
      </c>
    </row>
    <row r="152" spans="1:13" x14ac:dyDescent="0.6">
      <c r="C152" s="1">
        <v>2.74</v>
      </c>
      <c r="E152" s="1">
        <v>0.95</v>
      </c>
      <c r="J152" s="1">
        <f>ROUND(SUMPRODUCT($B$2:$B151,J$2:J151)/SUM($B$2:$B151),2)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90F7AA-2085-4B64-924D-88603975BD8F}">
          <x14:formula1>
            <xm:f>Summary!$M$1:$M$2</xm:f>
          </x14:formula1>
          <xm:sqref>P7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5657-8833-4FAB-9A53-690F450D6A19}">
  <sheetPr codeName="Sheet2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88625</v>
      </c>
      <c r="C2" s="1">
        <v>-8.5249999999999986</v>
      </c>
      <c r="D2" s="1">
        <v>-7.2</v>
      </c>
      <c r="E2" s="1">
        <f>ROUND(C2-D2,3)</f>
        <v>-1.325</v>
      </c>
      <c r="H2" s="1" t="s">
        <v>177</v>
      </c>
      <c r="I2" s="1" t="s">
        <v>176</v>
      </c>
      <c r="J2" s="1">
        <f>ROUND($E2+IF($I2="ALP",-1,IF(OR($I2="LIB",$I2="NAT",$I2="LIB/NAT"),1,0))-IF($H2="ALP",-1,IF(OR($H2="LIB",$H2="NAT",$H2="LIB/NAT"),1,0)),2)</f>
        <v>-3.33</v>
      </c>
      <c r="K2" s="1">
        <f t="shared" ref="K2:K65" si="0">ROUND($J2+($E$152-$J$152),2)</f>
        <v>-3.31</v>
      </c>
      <c r="L2" s="1">
        <f>IF($P$7="Pre-election",ROUND($K2+($P$8-$E$152),2),ROUND($C2+($P$8-$C$152),2))</f>
        <v>-5.83</v>
      </c>
      <c r="M2" s="1">
        <f>_xlfn.NORM.DIST(0,$L2,3.3,TRUE)</f>
        <v>0.96135796553720509</v>
      </c>
      <c r="O2" s="1" t="s">
        <v>176</v>
      </c>
      <c r="P2" s="1">
        <f ca="1">COUNTIFS(OFFSET($E$2,0,0,COUNTA($A:$A)-1,1),"&lt;0",OFFSET(IF($P$7="Pre-election",$F$2,$G$2),0,0,COUNTA($A:$A)-1,1),"")</f>
        <v>60</v>
      </c>
      <c r="Q2" s="1">
        <f ca="1">COUNTIFS(OFFSET($L$2,0,0,COUNTA($A:$A)-1,1),"&lt;0",OFFSET(IF($P$7="Pre-election",$F$2,$G$2),0,0,COUNTA($A:$A)-1,1),"")</f>
        <v>72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72.2</v>
      </c>
    </row>
    <row r="3" spans="1:18" x14ac:dyDescent="0.6">
      <c r="A3" s="1" t="s">
        <v>1</v>
      </c>
      <c r="B3" s="1">
        <v>85812</v>
      </c>
      <c r="C3" s="1">
        <v>5.054000000000002</v>
      </c>
      <c r="D3" s="1">
        <v>-8.1</v>
      </c>
      <c r="E3" s="1">
        <f t="shared" ref="E3:E66" si="1">ROUND(C3-D3,3)</f>
        <v>13.154</v>
      </c>
      <c r="H3" s="1" t="s">
        <v>198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13.15</v>
      </c>
      <c r="K3" s="1">
        <f t="shared" si="0"/>
        <v>13.17</v>
      </c>
      <c r="L3" s="1">
        <f t="shared" ref="L3:L66" si="3">IF($P$7="Pre-election",ROUND($K3+($P$8-$E$152),2),ROUND($C3+($P$8-$C$152),2))</f>
        <v>7.75</v>
      </c>
      <c r="M3" s="1">
        <f t="shared" ref="M3:M66" si="4">_xlfn.NORM.DIST(0,$L3,3.3,TRUE)</f>
        <v>9.4249830494553717E-3</v>
      </c>
      <c r="O3" s="1" t="s">
        <v>183</v>
      </c>
      <c r="P3" s="1">
        <f ca="1">COUNTIFS(OFFSET($E$2,0,0,COUNTA($A:$A)-1,1),"&gt;0",OFFSET(IF($P$7="Pre-election",$F$2,$G$2),0,0,COUNTA($A:$A)-1,1),"")</f>
        <v>88</v>
      </c>
      <c r="Q3" s="1">
        <f ca="1">COUNTIFS(OFFSET($L$2,0,0,COUNTA($A:$A)-1,1),"&gt;0",OFFSET(IF($P$7="Pre-election",$F$2,$G$2),0,0,COUNTA($A:$A)-1,1),"")</f>
        <v>76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75.8</v>
      </c>
    </row>
    <row r="4" spans="1:18" x14ac:dyDescent="0.6">
      <c r="A4" s="1" t="s">
        <v>2</v>
      </c>
      <c r="B4" s="1">
        <v>87808</v>
      </c>
      <c r="C4" s="1">
        <v>-8.1450000000000031</v>
      </c>
      <c r="D4" s="1">
        <v>-5.92</v>
      </c>
      <c r="E4" s="1">
        <f t="shared" si="1"/>
        <v>-2.2250000000000001</v>
      </c>
      <c r="H4" s="1" t="s">
        <v>198</v>
      </c>
      <c r="I4" s="1" t="s">
        <v>198</v>
      </c>
      <c r="J4" s="1">
        <f t="shared" si="2"/>
        <v>-2.23</v>
      </c>
      <c r="K4" s="1">
        <f t="shared" si="0"/>
        <v>-2.21</v>
      </c>
      <c r="L4" s="1">
        <f t="shared" si="3"/>
        <v>-5.45</v>
      </c>
      <c r="M4" s="1">
        <f t="shared" si="4"/>
        <v>0.95068328524031098</v>
      </c>
      <c r="O4" s="1" t="s">
        <v>184</v>
      </c>
      <c r="P4" s="1">
        <f ca="1">COUNTIFS(OFFSET($E$2,0,0,COUNTA($A:$A)-1,1),"&lt;0",OFFSET(IF($P$7="Pre-election",$F$2,$G$2),0,0,COUNTA($A:$A)-1,1),"&lt;&gt;"&amp;"")</f>
        <v>0</v>
      </c>
      <c r="Q4" s="1">
        <f ca="1">COUNTIFS(OFFSET($L$2,0,0,COUNTA($A:$A)-1,1),"&lt;0",OFFSET(IF($P$7="Pre-election",$F$2,$G$2),0,0,COUNTA($A:$A)-1,1),"&lt;&gt;"&amp;"")</f>
        <v>0</v>
      </c>
    </row>
    <row r="5" spans="1:18" x14ac:dyDescent="0.6">
      <c r="A5" s="1" t="s">
        <v>3</v>
      </c>
      <c r="B5" s="1">
        <v>82501</v>
      </c>
      <c r="C5" s="1">
        <v>-11.079999999999998</v>
      </c>
      <c r="D5" s="1">
        <v>-7.86</v>
      </c>
      <c r="E5" s="1">
        <f t="shared" si="1"/>
        <v>-3.22</v>
      </c>
      <c r="H5" s="1" t="s">
        <v>198</v>
      </c>
      <c r="I5" s="1" t="s">
        <v>198</v>
      </c>
      <c r="J5" s="1">
        <f t="shared" si="2"/>
        <v>-3.22</v>
      </c>
      <c r="K5" s="1">
        <f t="shared" si="0"/>
        <v>-3.2</v>
      </c>
      <c r="L5" s="1">
        <f t="shared" si="3"/>
        <v>-8.3800000000000008</v>
      </c>
      <c r="M5" s="1">
        <f t="shared" si="4"/>
        <v>0.99444776456773609</v>
      </c>
      <c r="O5" s="1" t="s">
        <v>185</v>
      </c>
      <c r="P5" s="1">
        <f ca="1">COUNTIFS(OFFSET($E$2,0,0,COUNTA($A:$A)-1,1),"&gt;0",OFFSET(IF($P$7="Pre-election",$F$2,$G$2),0,0,COUNTA($A:$A)-1,1),"&lt;&gt;"&amp;"")</f>
        <v>2</v>
      </c>
      <c r="Q5" s="1">
        <f ca="1">COUNTIFS(OFFSET($L$2,0,0,COUNTA($A:$A)-1,1),"&gt;0",OFFSET(IF($P$7="Pre-election",$F$2,$G$2),0,0,COUNTA($A:$A)-1,1),"&lt;&gt;"&amp;"")</f>
        <v>2</v>
      </c>
    </row>
    <row r="6" spans="1:18" x14ac:dyDescent="0.6">
      <c r="A6" s="1" t="s">
        <v>4</v>
      </c>
      <c r="B6" s="1">
        <v>94697</v>
      </c>
      <c r="C6" s="1">
        <v>9.4540000000000006</v>
      </c>
      <c r="D6" s="1">
        <v>-10.43</v>
      </c>
      <c r="E6" s="1">
        <f t="shared" si="1"/>
        <v>19.884</v>
      </c>
      <c r="H6" s="1" t="s">
        <v>198</v>
      </c>
      <c r="I6" s="1" t="s">
        <v>198</v>
      </c>
      <c r="J6" s="1">
        <f t="shared" si="2"/>
        <v>19.88</v>
      </c>
      <c r="K6" s="1">
        <f t="shared" si="0"/>
        <v>19.899999999999999</v>
      </c>
      <c r="L6" s="1">
        <f t="shared" si="3"/>
        <v>12.15</v>
      </c>
      <c r="M6" s="1">
        <f t="shared" si="4"/>
        <v>1.1578827128094639E-4</v>
      </c>
    </row>
    <row r="7" spans="1:18" x14ac:dyDescent="0.6">
      <c r="A7" s="1" t="s">
        <v>5</v>
      </c>
      <c r="B7" s="1">
        <v>81966</v>
      </c>
      <c r="C7" s="1">
        <v>-12.100999999999999</v>
      </c>
      <c r="D7" s="1">
        <v>-4.53</v>
      </c>
      <c r="E7" s="1">
        <f t="shared" si="1"/>
        <v>-7.5709999999999997</v>
      </c>
      <c r="H7" s="1" t="s">
        <v>198</v>
      </c>
      <c r="I7" s="1" t="s">
        <v>198</v>
      </c>
      <c r="J7" s="1">
        <f t="shared" si="2"/>
        <v>-7.57</v>
      </c>
      <c r="K7" s="1">
        <f t="shared" si="0"/>
        <v>-7.55</v>
      </c>
      <c r="L7" s="1">
        <f t="shared" si="3"/>
        <v>-9.4</v>
      </c>
      <c r="M7" s="1">
        <f t="shared" si="4"/>
        <v>0.99780360275059787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63835</v>
      </c>
      <c r="C8" s="1">
        <v>-0.99600000000000222</v>
      </c>
      <c r="D8" s="1">
        <v>-3.63</v>
      </c>
      <c r="E8" s="1">
        <f t="shared" si="1"/>
        <v>2.6339999999999999</v>
      </c>
      <c r="H8" s="1" t="s">
        <v>176</v>
      </c>
      <c r="I8" s="1" t="s">
        <v>199</v>
      </c>
      <c r="J8" s="1">
        <f t="shared" si="2"/>
        <v>4.63</v>
      </c>
      <c r="K8" s="1">
        <f t="shared" si="0"/>
        <v>4.6500000000000004</v>
      </c>
      <c r="L8" s="1">
        <f t="shared" si="3"/>
        <v>1.7</v>
      </c>
      <c r="M8" s="1">
        <f t="shared" si="4"/>
        <v>0.30322357337001049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79661</v>
      </c>
      <c r="C9" s="1">
        <v>-25.951000000000001</v>
      </c>
      <c r="D9" s="1">
        <v>-4.63</v>
      </c>
      <c r="E9" s="1">
        <f t="shared" si="1"/>
        <v>-21.321000000000002</v>
      </c>
      <c r="H9" s="1" t="s">
        <v>198</v>
      </c>
      <c r="I9" s="1" t="s">
        <v>198</v>
      </c>
      <c r="J9" s="1">
        <f t="shared" si="2"/>
        <v>-21.32</v>
      </c>
      <c r="K9" s="1">
        <f t="shared" si="0"/>
        <v>-21.3</v>
      </c>
      <c r="L9" s="1">
        <f t="shared" si="3"/>
        <v>-23.25</v>
      </c>
      <c r="M9" s="1">
        <f t="shared" si="4"/>
        <v>0.99999999999907574</v>
      </c>
    </row>
    <row r="10" spans="1:18" x14ac:dyDescent="0.6">
      <c r="A10" s="1" t="s">
        <v>8</v>
      </c>
      <c r="B10" s="1">
        <v>89970</v>
      </c>
      <c r="C10" s="1">
        <v>-6.1340000000000003</v>
      </c>
      <c r="D10" s="1">
        <v>-5.17</v>
      </c>
      <c r="E10" s="1">
        <f t="shared" si="1"/>
        <v>-0.96399999999999997</v>
      </c>
      <c r="H10" s="1" t="s">
        <v>198</v>
      </c>
      <c r="I10" s="1" t="s">
        <v>198</v>
      </c>
      <c r="J10" s="1">
        <f t="shared" si="2"/>
        <v>-0.96</v>
      </c>
      <c r="K10" s="1">
        <f t="shared" si="0"/>
        <v>-0.94</v>
      </c>
      <c r="L10" s="1">
        <f t="shared" si="3"/>
        <v>-3.43</v>
      </c>
      <c r="M10" s="1">
        <f t="shared" si="4"/>
        <v>0.85068921923589591</v>
      </c>
    </row>
    <row r="11" spans="1:18" x14ac:dyDescent="0.6">
      <c r="A11" s="1" t="s">
        <v>9</v>
      </c>
      <c r="B11" s="1">
        <v>86936</v>
      </c>
      <c r="C11" s="1">
        <v>-1.3999999999999986</v>
      </c>
      <c r="D11" s="1">
        <v>-5.53</v>
      </c>
      <c r="E11" s="1">
        <f t="shared" si="1"/>
        <v>4.13</v>
      </c>
      <c r="H11" s="1" t="s">
        <v>198</v>
      </c>
      <c r="I11" s="1" t="s">
        <v>198</v>
      </c>
      <c r="J11" s="1">
        <f t="shared" si="2"/>
        <v>4.13</v>
      </c>
      <c r="K11" s="1">
        <f t="shared" si="0"/>
        <v>4.1500000000000004</v>
      </c>
      <c r="L11" s="1">
        <f t="shared" si="3"/>
        <v>1.3</v>
      </c>
      <c r="M11" s="1">
        <f t="shared" si="4"/>
        <v>0.34681289251520808</v>
      </c>
    </row>
    <row r="12" spans="1:18" x14ac:dyDescent="0.6">
      <c r="A12" s="1" t="s">
        <v>10</v>
      </c>
      <c r="B12" s="1">
        <v>83345</v>
      </c>
      <c r="C12" s="1">
        <v>8.9380000000000024</v>
      </c>
      <c r="D12" s="1">
        <v>-4.88</v>
      </c>
      <c r="E12" s="1">
        <f t="shared" si="1"/>
        <v>13.818</v>
      </c>
      <c r="H12" s="1" t="s">
        <v>198</v>
      </c>
      <c r="I12" s="1" t="s">
        <v>198</v>
      </c>
      <c r="J12" s="1">
        <f t="shared" si="2"/>
        <v>13.82</v>
      </c>
      <c r="K12" s="1">
        <f t="shared" si="0"/>
        <v>13.84</v>
      </c>
      <c r="L12" s="1">
        <f t="shared" si="3"/>
        <v>11.64</v>
      </c>
      <c r="M12" s="1">
        <f t="shared" si="4"/>
        <v>2.0993202171976961E-4</v>
      </c>
    </row>
    <row r="13" spans="1:18" x14ac:dyDescent="0.6">
      <c r="A13" s="1" t="s">
        <v>11</v>
      </c>
      <c r="B13" s="1">
        <v>83279</v>
      </c>
      <c r="C13" s="1">
        <v>-4.4780000000000015</v>
      </c>
      <c r="D13" s="1">
        <v>-10.17</v>
      </c>
      <c r="E13" s="1">
        <f t="shared" si="1"/>
        <v>5.6920000000000002</v>
      </c>
      <c r="H13" s="1" t="s">
        <v>198</v>
      </c>
      <c r="I13" s="1" t="s">
        <v>198</v>
      </c>
      <c r="J13" s="1">
        <f t="shared" si="2"/>
        <v>5.69</v>
      </c>
      <c r="K13" s="1">
        <f t="shared" si="0"/>
        <v>5.71</v>
      </c>
      <c r="L13" s="1">
        <f t="shared" si="3"/>
        <v>-1.78</v>
      </c>
      <c r="M13" s="1">
        <f t="shared" si="4"/>
        <v>0.70519246898960819</v>
      </c>
    </row>
    <row r="14" spans="1:18" x14ac:dyDescent="0.6">
      <c r="A14" s="1" t="s">
        <v>12</v>
      </c>
      <c r="B14" s="1">
        <v>77456</v>
      </c>
      <c r="C14" s="1">
        <v>-18.364999999999998</v>
      </c>
      <c r="D14" s="1">
        <v>-3.14</v>
      </c>
      <c r="E14" s="1">
        <f t="shared" si="1"/>
        <v>-15.225</v>
      </c>
      <c r="H14" s="1" t="s">
        <v>176</v>
      </c>
      <c r="I14" s="1" t="s">
        <v>198</v>
      </c>
      <c r="J14" s="1">
        <f t="shared" si="2"/>
        <v>-14.23</v>
      </c>
      <c r="K14" s="1">
        <f t="shared" si="0"/>
        <v>-14.21</v>
      </c>
      <c r="L14" s="1">
        <f t="shared" si="3"/>
        <v>-15.67</v>
      </c>
      <c r="M14" s="1">
        <f t="shared" si="4"/>
        <v>0.99999897526880677</v>
      </c>
    </row>
    <row r="15" spans="1:18" x14ac:dyDescent="0.6">
      <c r="A15" s="1" t="s">
        <v>13</v>
      </c>
      <c r="B15" s="1">
        <v>83580</v>
      </c>
      <c r="C15" s="1">
        <v>-4.5300000000000011</v>
      </c>
      <c r="D15" s="1">
        <v>-5.04</v>
      </c>
      <c r="E15" s="1">
        <f t="shared" si="1"/>
        <v>0.51</v>
      </c>
      <c r="H15" s="1" t="s">
        <v>198</v>
      </c>
      <c r="I15" s="1" t="s">
        <v>176</v>
      </c>
      <c r="J15" s="1">
        <f t="shared" si="2"/>
        <v>-0.49</v>
      </c>
      <c r="K15" s="1">
        <f t="shared" si="0"/>
        <v>-0.47</v>
      </c>
      <c r="L15" s="1">
        <f t="shared" si="3"/>
        <v>-1.83</v>
      </c>
      <c r="M15" s="1">
        <f t="shared" si="4"/>
        <v>0.71039719663660905</v>
      </c>
    </row>
    <row r="16" spans="1:18" x14ac:dyDescent="0.6">
      <c r="A16" s="1" t="s">
        <v>14</v>
      </c>
      <c r="B16" s="1">
        <v>89397</v>
      </c>
      <c r="C16" s="1">
        <v>2.9350000000000023</v>
      </c>
      <c r="D16" s="1">
        <v>-2.44</v>
      </c>
      <c r="E16" s="1">
        <f t="shared" si="1"/>
        <v>5.375</v>
      </c>
      <c r="H16" s="1" t="s">
        <v>198</v>
      </c>
      <c r="I16" s="1" t="s">
        <v>198</v>
      </c>
      <c r="J16" s="1">
        <f t="shared" si="2"/>
        <v>5.38</v>
      </c>
      <c r="K16" s="1">
        <f t="shared" si="0"/>
        <v>5.4</v>
      </c>
      <c r="L16" s="1">
        <f t="shared" si="3"/>
        <v>5.64</v>
      </c>
      <c r="M16" s="1">
        <f t="shared" si="4"/>
        <v>4.3717055636634805E-2</v>
      </c>
    </row>
    <row r="17" spans="1:13" x14ac:dyDescent="0.6">
      <c r="A17" s="1" t="s">
        <v>15</v>
      </c>
      <c r="B17" s="1">
        <v>82082</v>
      </c>
      <c r="C17" s="1">
        <v>3.9000000000001478E-2</v>
      </c>
      <c r="D17" s="1">
        <v>-8.86</v>
      </c>
      <c r="E17" s="1">
        <f t="shared" si="1"/>
        <v>8.8989999999999991</v>
      </c>
      <c r="H17" s="1" t="s">
        <v>176</v>
      </c>
      <c r="I17" s="1" t="s">
        <v>199</v>
      </c>
      <c r="J17" s="1">
        <f t="shared" si="2"/>
        <v>10.9</v>
      </c>
      <c r="K17" s="1">
        <f t="shared" si="0"/>
        <v>10.92</v>
      </c>
      <c r="L17" s="1">
        <f t="shared" si="3"/>
        <v>2.74</v>
      </c>
      <c r="M17" s="1">
        <f t="shared" si="4"/>
        <v>0.20318373760693612</v>
      </c>
    </row>
    <row r="18" spans="1:13" x14ac:dyDescent="0.6">
      <c r="A18" s="1" t="s">
        <v>16</v>
      </c>
      <c r="B18" s="1">
        <v>66261</v>
      </c>
      <c r="C18" s="1">
        <v>-1.4410000000000025</v>
      </c>
      <c r="D18" s="1">
        <v>-2.57</v>
      </c>
      <c r="E18" s="1">
        <f t="shared" si="1"/>
        <v>1.129</v>
      </c>
      <c r="H18" s="1" t="s">
        <v>176</v>
      </c>
      <c r="I18" s="1" t="s">
        <v>199</v>
      </c>
      <c r="J18" s="1">
        <f t="shared" si="2"/>
        <v>3.13</v>
      </c>
      <c r="K18" s="1">
        <f t="shared" si="0"/>
        <v>3.15</v>
      </c>
      <c r="L18" s="1">
        <f t="shared" si="3"/>
        <v>1.26</v>
      </c>
      <c r="M18" s="1">
        <f t="shared" si="4"/>
        <v>0.35129811578001552</v>
      </c>
    </row>
    <row r="19" spans="1:13" x14ac:dyDescent="0.6">
      <c r="A19" s="1" t="s">
        <v>17</v>
      </c>
      <c r="B19" s="1">
        <v>84331</v>
      </c>
      <c r="C19" s="1">
        <v>13.454999999999998</v>
      </c>
      <c r="D19" s="1">
        <v>-4.0999999999999996</v>
      </c>
      <c r="E19" s="1">
        <f t="shared" si="1"/>
        <v>17.555</v>
      </c>
      <c r="H19" s="1" t="s">
        <v>198</v>
      </c>
      <c r="I19" s="1" t="s">
        <v>198</v>
      </c>
      <c r="J19" s="1">
        <f t="shared" si="2"/>
        <v>17.559999999999999</v>
      </c>
      <c r="K19" s="1">
        <f t="shared" si="0"/>
        <v>17.579999999999998</v>
      </c>
      <c r="L19" s="1">
        <f t="shared" si="3"/>
        <v>16.16</v>
      </c>
      <c r="M19" s="1">
        <f t="shared" si="4"/>
        <v>4.866291989040846E-7</v>
      </c>
    </row>
    <row r="20" spans="1:13" x14ac:dyDescent="0.6">
      <c r="A20" s="1" t="s">
        <v>18</v>
      </c>
      <c r="B20" s="1">
        <v>82632</v>
      </c>
      <c r="C20" s="1">
        <v>-5.6189999999999998</v>
      </c>
      <c r="D20" s="1">
        <v>-0.97</v>
      </c>
      <c r="E20" s="1">
        <f t="shared" si="1"/>
        <v>-4.649</v>
      </c>
      <c r="H20" s="1" t="s">
        <v>198</v>
      </c>
      <c r="I20" s="1" t="s">
        <v>198</v>
      </c>
      <c r="J20" s="1">
        <f t="shared" si="2"/>
        <v>-4.6500000000000004</v>
      </c>
      <c r="K20" s="1">
        <f t="shared" si="0"/>
        <v>-4.63</v>
      </c>
      <c r="L20" s="1">
        <f t="shared" si="3"/>
        <v>-2.92</v>
      </c>
      <c r="M20" s="1">
        <f t="shared" si="4"/>
        <v>0.8118808222742534</v>
      </c>
    </row>
    <row r="21" spans="1:13" x14ac:dyDescent="0.6">
      <c r="A21" s="1" t="s">
        <v>19</v>
      </c>
      <c r="B21" s="1">
        <v>83738</v>
      </c>
      <c r="C21" s="1">
        <v>-6.7560000000000002</v>
      </c>
      <c r="D21" s="1">
        <v>-2.82</v>
      </c>
      <c r="E21" s="1">
        <f t="shared" si="1"/>
        <v>-3.9359999999999999</v>
      </c>
      <c r="H21" s="1" t="s">
        <v>198</v>
      </c>
      <c r="I21" s="1" t="s">
        <v>198</v>
      </c>
      <c r="J21" s="1">
        <f t="shared" si="2"/>
        <v>-3.94</v>
      </c>
      <c r="K21" s="1">
        <f t="shared" si="0"/>
        <v>-3.92</v>
      </c>
      <c r="L21" s="1">
        <f t="shared" si="3"/>
        <v>-4.0599999999999996</v>
      </c>
      <c r="M21" s="1">
        <f t="shared" si="4"/>
        <v>0.89070817500635879</v>
      </c>
    </row>
    <row r="22" spans="1:13" x14ac:dyDescent="0.6">
      <c r="A22" s="1" t="s">
        <v>20</v>
      </c>
      <c r="B22" s="1">
        <v>80531</v>
      </c>
      <c r="C22" s="1">
        <v>-8.32</v>
      </c>
      <c r="D22" s="1">
        <v>-4.84</v>
      </c>
      <c r="E22" s="1">
        <f t="shared" si="1"/>
        <v>-3.48</v>
      </c>
      <c r="H22" s="1" t="s">
        <v>198</v>
      </c>
      <c r="I22" s="1" t="s">
        <v>198</v>
      </c>
      <c r="J22" s="1">
        <f t="shared" si="2"/>
        <v>-3.48</v>
      </c>
      <c r="K22" s="1">
        <f t="shared" si="0"/>
        <v>-3.46</v>
      </c>
      <c r="L22" s="1">
        <f t="shared" si="3"/>
        <v>-5.62</v>
      </c>
      <c r="M22" s="1">
        <f t="shared" si="4"/>
        <v>0.95571880118635433</v>
      </c>
    </row>
    <row r="23" spans="1:13" x14ac:dyDescent="0.6">
      <c r="A23" s="1" t="s">
        <v>22</v>
      </c>
      <c r="B23" s="1">
        <v>82387</v>
      </c>
      <c r="C23" s="1">
        <v>12.052999999999997</v>
      </c>
      <c r="D23" s="1">
        <v>0.64</v>
      </c>
      <c r="E23" s="1">
        <f t="shared" si="1"/>
        <v>11.413</v>
      </c>
      <c r="H23" s="1" t="s">
        <v>198</v>
      </c>
      <c r="I23" s="1" t="s">
        <v>198</v>
      </c>
      <c r="J23" s="1">
        <f t="shared" si="2"/>
        <v>11.41</v>
      </c>
      <c r="K23" s="1">
        <f t="shared" si="0"/>
        <v>11.43</v>
      </c>
      <c r="L23" s="1">
        <f t="shared" si="3"/>
        <v>14.75</v>
      </c>
      <c r="M23" s="1">
        <f t="shared" si="4"/>
        <v>3.9165247508753331E-6</v>
      </c>
    </row>
    <row r="24" spans="1:13" x14ac:dyDescent="0.6">
      <c r="A24" s="1" t="s">
        <v>23</v>
      </c>
      <c r="B24" s="1">
        <v>86270</v>
      </c>
      <c r="C24" s="1">
        <v>-19.324999999999999</v>
      </c>
      <c r="D24" s="1">
        <v>-11.14</v>
      </c>
      <c r="E24" s="1">
        <f t="shared" si="1"/>
        <v>-8.1850000000000005</v>
      </c>
      <c r="H24" s="1" t="s">
        <v>198</v>
      </c>
      <c r="I24" s="1" t="s">
        <v>198</v>
      </c>
      <c r="J24" s="1">
        <f t="shared" si="2"/>
        <v>-8.19</v>
      </c>
      <c r="K24" s="1">
        <f t="shared" si="0"/>
        <v>-8.17</v>
      </c>
      <c r="L24" s="1">
        <f t="shared" si="3"/>
        <v>-16.63</v>
      </c>
      <c r="M24" s="1">
        <f t="shared" si="4"/>
        <v>0.99999976649582911</v>
      </c>
    </row>
    <row r="25" spans="1:13" x14ac:dyDescent="0.6">
      <c r="A25" s="1" t="s">
        <v>24</v>
      </c>
      <c r="B25" s="1">
        <v>114901</v>
      </c>
      <c r="C25" s="1">
        <v>-11.817999999999998</v>
      </c>
      <c r="D25" s="1">
        <v>-1.91</v>
      </c>
      <c r="E25" s="1">
        <f t="shared" si="1"/>
        <v>-9.9079999999999995</v>
      </c>
      <c r="H25" s="1" t="s">
        <v>198</v>
      </c>
      <c r="I25" s="1" t="s">
        <v>198</v>
      </c>
      <c r="J25" s="1">
        <f t="shared" si="2"/>
        <v>-9.91</v>
      </c>
      <c r="K25" s="1">
        <f t="shared" si="0"/>
        <v>-9.89</v>
      </c>
      <c r="L25" s="1">
        <f t="shared" si="3"/>
        <v>-9.1199999999999992</v>
      </c>
      <c r="M25" s="1">
        <f t="shared" si="4"/>
        <v>0.99714193988768207</v>
      </c>
    </row>
    <row r="26" spans="1:13" x14ac:dyDescent="0.6">
      <c r="A26" s="1" t="s">
        <v>25</v>
      </c>
      <c r="B26" s="1">
        <v>85798</v>
      </c>
      <c r="C26" s="1">
        <v>5.5829999999999984</v>
      </c>
      <c r="D26" s="1">
        <v>-3.96</v>
      </c>
      <c r="E26" s="1">
        <f t="shared" si="1"/>
        <v>9.5429999999999993</v>
      </c>
      <c r="H26" s="1" t="s">
        <v>198</v>
      </c>
      <c r="I26" s="1" t="s">
        <v>198</v>
      </c>
      <c r="J26" s="1">
        <f t="shared" si="2"/>
        <v>9.5399999999999991</v>
      </c>
      <c r="K26" s="1">
        <f t="shared" si="0"/>
        <v>9.56</v>
      </c>
      <c r="L26" s="1">
        <f t="shared" si="3"/>
        <v>8.2799999999999994</v>
      </c>
      <c r="M26" s="1">
        <f t="shared" si="4"/>
        <v>6.052116431691454E-3</v>
      </c>
    </row>
    <row r="27" spans="1:13" x14ac:dyDescent="0.6">
      <c r="A27" s="1" t="s">
        <v>26</v>
      </c>
      <c r="B27" s="1">
        <v>85080</v>
      </c>
      <c r="C27" s="1">
        <v>-12.712000000000003</v>
      </c>
      <c r="D27" s="1">
        <v>-8.6999999999999993</v>
      </c>
      <c r="E27" s="1">
        <f t="shared" si="1"/>
        <v>-4.0119999999999996</v>
      </c>
      <c r="H27" s="1" t="s">
        <v>198</v>
      </c>
      <c r="I27" s="1" t="s">
        <v>198</v>
      </c>
      <c r="J27" s="1">
        <f t="shared" si="2"/>
        <v>-4.01</v>
      </c>
      <c r="K27" s="1">
        <f t="shared" si="0"/>
        <v>-3.99</v>
      </c>
      <c r="L27" s="1">
        <f t="shared" si="3"/>
        <v>-10.01</v>
      </c>
      <c r="M27" s="1">
        <f t="shared" si="4"/>
        <v>0.99879065863333572</v>
      </c>
    </row>
    <row r="28" spans="1:13" x14ac:dyDescent="0.6">
      <c r="A28" s="1" t="s">
        <v>27</v>
      </c>
      <c r="B28" s="1">
        <v>83538</v>
      </c>
      <c r="C28" s="1">
        <v>5.9339999999999975</v>
      </c>
      <c r="D28" s="1">
        <v>-5.42</v>
      </c>
      <c r="E28" s="1">
        <f t="shared" si="1"/>
        <v>11.353999999999999</v>
      </c>
      <c r="H28" s="1" t="s">
        <v>198</v>
      </c>
      <c r="I28" s="1" t="s">
        <v>198</v>
      </c>
      <c r="J28" s="1">
        <f t="shared" si="2"/>
        <v>11.35</v>
      </c>
      <c r="K28" s="1">
        <f t="shared" si="0"/>
        <v>11.37</v>
      </c>
      <c r="L28" s="1">
        <f t="shared" si="3"/>
        <v>8.6300000000000008</v>
      </c>
      <c r="M28" s="1">
        <f t="shared" si="4"/>
        <v>4.4593940813524953E-3</v>
      </c>
    </row>
    <row r="29" spans="1:13" x14ac:dyDescent="0.6">
      <c r="A29" s="1" t="s">
        <v>164</v>
      </c>
      <c r="B29" s="1">
        <v>83183</v>
      </c>
      <c r="C29" s="1">
        <v>-12.871000000000002</v>
      </c>
      <c r="D29" s="1">
        <v>-4.47</v>
      </c>
      <c r="E29" s="1">
        <f t="shared" si="1"/>
        <v>-8.4009999999999998</v>
      </c>
      <c r="H29" s="1" t="s">
        <v>176</v>
      </c>
      <c r="I29" s="1" t="s">
        <v>198</v>
      </c>
      <c r="J29" s="1">
        <f t="shared" si="2"/>
        <v>-7.4</v>
      </c>
      <c r="K29" s="1">
        <f t="shared" si="0"/>
        <v>-7.38</v>
      </c>
      <c r="L29" s="1">
        <f t="shared" si="3"/>
        <v>-10.17</v>
      </c>
      <c r="M29" s="1">
        <f t="shared" si="4"/>
        <v>0.99897129768591031</v>
      </c>
    </row>
    <row r="30" spans="1:13" x14ac:dyDescent="0.6">
      <c r="A30" s="1" t="s">
        <v>28</v>
      </c>
      <c r="B30" s="1">
        <v>80348</v>
      </c>
      <c r="C30" s="1">
        <v>-20.663</v>
      </c>
      <c r="D30" s="1">
        <v>-8.69</v>
      </c>
      <c r="E30" s="1">
        <f t="shared" si="1"/>
        <v>-11.973000000000001</v>
      </c>
      <c r="H30" s="1" t="s">
        <v>198</v>
      </c>
      <c r="I30" s="1" t="s">
        <v>198</v>
      </c>
      <c r="J30" s="1">
        <f t="shared" si="2"/>
        <v>-11.97</v>
      </c>
      <c r="K30" s="1">
        <f t="shared" si="0"/>
        <v>-11.95</v>
      </c>
      <c r="L30" s="1">
        <f t="shared" si="3"/>
        <v>-17.96</v>
      </c>
      <c r="M30" s="1">
        <f t="shared" si="4"/>
        <v>0.99999997371984206</v>
      </c>
    </row>
    <row r="31" spans="1:13" x14ac:dyDescent="0.6">
      <c r="A31" s="1" t="s">
        <v>29</v>
      </c>
      <c r="B31" s="1">
        <v>79874</v>
      </c>
      <c r="C31" s="1">
        <v>-7.3819999999999979</v>
      </c>
      <c r="D31" s="1">
        <v>-4.7300000000000004</v>
      </c>
      <c r="E31" s="1">
        <f t="shared" si="1"/>
        <v>-2.6520000000000001</v>
      </c>
      <c r="H31" s="1" t="s">
        <v>198</v>
      </c>
      <c r="I31" s="1" t="s">
        <v>198</v>
      </c>
      <c r="J31" s="1">
        <f t="shared" si="2"/>
        <v>-2.65</v>
      </c>
      <c r="K31" s="1">
        <f t="shared" si="0"/>
        <v>-2.63</v>
      </c>
      <c r="L31" s="1">
        <f t="shared" si="3"/>
        <v>-4.68</v>
      </c>
      <c r="M31" s="1">
        <f t="shared" si="4"/>
        <v>0.92193115561606986</v>
      </c>
    </row>
    <row r="32" spans="1:13" x14ac:dyDescent="0.6">
      <c r="A32" s="1" t="s">
        <v>31</v>
      </c>
      <c r="B32" s="1">
        <v>86107</v>
      </c>
      <c r="C32" s="1">
        <v>6.57</v>
      </c>
      <c r="D32" s="1">
        <v>-6.71</v>
      </c>
      <c r="E32" s="1">
        <f t="shared" si="1"/>
        <v>13.28</v>
      </c>
      <c r="H32" s="1" t="s">
        <v>199</v>
      </c>
      <c r="I32" s="1" t="s">
        <v>198</v>
      </c>
      <c r="J32" s="1">
        <f t="shared" si="2"/>
        <v>12.28</v>
      </c>
      <c r="K32" s="1">
        <f t="shared" si="0"/>
        <v>12.3</v>
      </c>
      <c r="L32" s="1">
        <f t="shared" si="3"/>
        <v>9.27</v>
      </c>
      <c r="M32" s="1">
        <f t="shared" si="4"/>
        <v>2.4840807679279548E-3</v>
      </c>
    </row>
    <row r="33" spans="1:13" x14ac:dyDescent="0.6">
      <c r="A33" s="1" t="s">
        <v>33</v>
      </c>
      <c r="B33" s="1">
        <v>90394</v>
      </c>
      <c r="C33" s="1">
        <v>-0.85300000000000153</v>
      </c>
      <c r="D33" s="1">
        <v>-6.17</v>
      </c>
      <c r="E33" s="1">
        <f t="shared" si="1"/>
        <v>5.3170000000000002</v>
      </c>
      <c r="H33" s="1" t="s">
        <v>198</v>
      </c>
      <c r="I33" s="1" t="s">
        <v>198</v>
      </c>
      <c r="J33" s="1">
        <f t="shared" si="2"/>
        <v>5.32</v>
      </c>
      <c r="K33" s="1">
        <f t="shared" si="0"/>
        <v>5.34</v>
      </c>
      <c r="L33" s="1">
        <f t="shared" si="3"/>
        <v>1.85</v>
      </c>
      <c r="M33" s="1">
        <f t="shared" si="4"/>
        <v>0.28753305951577401</v>
      </c>
    </row>
    <row r="34" spans="1:13" x14ac:dyDescent="0.6">
      <c r="A34" s="1" t="s">
        <v>34</v>
      </c>
      <c r="B34" s="1">
        <v>83041</v>
      </c>
      <c r="C34" s="1">
        <v>-8.9339999999999975</v>
      </c>
      <c r="D34" s="1">
        <v>-3.29</v>
      </c>
      <c r="E34" s="1">
        <f t="shared" si="1"/>
        <v>-5.6440000000000001</v>
      </c>
      <c r="H34" s="1" t="s">
        <v>198</v>
      </c>
      <c r="I34" s="1" t="s">
        <v>198</v>
      </c>
      <c r="J34" s="1">
        <f t="shared" si="2"/>
        <v>-5.64</v>
      </c>
      <c r="K34" s="1">
        <f t="shared" si="0"/>
        <v>-5.62</v>
      </c>
      <c r="L34" s="1">
        <f t="shared" si="3"/>
        <v>-6.23</v>
      </c>
      <c r="M34" s="1">
        <f t="shared" si="4"/>
        <v>0.97047888757760126</v>
      </c>
    </row>
    <row r="35" spans="1:13" x14ac:dyDescent="0.6">
      <c r="A35" s="1" t="s">
        <v>35</v>
      </c>
      <c r="B35" s="1">
        <v>84858</v>
      </c>
      <c r="C35" s="1">
        <v>1.713000000000001</v>
      </c>
      <c r="D35" s="1">
        <v>2.4900000000000002</v>
      </c>
      <c r="E35" s="1">
        <f t="shared" si="1"/>
        <v>-0.77700000000000002</v>
      </c>
      <c r="H35" s="1" t="s">
        <v>176</v>
      </c>
      <c r="I35" s="1" t="s">
        <v>198</v>
      </c>
      <c r="J35" s="1">
        <f t="shared" si="2"/>
        <v>0.22</v>
      </c>
      <c r="K35" s="1">
        <f t="shared" si="0"/>
        <v>0.24</v>
      </c>
      <c r="L35" s="1">
        <f t="shared" si="3"/>
        <v>4.41</v>
      </c>
      <c r="M35" s="1">
        <f t="shared" si="4"/>
        <v>9.0715222947894122E-2</v>
      </c>
    </row>
    <row r="36" spans="1:13" x14ac:dyDescent="0.6">
      <c r="A36" s="1" t="s">
        <v>36</v>
      </c>
      <c r="B36" s="1">
        <v>84757</v>
      </c>
      <c r="C36" s="1">
        <v>1.2319999999999993</v>
      </c>
      <c r="D36" s="1">
        <v>-5.52</v>
      </c>
      <c r="E36" s="1">
        <f t="shared" si="1"/>
        <v>6.7519999999999998</v>
      </c>
      <c r="H36" s="1" t="s">
        <v>198</v>
      </c>
      <c r="I36" s="1" t="s">
        <v>198</v>
      </c>
      <c r="J36" s="1">
        <f t="shared" si="2"/>
        <v>6.75</v>
      </c>
      <c r="K36" s="1">
        <f t="shared" si="0"/>
        <v>6.77</v>
      </c>
      <c r="L36" s="1">
        <f t="shared" si="3"/>
        <v>3.93</v>
      </c>
      <c r="M36" s="1">
        <f t="shared" si="4"/>
        <v>0.11684463765000624</v>
      </c>
    </row>
    <row r="37" spans="1:13" x14ac:dyDescent="0.6">
      <c r="A37" s="1" t="s">
        <v>37</v>
      </c>
      <c r="B37" s="1">
        <v>84229</v>
      </c>
      <c r="C37" s="1">
        <v>-18.126000000000001</v>
      </c>
      <c r="D37" s="1">
        <v>-6.51</v>
      </c>
      <c r="E37" s="1">
        <f t="shared" si="1"/>
        <v>-11.616</v>
      </c>
      <c r="H37" s="1" t="s">
        <v>198</v>
      </c>
      <c r="I37" s="1" t="s">
        <v>198</v>
      </c>
      <c r="J37" s="1">
        <f t="shared" si="2"/>
        <v>-11.62</v>
      </c>
      <c r="K37" s="1">
        <f t="shared" si="0"/>
        <v>-11.6</v>
      </c>
      <c r="L37" s="1">
        <f t="shared" si="3"/>
        <v>-15.43</v>
      </c>
      <c r="M37" s="1">
        <f t="shared" si="4"/>
        <v>0.99999853564790153</v>
      </c>
    </row>
    <row r="38" spans="1:13" x14ac:dyDescent="0.6">
      <c r="A38" s="1" t="s">
        <v>38</v>
      </c>
      <c r="B38" s="1">
        <v>79152</v>
      </c>
      <c r="C38" s="1">
        <v>13.573999999999998</v>
      </c>
      <c r="D38" s="1">
        <v>-1.05</v>
      </c>
      <c r="E38" s="1">
        <f t="shared" si="1"/>
        <v>14.624000000000001</v>
      </c>
      <c r="H38" s="1" t="s">
        <v>198</v>
      </c>
      <c r="I38" s="1" t="s">
        <v>198</v>
      </c>
      <c r="J38" s="1">
        <f t="shared" si="2"/>
        <v>14.62</v>
      </c>
      <c r="K38" s="1">
        <f t="shared" si="0"/>
        <v>14.64</v>
      </c>
      <c r="L38" s="1">
        <f t="shared" si="3"/>
        <v>16.27</v>
      </c>
      <c r="M38" s="1">
        <f t="shared" si="4"/>
        <v>4.1051080459347484E-7</v>
      </c>
    </row>
    <row r="39" spans="1:13" x14ac:dyDescent="0.6">
      <c r="A39" s="1" t="s">
        <v>39</v>
      </c>
      <c r="B39" s="1">
        <v>79906</v>
      </c>
      <c r="C39" s="1">
        <v>-3.213000000000001</v>
      </c>
      <c r="D39" s="1">
        <v>-13.2</v>
      </c>
      <c r="E39" s="1">
        <f t="shared" si="1"/>
        <v>9.9870000000000001</v>
      </c>
      <c r="H39" s="1" t="s">
        <v>198</v>
      </c>
      <c r="I39" s="1" t="s">
        <v>198</v>
      </c>
      <c r="J39" s="1">
        <f t="shared" si="2"/>
        <v>9.99</v>
      </c>
      <c r="K39" s="1">
        <f t="shared" si="0"/>
        <v>10.01</v>
      </c>
      <c r="L39" s="1">
        <f t="shared" si="3"/>
        <v>-0.51</v>
      </c>
      <c r="M39" s="1">
        <f t="shared" si="4"/>
        <v>0.56141016292558499</v>
      </c>
    </row>
    <row r="40" spans="1:13" x14ac:dyDescent="0.6">
      <c r="A40" s="1" t="s">
        <v>40</v>
      </c>
      <c r="B40" s="1">
        <v>82310</v>
      </c>
      <c r="C40" s="1">
        <v>-1.4140000000000015</v>
      </c>
      <c r="D40" s="1">
        <v>-6.38</v>
      </c>
      <c r="E40" s="1">
        <f t="shared" si="1"/>
        <v>4.9660000000000002</v>
      </c>
      <c r="H40" s="1" t="s">
        <v>198</v>
      </c>
      <c r="I40" s="1" t="s">
        <v>198</v>
      </c>
      <c r="J40" s="1">
        <f t="shared" si="2"/>
        <v>4.97</v>
      </c>
      <c r="K40" s="1">
        <f t="shared" si="0"/>
        <v>4.99</v>
      </c>
      <c r="L40" s="1">
        <f t="shared" si="3"/>
        <v>1.29</v>
      </c>
      <c r="M40" s="1">
        <f t="shared" si="4"/>
        <v>0.34793221701100974</v>
      </c>
    </row>
    <row r="41" spans="1:13" x14ac:dyDescent="0.6">
      <c r="A41" s="1" t="s">
        <v>158</v>
      </c>
      <c r="B41" s="1">
        <v>63970</v>
      </c>
      <c r="C41" s="1">
        <v>-15.628</v>
      </c>
      <c r="D41" s="1">
        <v>-2.34</v>
      </c>
      <c r="E41" s="1">
        <f t="shared" si="1"/>
        <v>-13.288</v>
      </c>
      <c r="H41" s="1" t="s">
        <v>198</v>
      </c>
      <c r="I41" s="1" t="s">
        <v>198</v>
      </c>
      <c r="J41" s="1">
        <f t="shared" si="2"/>
        <v>-13.29</v>
      </c>
      <c r="K41" s="1">
        <f t="shared" si="0"/>
        <v>-13.27</v>
      </c>
      <c r="L41" s="1">
        <f t="shared" si="3"/>
        <v>-12.93</v>
      </c>
      <c r="M41" s="1">
        <f t="shared" si="4"/>
        <v>0.99995539029998082</v>
      </c>
    </row>
    <row r="42" spans="1:13" x14ac:dyDescent="0.6">
      <c r="A42" s="1" t="s">
        <v>41</v>
      </c>
      <c r="B42" s="1">
        <v>83447</v>
      </c>
      <c r="C42" s="1">
        <v>0.13000000000000256</v>
      </c>
      <c r="D42" s="1">
        <v>-8.76</v>
      </c>
      <c r="E42" s="1">
        <f t="shared" si="1"/>
        <v>8.89</v>
      </c>
      <c r="H42" s="1" t="s">
        <v>198</v>
      </c>
      <c r="I42" s="1" t="s">
        <v>198</v>
      </c>
      <c r="J42" s="1">
        <f t="shared" si="2"/>
        <v>8.89</v>
      </c>
      <c r="K42" s="1">
        <f t="shared" si="0"/>
        <v>8.91</v>
      </c>
      <c r="L42" s="1">
        <f t="shared" si="3"/>
        <v>2.83</v>
      </c>
      <c r="M42" s="1">
        <f t="shared" si="4"/>
        <v>0.19556338304012036</v>
      </c>
    </row>
    <row r="43" spans="1:13" x14ac:dyDescent="0.6">
      <c r="A43" s="1" t="s">
        <v>42</v>
      </c>
      <c r="B43" s="1">
        <v>82396</v>
      </c>
      <c r="C43" s="1">
        <v>-3.902000000000001</v>
      </c>
      <c r="D43" s="1">
        <v>-8.74</v>
      </c>
      <c r="E43" s="1">
        <f t="shared" si="1"/>
        <v>4.8380000000000001</v>
      </c>
      <c r="H43" s="1" t="s">
        <v>198</v>
      </c>
      <c r="I43" s="1" t="s">
        <v>198</v>
      </c>
      <c r="J43" s="1">
        <f t="shared" si="2"/>
        <v>4.84</v>
      </c>
      <c r="K43" s="1">
        <f t="shared" si="0"/>
        <v>4.8600000000000003</v>
      </c>
      <c r="L43" s="1">
        <f t="shared" si="3"/>
        <v>-1.2</v>
      </c>
      <c r="M43" s="1">
        <f t="shared" si="4"/>
        <v>0.64193521557221733</v>
      </c>
    </row>
    <row r="44" spans="1:13" x14ac:dyDescent="0.6">
      <c r="A44" s="1" t="s">
        <v>43</v>
      </c>
      <c r="B44" s="1">
        <v>86404</v>
      </c>
      <c r="C44" s="1">
        <v>4.0399999999999991</v>
      </c>
      <c r="D44" s="1">
        <v>-5.34</v>
      </c>
      <c r="E44" s="1">
        <f t="shared" si="1"/>
        <v>9.3800000000000008</v>
      </c>
      <c r="H44" s="1" t="s">
        <v>198</v>
      </c>
      <c r="I44" s="1" t="s">
        <v>198</v>
      </c>
      <c r="J44" s="1">
        <f t="shared" si="2"/>
        <v>9.3800000000000008</v>
      </c>
      <c r="K44" s="1">
        <f t="shared" si="0"/>
        <v>9.4</v>
      </c>
      <c r="L44" s="1">
        <f t="shared" si="3"/>
        <v>6.74</v>
      </c>
      <c r="M44" s="1">
        <f t="shared" si="4"/>
        <v>2.0554733533103206E-2</v>
      </c>
    </row>
    <row r="45" spans="1:13" x14ac:dyDescent="0.6">
      <c r="A45" s="1" t="s">
        <v>45</v>
      </c>
      <c r="B45" s="1">
        <v>84654</v>
      </c>
      <c r="C45" s="1">
        <v>-3.402000000000001</v>
      </c>
      <c r="D45" s="1">
        <v>-6.67</v>
      </c>
      <c r="E45" s="1">
        <f t="shared" si="1"/>
        <v>3.2679999999999998</v>
      </c>
      <c r="H45" s="1" t="s">
        <v>198</v>
      </c>
      <c r="I45" s="1" t="s">
        <v>198</v>
      </c>
      <c r="J45" s="1">
        <f t="shared" si="2"/>
        <v>3.27</v>
      </c>
      <c r="K45" s="1">
        <f t="shared" si="0"/>
        <v>3.29</v>
      </c>
      <c r="L45" s="1">
        <f t="shared" si="3"/>
        <v>-0.7</v>
      </c>
      <c r="M45" s="1">
        <f t="shared" si="4"/>
        <v>0.58399376431967964</v>
      </c>
    </row>
    <row r="46" spans="1:13" x14ac:dyDescent="0.6">
      <c r="A46" s="1" t="s">
        <v>46</v>
      </c>
      <c r="B46" s="1">
        <v>83433</v>
      </c>
      <c r="C46" s="1">
        <v>10.201999999999998</v>
      </c>
      <c r="D46" s="1">
        <v>-5.7</v>
      </c>
      <c r="E46" s="1">
        <f t="shared" si="1"/>
        <v>15.901999999999999</v>
      </c>
      <c r="H46" s="1" t="s">
        <v>199</v>
      </c>
      <c r="I46" s="1" t="s">
        <v>198</v>
      </c>
      <c r="J46" s="1">
        <f t="shared" si="2"/>
        <v>14.9</v>
      </c>
      <c r="K46" s="1">
        <f t="shared" si="0"/>
        <v>14.92</v>
      </c>
      <c r="L46" s="1">
        <f t="shared" si="3"/>
        <v>12.9</v>
      </c>
      <c r="M46" s="1">
        <f t="shared" si="4"/>
        <v>4.6322049108612699E-5</v>
      </c>
    </row>
    <row r="47" spans="1:13" x14ac:dyDescent="0.6">
      <c r="A47" s="1" t="s">
        <v>47</v>
      </c>
      <c r="B47" s="1">
        <v>82167</v>
      </c>
      <c r="C47" s="1">
        <v>3.0120000000000005</v>
      </c>
      <c r="D47" s="1">
        <v>-9.4</v>
      </c>
      <c r="E47" s="1">
        <f t="shared" si="1"/>
        <v>12.412000000000001</v>
      </c>
      <c r="H47" s="1" t="s">
        <v>198</v>
      </c>
      <c r="I47" s="1" t="s">
        <v>198</v>
      </c>
      <c r="J47" s="1">
        <f t="shared" si="2"/>
        <v>12.41</v>
      </c>
      <c r="K47" s="1">
        <f t="shared" si="0"/>
        <v>12.43</v>
      </c>
      <c r="L47" s="1">
        <f t="shared" si="3"/>
        <v>5.71</v>
      </c>
      <c r="M47" s="1">
        <f t="shared" si="4"/>
        <v>4.1788074216553471E-2</v>
      </c>
    </row>
    <row r="48" spans="1:13" x14ac:dyDescent="0.6">
      <c r="A48" s="1" t="s">
        <v>48</v>
      </c>
      <c r="B48" s="1">
        <v>86259</v>
      </c>
      <c r="C48" s="1">
        <v>11.171999999999997</v>
      </c>
      <c r="D48" s="1">
        <v>-5.46</v>
      </c>
      <c r="E48" s="1">
        <f t="shared" si="1"/>
        <v>16.632000000000001</v>
      </c>
      <c r="H48" s="1" t="s">
        <v>198</v>
      </c>
      <c r="I48" s="1" t="s">
        <v>198</v>
      </c>
      <c r="J48" s="1">
        <f t="shared" si="2"/>
        <v>16.63</v>
      </c>
      <c r="K48" s="1">
        <f t="shared" si="0"/>
        <v>16.649999999999999</v>
      </c>
      <c r="L48" s="1">
        <f t="shared" si="3"/>
        <v>13.87</v>
      </c>
      <c r="M48" s="1">
        <f t="shared" si="4"/>
        <v>1.3168265766196193E-5</v>
      </c>
    </row>
    <row r="49" spans="1:13" x14ac:dyDescent="0.6">
      <c r="A49" s="1" t="s">
        <v>50</v>
      </c>
      <c r="B49" s="1">
        <v>79709</v>
      </c>
      <c r="C49" s="1">
        <v>3.0989999999999966</v>
      </c>
      <c r="D49" s="1">
        <v>-7.88</v>
      </c>
      <c r="E49" s="1">
        <f t="shared" si="1"/>
        <v>10.978999999999999</v>
      </c>
      <c r="H49" s="1" t="s">
        <v>198</v>
      </c>
      <c r="I49" s="1" t="s">
        <v>198</v>
      </c>
      <c r="J49" s="1">
        <f t="shared" si="2"/>
        <v>10.98</v>
      </c>
      <c r="K49" s="1">
        <f t="shared" si="0"/>
        <v>11</v>
      </c>
      <c r="L49" s="1">
        <f t="shared" si="3"/>
        <v>5.8</v>
      </c>
      <c r="M49" s="1">
        <f t="shared" si="4"/>
        <v>3.9409860600777127E-2</v>
      </c>
    </row>
    <row r="50" spans="1:13" x14ac:dyDescent="0.6">
      <c r="A50" s="1" t="s">
        <v>51</v>
      </c>
      <c r="B50" s="1">
        <v>88755</v>
      </c>
      <c r="C50" s="1">
        <v>8.2469999999999999</v>
      </c>
      <c r="D50" s="1">
        <v>-2.86</v>
      </c>
      <c r="E50" s="1">
        <f t="shared" si="1"/>
        <v>11.106999999999999</v>
      </c>
      <c r="H50" s="1" t="s">
        <v>198</v>
      </c>
      <c r="I50" s="1" t="s">
        <v>198</v>
      </c>
      <c r="J50" s="1">
        <f t="shared" si="2"/>
        <v>11.11</v>
      </c>
      <c r="K50" s="1">
        <f t="shared" si="0"/>
        <v>11.13</v>
      </c>
      <c r="L50" s="1">
        <f t="shared" si="3"/>
        <v>10.95</v>
      </c>
      <c r="M50" s="1">
        <f t="shared" si="4"/>
        <v>4.530274267395275E-4</v>
      </c>
    </row>
    <row r="51" spans="1:13" x14ac:dyDescent="0.6">
      <c r="A51" s="1" t="s">
        <v>52</v>
      </c>
      <c r="B51" s="1">
        <v>80187</v>
      </c>
      <c r="C51" s="1">
        <v>-0.15800000000000125</v>
      </c>
      <c r="D51" s="1">
        <v>-7.88</v>
      </c>
      <c r="E51" s="1">
        <f t="shared" si="1"/>
        <v>7.7220000000000004</v>
      </c>
      <c r="H51" s="1" t="s">
        <v>198</v>
      </c>
      <c r="I51" s="1" t="s">
        <v>198</v>
      </c>
      <c r="J51" s="1">
        <f t="shared" si="2"/>
        <v>7.72</v>
      </c>
      <c r="K51" s="1">
        <f t="shared" si="0"/>
        <v>7.74</v>
      </c>
      <c r="L51" s="1">
        <f t="shared" si="3"/>
        <v>2.54</v>
      </c>
      <c r="M51" s="1">
        <f t="shared" si="4"/>
        <v>0.2207398340262455</v>
      </c>
    </row>
    <row r="52" spans="1:13" x14ac:dyDescent="0.6">
      <c r="A52" s="1" t="s">
        <v>53</v>
      </c>
      <c r="B52" s="1">
        <v>78288</v>
      </c>
      <c r="C52" s="1">
        <v>-2.9059999999999988</v>
      </c>
      <c r="D52" s="1">
        <v>-14.43</v>
      </c>
      <c r="E52" s="1">
        <f t="shared" si="1"/>
        <v>11.523999999999999</v>
      </c>
      <c r="H52" s="1" t="s">
        <v>199</v>
      </c>
      <c r="I52" s="1" t="s">
        <v>198</v>
      </c>
      <c r="J52" s="1">
        <f t="shared" si="2"/>
        <v>10.52</v>
      </c>
      <c r="K52" s="1">
        <f t="shared" si="0"/>
        <v>10.54</v>
      </c>
      <c r="L52" s="1">
        <f t="shared" si="3"/>
        <v>-0.21</v>
      </c>
      <c r="M52" s="1">
        <f t="shared" si="4"/>
        <v>0.52537011179287418</v>
      </c>
    </row>
    <row r="53" spans="1:13" x14ac:dyDescent="0.6">
      <c r="A53" s="1" t="s">
        <v>54</v>
      </c>
      <c r="B53" s="1">
        <v>85750</v>
      </c>
      <c r="C53" s="1">
        <v>5.8260000000000005</v>
      </c>
      <c r="D53" s="1">
        <v>-4.62</v>
      </c>
      <c r="E53" s="1">
        <f t="shared" si="1"/>
        <v>10.446</v>
      </c>
      <c r="H53" s="1" t="s">
        <v>199</v>
      </c>
      <c r="I53" s="1" t="s">
        <v>198</v>
      </c>
      <c r="J53" s="1">
        <f t="shared" si="2"/>
        <v>9.4499999999999993</v>
      </c>
      <c r="K53" s="1">
        <f t="shared" si="0"/>
        <v>9.4700000000000006</v>
      </c>
      <c r="L53" s="1">
        <f t="shared" si="3"/>
        <v>8.5299999999999994</v>
      </c>
      <c r="M53" s="1">
        <f t="shared" si="4"/>
        <v>4.8710899229909453E-3</v>
      </c>
    </row>
    <row r="54" spans="1:13" x14ac:dyDescent="0.6">
      <c r="A54" s="1" t="s">
        <v>55</v>
      </c>
      <c r="B54" s="1">
        <v>78107</v>
      </c>
      <c r="C54" s="1">
        <v>-18.247</v>
      </c>
      <c r="D54" s="1">
        <v>-4.93</v>
      </c>
      <c r="E54" s="1">
        <f t="shared" si="1"/>
        <v>-13.317</v>
      </c>
      <c r="H54" s="1" t="s">
        <v>198</v>
      </c>
      <c r="I54" s="1" t="s">
        <v>198</v>
      </c>
      <c r="J54" s="1">
        <f t="shared" si="2"/>
        <v>-13.32</v>
      </c>
      <c r="K54" s="1">
        <f t="shared" si="0"/>
        <v>-13.3</v>
      </c>
      <c r="L54" s="1">
        <f t="shared" si="3"/>
        <v>-15.55</v>
      </c>
      <c r="M54" s="1">
        <f t="shared" si="4"/>
        <v>0.99999877424259809</v>
      </c>
    </row>
    <row r="55" spans="1:13" x14ac:dyDescent="0.6">
      <c r="A55" s="1" t="s">
        <v>56</v>
      </c>
      <c r="B55" s="1">
        <v>67632</v>
      </c>
      <c r="C55" s="1">
        <v>-4.4789999999999992</v>
      </c>
      <c r="D55" s="1">
        <v>3.11</v>
      </c>
      <c r="E55" s="1">
        <f t="shared" si="1"/>
        <v>-7.5890000000000004</v>
      </c>
      <c r="H55" s="1" t="s">
        <v>198</v>
      </c>
      <c r="I55" s="1" t="s">
        <v>198</v>
      </c>
      <c r="J55" s="1">
        <f t="shared" si="2"/>
        <v>-7.59</v>
      </c>
      <c r="K55" s="1">
        <f t="shared" si="0"/>
        <v>-7.57</v>
      </c>
      <c r="L55" s="1">
        <f t="shared" si="3"/>
        <v>-1.78</v>
      </c>
      <c r="M55" s="1">
        <f t="shared" si="4"/>
        <v>0.70519246898960819</v>
      </c>
    </row>
    <row r="56" spans="1:13" x14ac:dyDescent="0.6">
      <c r="A56" s="1" t="s">
        <v>57</v>
      </c>
      <c r="B56" s="1">
        <v>108680</v>
      </c>
      <c r="C56" s="1">
        <v>-15.067</v>
      </c>
      <c r="D56" s="1">
        <v>-1.75</v>
      </c>
      <c r="E56" s="1">
        <f t="shared" si="1"/>
        <v>-13.317</v>
      </c>
      <c r="H56" s="1" t="s">
        <v>198</v>
      </c>
      <c r="I56" s="1" t="s">
        <v>198</v>
      </c>
      <c r="J56" s="1">
        <f t="shared" si="2"/>
        <v>-13.32</v>
      </c>
      <c r="K56" s="1">
        <f t="shared" si="0"/>
        <v>-13.3</v>
      </c>
      <c r="L56" s="1">
        <f t="shared" si="3"/>
        <v>-12.37</v>
      </c>
      <c r="M56" s="1">
        <f t="shared" si="4"/>
        <v>0.99991104695852795</v>
      </c>
    </row>
    <row r="57" spans="1:13" x14ac:dyDescent="0.6">
      <c r="A57" s="1" t="s">
        <v>58</v>
      </c>
      <c r="B57" s="1">
        <v>79901</v>
      </c>
      <c r="C57" s="1">
        <v>-9.1390000000000029</v>
      </c>
      <c r="D57" s="1">
        <v>-1.38</v>
      </c>
      <c r="E57" s="1">
        <f t="shared" si="1"/>
        <v>-7.7590000000000003</v>
      </c>
      <c r="H57" s="1" t="s">
        <v>176</v>
      </c>
      <c r="I57" s="1" t="s">
        <v>198</v>
      </c>
      <c r="J57" s="1">
        <f t="shared" si="2"/>
        <v>-6.76</v>
      </c>
      <c r="K57" s="1">
        <f t="shared" si="0"/>
        <v>-6.74</v>
      </c>
      <c r="L57" s="1">
        <f t="shared" si="3"/>
        <v>-6.44</v>
      </c>
      <c r="M57" s="1">
        <f t="shared" si="4"/>
        <v>0.97450210219400268</v>
      </c>
    </row>
    <row r="58" spans="1:13" x14ac:dyDescent="0.6">
      <c r="A58" s="1" t="s">
        <v>59</v>
      </c>
      <c r="B58" s="1">
        <v>84156</v>
      </c>
      <c r="C58" s="1">
        <v>-21.454999999999998</v>
      </c>
      <c r="D58" s="1">
        <v>-6.51</v>
      </c>
      <c r="E58" s="1">
        <f t="shared" si="1"/>
        <v>-14.945</v>
      </c>
      <c r="H58" s="1" t="s">
        <v>198</v>
      </c>
      <c r="I58" s="1" t="s">
        <v>198</v>
      </c>
      <c r="J58" s="1">
        <f t="shared" si="2"/>
        <v>-14.95</v>
      </c>
      <c r="K58" s="1">
        <f t="shared" si="0"/>
        <v>-14.93</v>
      </c>
      <c r="L58" s="1">
        <f t="shared" si="3"/>
        <v>-18.760000000000002</v>
      </c>
      <c r="M58" s="1">
        <f t="shared" si="4"/>
        <v>0.99999999345356572</v>
      </c>
    </row>
    <row r="59" spans="1:13" x14ac:dyDescent="0.6">
      <c r="A59" s="1" t="s">
        <v>60</v>
      </c>
      <c r="B59" s="1">
        <v>80397</v>
      </c>
      <c r="C59" s="1">
        <v>4.0649999999999977</v>
      </c>
      <c r="D59" s="1">
        <v>-5.34</v>
      </c>
      <c r="E59" s="1">
        <f t="shared" si="1"/>
        <v>9.4049999999999994</v>
      </c>
      <c r="H59" s="1" t="s">
        <v>198</v>
      </c>
      <c r="I59" s="1" t="s">
        <v>198</v>
      </c>
      <c r="J59" s="1">
        <f t="shared" si="2"/>
        <v>9.41</v>
      </c>
      <c r="K59" s="1">
        <f t="shared" si="0"/>
        <v>9.43</v>
      </c>
      <c r="L59" s="1">
        <f t="shared" si="3"/>
        <v>6.77</v>
      </c>
      <c r="M59" s="1">
        <f t="shared" si="4"/>
        <v>2.010840282560707E-2</v>
      </c>
    </row>
    <row r="60" spans="1:13" x14ac:dyDescent="0.6">
      <c r="A60" s="1" t="s">
        <v>61</v>
      </c>
      <c r="B60" s="1">
        <v>88141</v>
      </c>
      <c r="C60" s="1">
        <v>5.9099999999999966</v>
      </c>
      <c r="D60" s="1">
        <v>-1.79</v>
      </c>
      <c r="E60" s="1">
        <f t="shared" si="1"/>
        <v>7.7</v>
      </c>
      <c r="H60" s="1" t="s">
        <v>198</v>
      </c>
      <c r="I60" s="1" t="s">
        <v>198</v>
      </c>
      <c r="J60" s="1">
        <f t="shared" si="2"/>
        <v>7.7</v>
      </c>
      <c r="K60" s="1">
        <f t="shared" si="0"/>
        <v>7.72</v>
      </c>
      <c r="L60" s="1">
        <f t="shared" si="3"/>
        <v>8.61</v>
      </c>
      <c r="M60" s="1">
        <f t="shared" si="4"/>
        <v>4.5391560533537068E-3</v>
      </c>
    </row>
    <row r="61" spans="1:13" x14ac:dyDescent="0.6">
      <c r="A61" s="1" t="s">
        <v>62</v>
      </c>
      <c r="B61" s="1">
        <v>85299</v>
      </c>
      <c r="C61" s="1">
        <v>6.0510000000000019</v>
      </c>
      <c r="D61" s="1">
        <v>-3.98</v>
      </c>
      <c r="E61" s="1">
        <f t="shared" si="1"/>
        <v>10.031000000000001</v>
      </c>
      <c r="H61" s="1" t="s">
        <v>198</v>
      </c>
      <c r="I61" s="1" t="s">
        <v>177</v>
      </c>
      <c r="J61" s="1">
        <f t="shared" si="2"/>
        <v>11.03</v>
      </c>
      <c r="K61" s="1">
        <f t="shared" si="0"/>
        <v>11.05</v>
      </c>
      <c r="L61" s="1">
        <f t="shared" si="3"/>
        <v>8.75</v>
      </c>
      <c r="M61" s="1">
        <f t="shared" si="4"/>
        <v>4.0065758816870576E-3</v>
      </c>
    </row>
    <row r="62" spans="1:13" x14ac:dyDescent="0.6">
      <c r="A62" s="1" t="s">
        <v>63</v>
      </c>
      <c r="B62" s="1">
        <v>94832</v>
      </c>
      <c r="C62" s="1">
        <v>-21.215</v>
      </c>
      <c r="D62" s="1">
        <v>-6.32</v>
      </c>
      <c r="E62" s="1">
        <f t="shared" si="1"/>
        <v>-14.895</v>
      </c>
      <c r="H62" s="1" t="s">
        <v>198</v>
      </c>
      <c r="I62" s="1" t="s">
        <v>198</v>
      </c>
      <c r="J62" s="1">
        <f t="shared" si="2"/>
        <v>-14.9</v>
      </c>
      <c r="K62" s="1">
        <f t="shared" si="0"/>
        <v>-14.88</v>
      </c>
      <c r="L62" s="1">
        <f t="shared" si="3"/>
        <v>-18.52</v>
      </c>
      <c r="M62" s="1">
        <f t="shared" si="4"/>
        <v>0.99999999000693218</v>
      </c>
    </row>
    <row r="63" spans="1:13" x14ac:dyDescent="0.6">
      <c r="A63" s="1" t="s">
        <v>64</v>
      </c>
      <c r="B63" s="1">
        <v>83840</v>
      </c>
      <c r="C63" s="1">
        <v>-24.93</v>
      </c>
      <c r="D63" s="1">
        <v>-3.74</v>
      </c>
      <c r="E63" s="1">
        <f t="shared" si="1"/>
        <v>-21.19</v>
      </c>
      <c r="H63" s="1" t="s">
        <v>198</v>
      </c>
      <c r="I63" s="1" t="s">
        <v>198</v>
      </c>
      <c r="J63" s="1">
        <f t="shared" si="2"/>
        <v>-21.19</v>
      </c>
      <c r="K63" s="1">
        <f t="shared" si="0"/>
        <v>-21.17</v>
      </c>
      <c r="L63" s="1">
        <f t="shared" si="3"/>
        <v>-22.23</v>
      </c>
      <c r="M63" s="1">
        <f t="shared" si="4"/>
        <v>0.99999999999188005</v>
      </c>
    </row>
    <row r="64" spans="1:13" x14ac:dyDescent="0.6">
      <c r="A64" s="1" t="s">
        <v>65</v>
      </c>
      <c r="B64" s="1">
        <v>80522</v>
      </c>
      <c r="C64" s="1">
        <v>4.4960000000000022</v>
      </c>
      <c r="D64" s="1">
        <v>-6.85</v>
      </c>
      <c r="E64" s="1">
        <f t="shared" si="1"/>
        <v>11.346</v>
      </c>
      <c r="I64" s="1" t="s">
        <v>199</v>
      </c>
      <c r="J64" s="1">
        <f t="shared" si="2"/>
        <v>12.35</v>
      </c>
      <c r="K64" s="1">
        <f t="shared" si="0"/>
        <v>12.37</v>
      </c>
      <c r="L64" s="1">
        <f t="shared" si="3"/>
        <v>7.2</v>
      </c>
      <c r="M64" s="1">
        <f t="shared" si="4"/>
        <v>1.4561477076192503E-2</v>
      </c>
    </row>
    <row r="65" spans="1:13" x14ac:dyDescent="0.6">
      <c r="A65" s="1" t="s">
        <v>66</v>
      </c>
      <c r="B65" s="1">
        <v>89145</v>
      </c>
      <c r="C65" s="1">
        <v>4.43</v>
      </c>
      <c r="D65" s="1">
        <v>-9.39</v>
      </c>
      <c r="E65" s="1">
        <f t="shared" si="1"/>
        <v>13.82</v>
      </c>
      <c r="H65" s="1" t="s">
        <v>199</v>
      </c>
      <c r="I65" s="1" t="s">
        <v>198</v>
      </c>
      <c r="J65" s="1">
        <f t="shared" si="2"/>
        <v>12.82</v>
      </c>
      <c r="K65" s="1">
        <f t="shared" si="0"/>
        <v>12.84</v>
      </c>
      <c r="L65" s="1">
        <f t="shared" si="3"/>
        <v>7.13</v>
      </c>
      <c r="M65" s="1">
        <f t="shared" si="4"/>
        <v>1.5362891432752546E-2</v>
      </c>
    </row>
    <row r="66" spans="1:13" x14ac:dyDescent="0.6">
      <c r="A66" s="1" t="s">
        <v>67</v>
      </c>
      <c r="B66" s="1">
        <v>82798</v>
      </c>
      <c r="C66" s="1">
        <v>-12.32</v>
      </c>
      <c r="D66" s="1">
        <v>-3.84</v>
      </c>
      <c r="E66" s="1">
        <f t="shared" si="1"/>
        <v>-8.48</v>
      </c>
      <c r="H66" s="1" t="s">
        <v>198</v>
      </c>
      <c r="I66" s="1" t="s">
        <v>198</v>
      </c>
      <c r="J66" s="1">
        <f t="shared" si="2"/>
        <v>-8.48</v>
      </c>
      <c r="K66" s="1">
        <f t="shared" ref="K66:K129" si="5">ROUND($J66+($E$152-$J$152),2)</f>
        <v>-8.4600000000000009</v>
      </c>
      <c r="L66" s="1">
        <f t="shared" si="3"/>
        <v>-9.6199999999999992</v>
      </c>
      <c r="M66" s="1">
        <f t="shared" si="4"/>
        <v>0.99822242050652965</v>
      </c>
    </row>
    <row r="67" spans="1:13" x14ac:dyDescent="0.6">
      <c r="A67" s="1" t="s">
        <v>68</v>
      </c>
      <c r="B67" s="1">
        <v>83250</v>
      </c>
      <c r="C67" s="1">
        <v>8.2199999999999989</v>
      </c>
      <c r="D67" s="1">
        <v>-10.59</v>
      </c>
      <c r="E67" s="1">
        <f t="shared" ref="E67:E130" si="6">ROUND(C67-D67,3)</f>
        <v>18.809999999999999</v>
      </c>
      <c r="H67" s="1" t="s">
        <v>198</v>
      </c>
      <c r="I67" s="1" t="s">
        <v>198</v>
      </c>
      <c r="J67" s="1">
        <f t="shared" ref="J67:J130" si="7">ROUND($E67+IF($I67="ALP",-1,IF(OR($I67="LIB",$I67="NAT",$I67="LIB/NAT"),1,0))-IF($H67="ALP",-1,IF(OR($H67="LIB",$H67="NAT",$H67="LIB/NAT"),1,0)),2)</f>
        <v>18.809999999999999</v>
      </c>
      <c r="K67" s="1">
        <f t="shared" si="5"/>
        <v>18.829999999999998</v>
      </c>
      <c r="L67" s="1">
        <f t="shared" ref="L67:L130" si="8">IF($P$7="Pre-election",ROUND($K67+($P$8-$E$152),2),ROUND($C67+($P$8-$C$152),2))</f>
        <v>10.92</v>
      </c>
      <c r="M67" s="1">
        <f t="shared" ref="M67:M130" si="9">_xlfn.NORM.DIST(0,$L67,3.3,TRUE)</f>
        <v>4.6799719997531452E-4</v>
      </c>
    </row>
    <row r="68" spans="1:13" x14ac:dyDescent="0.6">
      <c r="A68" s="1" t="s">
        <v>69</v>
      </c>
      <c r="B68" s="1">
        <v>73462</v>
      </c>
      <c r="C68" s="1">
        <v>-1.2610000000000028</v>
      </c>
      <c r="D68" s="1">
        <v>-3.08</v>
      </c>
      <c r="E68" s="1">
        <f t="shared" si="6"/>
        <v>1.819</v>
      </c>
      <c r="H68" s="1" t="s">
        <v>176</v>
      </c>
      <c r="I68" s="1" t="s">
        <v>199</v>
      </c>
      <c r="J68" s="1">
        <f t="shared" si="7"/>
        <v>3.82</v>
      </c>
      <c r="K68" s="1">
        <f t="shared" si="5"/>
        <v>3.84</v>
      </c>
      <c r="L68" s="1">
        <f t="shared" si="8"/>
        <v>1.44</v>
      </c>
      <c r="M68" s="1">
        <f t="shared" si="9"/>
        <v>0.33128645891819941</v>
      </c>
    </row>
    <row r="69" spans="1:13" x14ac:dyDescent="0.6">
      <c r="A69" s="1" t="s">
        <v>70</v>
      </c>
      <c r="B69" s="1">
        <v>81835</v>
      </c>
      <c r="C69" s="1">
        <v>0.21000000000000085</v>
      </c>
      <c r="D69" s="1">
        <v>-6.03</v>
      </c>
      <c r="E69" s="1">
        <f t="shared" si="6"/>
        <v>6.24</v>
      </c>
      <c r="H69" s="1" t="s">
        <v>198</v>
      </c>
      <c r="I69" s="1" t="s">
        <v>198</v>
      </c>
      <c r="J69" s="1">
        <f t="shared" si="7"/>
        <v>6.24</v>
      </c>
      <c r="K69" s="1">
        <f t="shared" si="5"/>
        <v>6.26</v>
      </c>
      <c r="L69" s="1">
        <f t="shared" si="8"/>
        <v>2.91</v>
      </c>
      <c r="M69" s="1">
        <f t="shared" si="9"/>
        <v>0.18893756887291932</v>
      </c>
    </row>
    <row r="70" spans="1:13" x14ac:dyDescent="0.6">
      <c r="A70" s="1" t="s">
        <v>71</v>
      </c>
      <c r="B70" s="1">
        <v>81629</v>
      </c>
      <c r="C70" s="1">
        <v>7.036999999999999</v>
      </c>
      <c r="D70" s="1">
        <v>-1.72</v>
      </c>
      <c r="E70" s="1">
        <f t="shared" si="6"/>
        <v>8.7569999999999997</v>
      </c>
      <c r="H70" s="1" t="s">
        <v>198</v>
      </c>
      <c r="I70" s="1" t="s">
        <v>198</v>
      </c>
      <c r="J70" s="1">
        <f t="shared" si="7"/>
        <v>8.76</v>
      </c>
      <c r="K70" s="1">
        <f t="shared" si="5"/>
        <v>8.7799999999999994</v>
      </c>
      <c r="L70" s="1">
        <f t="shared" si="8"/>
        <v>9.74</v>
      </c>
      <c r="M70" s="1">
        <f t="shared" si="9"/>
        <v>1.5810951579057096E-3</v>
      </c>
    </row>
    <row r="71" spans="1:13" x14ac:dyDescent="0.6">
      <c r="A71" s="1" t="s">
        <v>72</v>
      </c>
      <c r="B71" s="1">
        <v>90704</v>
      </c>
      <c r="C71" s="1">
        <v>-5.0549999999999997</v>
      </c>
      <c r="D71" s="1">
        <v>-4.99</v>
      </c>
      <c r="E71" s="1">
        <f t="shared" si="6"/>
        <v>-6.5000000000000002E-2</v>
      </c>
      <c r="I71" s="1" t="s">
        <v>176</v>
      </c>
      <c r="J71" s="1">
        <f t="shared" si="7"/>
        <v>-1.07</v>
      </c>
      <c r="K71" s="1">
        <f t="shared" si="5"/>
        <v>-1.05</v>
      </c>
      <c r="L71" s="1">
        <f t="shared" si="8"/>
        <v>-2.36</v>
      </c>
      <c r="M71" s="1">
        <f t="shared" si="9"/>
        <v>0.7627422875911376</v>
      </c>
    </row>
    <row r="72" spans="1:13" x14ac:dyDescent="0.6">
      <c r="A72" s="1" t="s">
        <v>73</v>
      </c>
      <c r="B72" s="1">
        <v>82249</v>
      </c>
      <c r="C72" s="1">
        <v>1.6910000000000025</v>
      </c>
      <c r="D72" s="1">
        <v>-6.65</v>
      </c>
      <c r="E72" s="1">
        <f t="shared" si="6"/>
        <v>8.3409999999999993</v>
      </c>
      <c r="H72" s="1" t="s">
        <v>198</v>
      </c>
      <c r="I72" s="1" t="s">
        <v>198</v>
      </c>
      <c r="J72" s="1">
        <f t="shared" si="7"/>
        <v>8.34</v>
      </c>
      <c r="K72" s="1">
        <f t="shared" si="5"/>
        <v>8.36</v>
      </c>
      <c r="L72" s="1">
        <f t="shared" si="8"/>
        <v>4.3899999999999997</v>
      </c>
      <c r="M72" s="1">
        <f t="shared" si="9"/>
        <v>9.1709224583685897E-2</v>
      </c>
    </row>
    <row r="73" spans="1:13" x14ac:dyDescent="0.6">
      <c r="A73" s="1" t="s">
        <v>74</v>
      </c>
      <c r="B73" s="1">
        <v>92875</v>
      </c>
      <c r="C73" s="1">
        <v>-11.628</v>
      </c>
      <c r="D73" s="1">
        <v>-10.119999999999999</v>
      </c>
      <c r="E73" s="1">
        <f t="shared" si="6"/>
        <v>-1.508</v>
      </c>
      <c r="H73" s="1" t="s">
        <v>198</v>
      </c>
      <c r="I73" s="1" t="s">
        <v>198</v>
      </c>
      <c r="J73" s="1">
        <f t="shared" si="7"/>
        <v>-1.51</v>
      </c>
      <c r="K73" s="1">
        <f t="shared" si="5"/>
        <v>-1.49</v>
      </c>
      <c r="L73" s="1">
        <f t="shared" si="8"/>
        <v>-8.93</v>
      </c>
      <c r="M73" s="1">
        <f t="shared" si="9"/>
        <v>0.99659566906225461</v>
      </c>
    </row>
    <row r="74" spans="1:13" x14ac:dyDescent="0.6">
      <c r="A74" s="1" t="s">
        <v>75</v>
      </c>
      <c r="B74" s="1">
        <v>81331</v>
      </c>
      <c r="C74" s="1">
        <v>-13.002000000000002</v>
      </c>
      <c r="D74" s="1">
        <v>-5.6</v>
      </c>
      <c r="E74" s="1">
        <f t="shared" si="6"/>
        <v>-7.4020000000000001</v>
      </c>
      <c r="H74" s="1" t="s">
        <v>198</v>
      </c>
      <c r="I74" s="1" t="s">
        <v>198</v>
      </c>
      <c r="J74" s="1">
        <f t="shared" si="7"/>
        <v>-7.4</v>
      </c>
      <c r="K74" s="1">
        <f t="shared" si="5"/>
        <v>-7.38</v>
      </c>
      <c r="L74" s="1">
        <f t="shared" si="8"/>
        <v>-10.3</v>
      </c>
      <c r="M74" s="1">
        <f t="shared" si="9"/>
        <v>0.99909945875790396</v>
      </c>
    </row>
    <row r="75" spans="1:13" x14ac:dyDescent="0.6">
      <c r="A75" s="1" t="s">
        <v>76</v>
      </c>
      <c r="B75" s="1">
        <v>83519</v>
      </c>
      <c r="C75" s="1">
        <v>2.1580000000000013</v>
      </c>
      <c r="D75" s="1">
        <v>-6.39</v>
      </c>
      <c r="E75" s="1">
        <f t="shared" si="6"/>
        <v>8.548</v>
      </c>
      <c r="H75" s="1" t="s">
        <v>198</v>
      </c>
      <c r="I75" s="1" t="s">
        <v>198</v>
      </c>
      <c r="J75" s="1">
        <f t="shared" si="7"/>
        <v>8.5500000000000007</v>
      </c>
      <c r="K75" s="1">
        <f t="shared" si="5"/>
        <v>8.57</v>
      </c>
      <c r="L75" s="1">
        <f t="shared" si="8"/>
        <v>4.8600000000000003</v>
      </c>
      <c r="M75" s="1">
        <f t="shared" si="9"/>
        <v>7.0412294796395575E-2</v>
      </c>
    </row>
    <row r="76" spans="1:13" x14ac:dyDescent="0.6">
      <c r="A76" s="1" t="s">
        <v>77</v>
      </c>
      <c r="B76" s="1">
        <v>84063</v>
      </c>
      <c r="C76" s="1">
        <v>4.1569999999999965</v>
      </c>
      <c r="D76" s="1">
        <v>-8.68</v>
      </c>
      <c r="E76" s="1">
        <f t="shared" si="6"/>
        <v>12.837</v>
      </c>
      <c r="H76" s="1" t="s">
        <v>198</v>
      </c>
      <c r="I76" s="1" t="s">
        <v>198</v>
      </c>
      <c r="J76" s="1">
        <f t="shared" si="7"/>
        <v>12.84</v>
      </c>
      <c r="K76" s="1">
        <f t="shared" si="5"/>
        <v>12.86</v>
      </c>
      <c r="L76" s="1">
        <f t="shared" si="8"/>
        <v>6.86</v>
      </c>
      <c r="M76" s="1">
        <f t="shared" si="9"/>
        <v>1.8818425739649317E-2</v>
      </c>
    </row>
    <row r="77" spans="1:13" x14ac:dyDescent="0.6">
      <c r="A77" s="1" t="s">
        <v>78</v>
      </c>
      <c r="B77" s="1">
        <v>82677</v>
      </c>
      <c r="C77" s="1">
        <v>-15.923999999999999</v>
      </c>
      <c r="D77" s="1">
        <v>-4.83</v>
      </c>
      <c r="E77" s="1">
        <f t="shared" si="6"/>
        <v>-11.093999999999999</v>
      </c>
      <c r="H77" s="1" t="s">
        <v>198</v>
      </c>
      <c r="I77" s="1" t="s">
        <v>198</v>
      </c>
      <c r="J77" s="1">
        <f t="shared" si="7"/>
        <v>-11.09</v>
      </c>
      <c r="K77" s="1">
        <f t="shared" si="5"/>
        <v>-11.07</v>
      </c>
      <c r="L77" s="1">
        <f t="shared" si="8"/>
        <v>-13.22</v>
      </c>
      <c r="M77" s="1">
        <f t="shared" si="9"/>
        <v>0.99996913009311339</v>
      </c>
    </row>
    <row r="78" spans="1:13" x14ac:dyDescent="0.6">
      <c r="A78" s="1" t="s">
        <v>79</v>
      </c>
      <c r="B78" s="1">
        <v>84691</v>
      </c>
      <c r="C78" s="1">
        <v>9.1940000000000026</v>
      </c>
      <c r="D78" s="1">
        <v>-7.1</v>
      </c>
      <c r="E78" s="1">
        <f t="shared" si="6"/>
        <v>16.294</v>
      </c>
      <c r="H78" s="1" t="s">
        <v>198</v>
      </c>
      <c r="I78" s="1" t="s">
        <v>198</v>
      </c>
      <c r="J78" s="1">
        <f t="shared" si="7"/>
        <v>16.29</v>
      </c>
      <c r="K78" s="1">
        <f t="shared" si="5"/>
        <v>16.309999999999999</v>
      </c>
      <c r="L78" s="1">
        <f t="shared" si="8"/>
        <v>11.89</v>
      </c>
      <c r="M78" s="1">
        <f t="shared" si="9"/>
        <v>1.5726442210228325E-4</v>
      </c>
    </row>
    <row r="79" spans="1:13" x14ac:dyDescent="0.6">
      <c r="A79" s="1" t="s">
        <v>80</v>
      </c>
      <c r="B79" s="1">
        <v>90361</v>
      </c>
      <c r="C79" s="1">
        <v>-7.6920000000000002</v>
      </c>
      <c r="D79" s="1">
        <v>-6.21</v>
      </c>
      <c r="E79" s="1">
        <f t="shared" si="6"/>
        <v>-1.482</v>
      </c>
      <c r="H79" s="1" t="s">
        <v>176</v>
      </c>
      <c r="I79" s="1" t="s">
        <v>198</v>
      </c>
      <c r="J79" s="1">
        <f t="shared" si="7"/>
        <v>-0.48</v>
      </c>
      <c r="K79" s="1">
        <f t="shared" si="5"/>
        <v>-0.46</v>
      </c>
      <c r="L79" s="1">
        <f t="shared" si="8"/>
        <v>-4.99</v>
      </c>
      <c r="M79" s="1">
        <f t="shared" si="9"/>
        <v>0.93474848525336485</v>
      </c>
    </row>
    <row r="80" spans="1:13" x14ac:dyDescent="0.6">
      <c r="A80" s="1" t="s">
        <v>81</v>
      </c>
      <c r="B80" s="1">
        <v>87535</v>
      </c>
      <c r="C80" s="1">
        <v>-8.9819999999999993</v>
      </c>
      <c r="D80" s="1">
        <v>-4.58</v>
      </c>
      <c r="E80" s="1">
        <f t="shared" si="6"/>
        <v>-4.4020000000000001</v>
      </c>
      <c r="H80" s="1" t="s">
        <v>198</v>
      </c>
      <c r="I80" s="1" t="s">
        <v>198</v>
      </c>
      <c r="J80" s="1">
        <f t="shared" si="7"/>
        <v>-4.4000000000000004</v>
      </c>
      <c r="K80" s="1">
        <f t="shared" si="5"/>
        <v>-4.38</v>
      </c>
      <c r="L80" s="1">
        <f t="shared" si="8"/>
        <v>-6.28</v>
      </c>
      <c r="M80" s="1">
        <f t="shared" si="9"/>
        <v>0.97148170437422776</v>
      </c>
    </row>
    <row r="81" spans="1:13" x14ac:dyDescent="0.6">
      <c r="A81" s="1" t="s">
        <v>166</v>
      </c>
      <c r="B81" s="1">
        <v>65571</v>
      </c>
      <c r="C81" s="1">
        <v>2.5750000000000028</v>
      </c>
      <c r="D81" s="1">
        <v>-3.72</v>
      </c>
      <c r="E81" s="1">
        <f t="shared" si="6"/>
        <v>6.2949999999999999</v>
      </c>
      <c r="H81" s="1" t="s">
        <v>198</v>
      </c>
      <c r="I81" s="1" t="s">
        <v>198</v>
      </c>
      <c r="J81" s="1">
        <f t="shared" si="7"/>
        <v>6.3</v>
      </c>
      <c r="K81" s="1">
        <f t="shared" si="5"/>
        <v>6.32</v>
      </c>
      <c r="L81" s="1">
        <f t="shared" si="8"/>
        <v>5.28</v>
      </c>
      <c r="M81" s="1">
        <f t="shared" si="9"/>
        <v>5.4799291699557967E-2</v>
      </c>
    </row>
    <row r="82" spans="1:13" x14ac:dyDescent="0.6">
      <c r="A82" s="1" t="s">
        <v>82</v>
      </c>
      <c r="B82" s="1">
        <v>82319</v>
      </c>
      <c r="C82" s="1">
        <v>7.5069999999999979</v>
      </c>
      <c r="D82" s="1">
        <v>-1.35</v>
      </c>
      <c r="E82" s="1">
        <f t="shared" si="6"/>
        <v>8.8569999999999993</v>
      </c>
      <c r="F82" s="1" t="s">
        <v>178</v>
      </c>
      <c r="G82" s="1" t="s">
        <v>178</v>
      </c>
      <c r="H82" s="1" t="s">
        <v>198</v>
      </c>
      <c r="I82" s="1" t="s">
        <v>198</v>
      </c>
      <c r="J82" s="1">
        <f t="shared" si="7"/>
        <v>8.86</v>
      </c>
      <c r="K82" s="1">
        <f t="shared" si="5"/>
        <v>8.8800000000000008</v>
      </c>
      <c r="L82" s="1">
        <f t="shared" si="8"/>
        <v>10.210000000000001</v>
      </c>
      <c r="M82" s="1">
        <f t="shared" si="9"/>
        <v>9.8758915363761617E-4</v>
      </c>
    </row>
    <row r="83" spans="1:13" x14ac:dyDescent="0.6">
      <c r="A83" s="1" t="s">
        <v>83</v>
      </c>
      <c r="B83" s="1">
        <v>86726</v>
      </c>
      <c r="C83" s="1">
        <v>-13.29</v>
      </c>
      <c r="D83" s="1">
        <v>-4.5599999999999996</v>
      </c>
      <c r="E83" s="1">
        <f t="shared" si="6"/>
        <v>-8.73</v>
      </c>
      <c r="H83" s="1" t="s">
        <v>198</v>
      </c>
      <c r="I83" s="1" t="s">
        <v>176</v>
      </c>
      <c r="J83" s="1">
        <f t="shared" si="7"/>
        <v>-9.73</v>
      </c>
      <c r="K83" s="1">
        <f t="shared" si="5"/>
        <v>-9.7100000000000009</v>
      </c>
      <c r="L83" s="1">
        <f t="shared" si="8"/>
        <v>-10.59</v>
      </c>
      <c r="M83" s="1">
        <f t="shared" si="9"/>
        <v>0.99933422308264308</v>
      </c>
    </row>
    <row r="84" spans="1:13" x14ac:dyDescent="0.6">
      <c r="A84" s="1" t="s">
        <v>84</v>
      </c>
      <c r="B84" s="1">
        <v>90491</v>
      </c>
      <c r="C84" s="1">
        <v>-4.421999999999997</v>
      </c>
      <c r="D84" s="1">
        <v>-4.49</v>
      </c>
      <c r="E84" s="1">
        <f t="shared" si="6"/>
        <v>6.8000000000000005E-2</v>
      </c>
      <c r="H84" s="1" t="s">
        <v>176</v>
      </c>
      <c r="I84" s="1" t="s">
        <v>199</v>
      </c>
      <c r="J84" s="1">
        <f t="shared" si="7"/>
        <v>2.0699999999999998</v>
      </c>
      <c r="K84" s="1">
        <f t="shared" si="5"/>
        <v>2.09</v>
      </c>
      <c r="L84" s="1">
        <f t="shared" si="8"/>
        <v>-1.72</v>
      </c>
      <c r="M84" s="1">
        <f t="shared" si="9"/>
        <v>0.69889049441981066</v>
      </c>
    </row>
    <row r="85" spans="1:13" x14ac:dyDescent="0.6">
      <c r="A85" s="1" t="s">
        <v>85</v>
      </c>
      <c r="B85" s="1">
        <v>81928</v>
      </c>
      <c r="C85" s="1">
        <v>9.5339999999999989</v>
      </c>
      <c r="D85" s="1">
        <v>-0.05</v>
      </c>
      <c r="E85" s="1">
        <f t="shared" si="6"/>
        <v>9.5839999999999996</v>
      </c>
      <c r="H85" s="1" t="s">
        <v>198</v>
      </c>
      <c r="I85" s="1" t="s">
        <v>198</v>
      </c>
      <c r="J85" s="1">
        <f t="shared" si="7"/>
        <v>9.58</v>
      </c>
      <c r="K85" s="1">
        <f t="shared" si="5"/>
        <v>9.6</v>
      </c>
      <c r="L85" s="1">
        <f t="shared" si="8"/>
        <v>12.23</v>
      </c>
      <c r="M85" s="1">
        <f t="shared" si="9"/>
        <v>1.0525397331494472E-4</v>
      </c>
    </row>
    <row r="86" spans="1:13" x14ac:dyDescent="0.6">
      <c r="A86" s="1" t="s">
        <v>86</v>
      </c>
      <c r="B86" s="1">
        <v>85283</v>
      </c>
      <c r="C86" s="1">
        <v>0.51100000000000279</v>
      </c>
      <c r="D86" s="1">
        <v>-5.32</v>
      </c>
      <c r="E86" s="1">
        <f t="shared" si="6"/>
        <v>5.8310000000000004</v>
      </c>
      <c r="H86" s="1" t="s">
        <v>198</v>
      </c>
      <c r="I86" s="1" t="s">
        <v>177</v>
      </c>
      <c r="J86" s="1">
        <f t="shared" si="7"/>
        <v>6.83</v>
      </c>
      <c r="K86" s="1">
        <f t="shared" si="5"/>
        <v>6.85</v>
      </c>
      <c r="L86" s="1">
        <f t="shared" si="8"/>
        <v>3.21</v>
      </c>
      <c r="M86" s="1">
        <f t="shared" si="9"/>
        <v>0.16534443340599045</v>
      </c>
    </row>
    <row r="87" spans="1:13" x14ac:dyDescent="0.6">
      <c r="A87" s="1" t="s">
        <v>87</v>
      </c>
      <c r="B87" s="1">
        <v>95526</v>
      </c>
      <c r="C87" s="1">
        <v>-15.531999999999996</v>
      </c>
      <c r="D87" s="1">
        <v>-6.74</v>
      </c>
      <c r="E87" s="1">
        <f t="shared" si="6"/>
        <v>-8.7919999999999998</v>
      </c>
      <c r="H87" s="1" t="s">
        <v>198</v>
      </c>
      <c r="I87" s="1" t="s">
        <v>198</v>
      </c>
      <c r="J87" s="1">
        <f t="shared" si="7"/>
        <v>-8.7899999999999991</v>
      </c>
      <c r="K87" s="1">
        <f t="shared" si="5"/>
        <v>-8.77</v>
      </c>
      <c r="L87" s="1">
        <f t="shared" si="8"/>
        <v>-12.83</v>
      </c>
      <c r="M87" s="1">
        <f t="shared" si="9"/>
        <v>0.9999494379493582</v>
      </c>
    </row>
    <row r="88" spans="1:13" x14ac:dyDescent="0.6">
      <c r="A88" s="1" t="s">
        <v>88</v>
      </c>
      <c r="B88" s="1">
        <v>82943</v>
      </c>
      <c r="C88" s="1">
        <v>-4.0319999999999965</v>
      </c>
      <c r="D88" s="1">
        <v>-14.29</v>
      </c>
      <c r="E88" s="1">
        <f t="shared" si="6"/>
        <v>10.257999999999999</v>
      </c>
      <c r="H88" s="1" t="s">
        <v>199</v>
      </c>
      <c r="I88" s="1" t="s">
        <v>198</v>
      </c>
      <c r="J88" s="1">
        <f t="shared" si="7"/>
        <v>9.26</v>
      </c>
      <c r="K88" s="1">
        <f t="shared" si="5"/>
        <v>9.2799999999999994</v>
      </c>
      <c r="L88" s="1">
        <f t="shared" si="8"/>
        <v>-1.33</v>
      </c>
      <c r="M88" s="1">
        <f t="shared" si="9"/>
        <v>0.65653703395372609</v>
      </c>
    </row>
    <row r="89" spans="1:13" x14ac:dyDescent="0.6">
      <c r="A89" s="1" t="s">
        <v>89</v>
      </c>
      <c r="B89" s="1">
        <v>83502</v>
      </c>
      <c r="C89" s="1">
        <v>-8.5870000000000033</v>
      </c>
      <c r="D89" s="1">
        <v>-3.19</v>
      </c>
      <c r="E89" s="1">
        <f t="shared" si="6"/>
        <v>-5.3970000000000002</v>
      </c>
      <c r="H89" s="1" t="s">
        <v>198</v>
      </c>
      <c r="I89" s="1" t="s">
        <v>198</v>
      </c>
      <c r="J89" s="1">
        <f t="shared" si="7"/>
        <v>-5.4</v>
      </c>
      <c r="K89" s="1">
        <f t="shared" si="5"/>
        <v>-5.38</v>
      </c>
      <c r="L89" s="1">
        <f t="shared" si="8"/>
        <v>-5.89</v>
      </c>
      <c r="M89" s="1">
        <f t="shared" si="9"/>
        <v>0.96285705175721803</v>
      </c>
    </row>
    <row r="90" spans="1:13" x14ac:dyDescent="0.6">
      <c r="A90" s="1" t="s">
        <v>90</v>
      </c>
      <c r="B90" s="1">
        <v>81709</v>
      </c>
      <c r="C90" s="1">
        <v>-6.7800000000000011</v>
      </c>
      <c r="D90" s="1">
        <v>-9.6999999999999993</v>
      </c>
      <c r="E90" s="1">
        <f t="shared" si="6"/>
        <v>2.92</v>
      </c>
      <c r="H90" s="1" t="s">
        <v>199</v>
      </c>
      <c r="I90" s="1" t="s">
        <v>198</v>
      </c>
      <c r="J90" s="1">
        <f t="shared" si="7"/>
        <v>1.92</v>
      </c>
      <c r="K90" s="1">
        <f t="shared" si="5"/>
        <v>1.94</v>
      </c>
      <c r="L90" s="1">
        <f t="shared" si="8"/>
        <v>-4.08</v>
      </c>
      <c r="M90" s="1">
        <f t="shared" si="9"/>
        <v>0.89183828674756216</v>
      </c>
    </row>
    <row r="91" spans="1:13" x14ac:dyDescent="0.6">
      <c r="A91" s="1" t="s">
        <v>91</v>
      </c>
      <c r="B91" s="1">
        <v>46703</v>
      </c>
      <c r="C91" s="1">
        <v>-11.162999999999997</v>
      </c>
      <c r="D91" s="1">
        <v>-3.5</v>
      </c>
      <c r="E91" s="1">
        <f t="shared" si="6"/>
        <v>-7.6630000000000003</v>
      </c>
      <c r="H91" s="1" t="s">
        <v>198</v>
      </c>
      <c r="I91" s="1" t="s">
        <v>198</v>
      </c>
      <c r="J91" s="1">
        <f t="shared" si="7"/>
        <v>-7.66</v>
      </c>
      <c r="K91" s="1">
        <f t="shared" si="5"/>
        <v>-7.64</v>
      </c>
      <c r="L91" s="1">
        <f t="shared" si="8"/>
        <v>-8.4600000000000009</v>
      </c>
      <c r="M91" s="1">
        <f t="shared" si="9"/>
        <v>0.99482089985354993</v>
      </c>
    </row>
    <row r="92" spans="1:13" x14ac:dyDescent="0.6">
      <c r="A92" s="1" t="s">
        <v>92</v>
      </c>
      <c r="B92" s="1">
        <v>82183</v>
      </c>
      <c r="C92" s="1">
        <v>-3.570999999999998</v>
      </c>
      <c r="D92" s="1">
        <v>-10.32</v>
      </c>
      <c r="E92" s="1">
        <f t="shared" si="6"/>
        <v>6.7489999999999997</v>
      </c>
      <c r="H92" s="1" t="s">
        <v>198</v>
      </c>
      <c r="I92" s="1" t="s">
        <v>198</v>
      </c>
      <c r="J92" s="1">
        <f t="shared" si="7"/>
        <v>6.75</v>
      </c>
      <c r="K92" s="1">
        <f t="shared" si="5"/>
        <v>6.77</v>
      </c>
      <c r="L92" s="1">
        <f t="shared" si="8"/>
        <v>-0.87</v>
      </c>
      <c r="M92" s="1">
        <f t="shared" si="9"/>
        <v>0.60396993230795559</v>
      </c>
    </row>
    <row r="93" spans="1:13" x14ac:dyDescent="0.6">
      <c r="A93" s="1" t="s">
        <v>167</v>
      </c>
      <c r="B93" s="1">
        <v>78674</v>
      </c>
      <c r="C93" s="1">
        <v>-7.3710000000000022</v>
      </c>
      <c r="D93" s="1">
        <v>-4.34</v>
      </c>
      <c r="E93" s="1">
        <f t="shared" si="6"/>
        <v>-3.0310000000000001</v>
      </c>
      <c r="H93" s="1" t="s">
        <v>198</v>
      </c>
      <c r="I93" s="1" t="s">
        <v>198</v>
      </c>
      <c r="J93" s="1">
        <f t="shared" si="7"/>
        <v>-3.03</v>
      </c>
      <c r="K93" s="1">
        <f t="shared" si="5"/>
        <v>-3.01</v>
      </c>
      <c r="L93" s="1">
        <f t="shared" si="8"/>
        <v>-4.67</v>
      </c>
      <c r="M93" s="1">
        <f t="shared" si="9"/>
        <v>0.92148796164447322</v>
      </c>
    </row>
    <row r="94" spans="1:13" x14ac:dyDescent="0.6">
      <c r="A94" s="1" t="s">
        <v>93</v>
      </c>
      <c r="B94" s="1">
        <v>79062</v>
      </c>
      <c r="C94" s="1">
        <v>8.5760000000000005</v>
      </c>
      <c r="D94" s="1">
        <v>-4.83</v>
      </c>
      <c r="E94" s="1">
        <f t="shared" si="6"/>
        <v>13.406000000000001</v>
      </c>
      <c r="H94" s="1" t="s">
        <v>198</v>
      </c>
      <c r="I94" s="1" t="s">
        <v>198</v>
      </c>
      <c r="J94" s="1">
        <f t="shared" si="7"/>
        <v>13.41</v>
      </c>
      <c r="K94" s="1">
        <f t="shared" si="5"/>
        <v>13.43</v>
      </c>
      <c r="L94" s="1">
        <f t="shared" si="8"/>
        <v>11.28</v>
      </c>
      <c r="M94" s="1">
        <f t="shared" si="9"/>
        <v>3.1520489448674674E-4</v>
      </c>
    </row>
    <row r="95" spans="1:13" x14ac:dyDescent="0.6">
      <c r="A95" s="1" t="s">
        <v>94</v>
      </c>
      <c r="B95" s="1">
        <v>63444</v>
      </c>
      <c r="C95" s="1">
        <v>-8.7790000000000035</v>
      </c>
      <c r="D95" s="1">
        <v>-5.0999999999999996</v>
      </c>
      <c r="E95" s="1">
        <f t="shared" si="6"/>
        <v>-3.6789999999999998</v>
      </c>
      <c r="H95" s="1" t="s">
        <v>198</v>
      </c>
      <c r="I95" s="1" t="s">
        <v>198</v>
      </c>
      <c r="J95" s="1">
        <f t="shared" si="7"/>
        <v>-3.68</v>
      </c>
      <c r="K95" s="1">
        <f t="shared" si="5"/>
        <v>-3.66</v>
      </c>
      <c r="L95" s="1">
        <f t="shared" si="8"/>
        <v>-6.08</v>
      </c>
      <c r="M95" s="1">
        <f t="shared" si="9"/>
        <v>0.96729344077027124</v>
      </c>
    </row>
    <row r="96" spans="1:13" x14ac:dyDescent="0.6">
      <c r="A96" s="1" t="s">
        <v>95</v>
      </c>
      <c r="B96" s="1">
        <v>76622</v>
      </c>
      <c r="C96" s="1">
        <v>0.72299999999999898</v>
      </c>
      <c r="D96" s="1">
        <v>-10.43</v>
      </c>
      <c r="E96" s="1">
        <f t="shared" si="6"/>
        <v>11.153</v>
      </c>
      <c r="H96" s="1" t="s">
        <v>198</v>
      </c>
      <c r="I96" s="1" t="s">
        <v>198</v>
      </c>
      <c r="J96" s="1">
        <f t="shared" si="7"/>
        <v>11.15</v>
      </c>
      <c r="K96" s="1">
        <f t="shared" si="5"/>
        <v>11.17</v>
      </c>
      <c r="L96" s="1">
        <f t="shared" si="8"/>
        <v>3.42</v>
      </c>
      <c r="M96" s="1">
        <f t="shared" si="9"/>
        <v>0.15001626414228011</v>
      </c>
    </row>
    <row r="97" spans="1:13" x14ac:dyDescent="0.6">
      <c r="A97" s="1" t="s">
        <v>96</v>
      </c>
      <c r="B97" s="1">
        <v>83933</v>
      </c>
      <c r="C97" s="1">
        <v>12.424999999999997</v>
      </c>
      <c r="D97" s="1">
        <v>-3.04</v>
      </c>
      <c r="E97" s="1">
        <f t="shared" si="6"/>
        <v>15.465</v>
      </c>
      <c r="H97" s="1" t="s">
        <v>198</v>
      </c>
      <c r="I97" s="1" t="s">
        <v>198</v>
      </c>
      <c r="J97" s="1">
        <f t="shared" si="7"/>
        <v>15.47</v>
      </c>
      <c r="K97" s="1">
        <f t="shared" si="5"/>
        <v>15.49</v>
      </c>
      <c r="L97" s="1">
        <f t="shared" si="8"/>
        <v>15.13</v>
      </c>
      <c r="M97" s="1">
        <f t="shared" si="9"/>
        <v>2.271578820209283E-6</v>
      </c>
    </row>
    <row r="98" spans="1:13" x14ac:dyDescent="0.6">
      <c r="A98" s="1" t="s">
        <v>98</v>
      </c>
      <c r="B98" s="1">
        <v>87727</v>
      </c>
      <c r="C98" s="1">
        <v>-7.036999999999999</v>
      </c>
      <c r="D98" s="1">
        <v>-6.57</v>
      </c>
      <c r="E98" s="1">
        <f t="shared" si="6"/>
        <v>-0.46700000000000003</v>
      </c>
      <c r="H98" s="1" t="s">
        <v>198</v>
      </c>
      <c r="I98" s="1" t="s">
        <v>198</v>
      </c>
      <c r="J98" s="1">
        <f t="shared" si="7"/>
        <v>-0.47</v>
      </c>
      <c r="K98" s="1">
        <f t="shared" si="5"/>
        <v>-0.45</v>
      </c>
      <c r="L98" s="1">
        <f t="shared" si="8"/>
        <v>-4.34</v>
      </c>
      <c r="M98" s="1">
        <f t="shared" si="9"/>
        <v>0.90577050688761696</v>
      </c>
    </row>
    <row r="99" spans="1:13" x14ac:dyDescent="0.6">
      <c r="A99" s="1" t="s">
        <v>99</v>
      </c>
      <c r="B99" s="1">
        <v>87255</v>
      </c>
      <c r="C99" s="1">
        <v>-7.7000000000000028</v>
      </c>
      <c r="D99" s="1">
        <v>-8.6300000000000008</v>
      </c>
      <c r="E99" s="1">
        <f t="shared" si="6"/>
        <v>0.93</v>
      </c>
      <c r="H99" s="1" t="s">
        <v>199</v>
      </c>
      <c r="I99" s="1" t="s">
        <v>198</v>
      </c>
      <c r="J99" s="1">
        <f t="shared" si="7"/>
        <v>-7.0000000000000007E-2</v>
      </c>
      <c r="K99" s="1">
        <f t="shared" si="5"/>
        <v>-0.05</v>
      </c>
      <c r="L99" s="1">
        <f t="shared" si="8"/>
        <v>-5</v>
      </c>
      <c r="M99" s="1">
        <f t="shared" si="9"/>
        <v>0.93513298085266561</v>
      </c>
    </row>
    <row r="100" spans="1:13" x14ac:dyDescent="0.6">
      <c r="A100" s="1" t="s">
        <v>100</v>
      </c>
      <c r="B100" s="1">
        <v>83240</v>
      </c>
      <c r="C100" s="1">
        <v>21.272999999999996</v>
      </c>
      <c r="D100" s="1">
        <v>-3.48</v>
      </c>
      <c r="E100" s="1">
        <f t="shared" si="6"/>
        <v>24.753</v>
      </c>
      <c r="H100" s="1" t="s">
        <v>198</v>
      </c>
      <c r="I100" s="1" t="s">
        <v>198</v>
      </c>
      <c r="J100" s="1">
        <f t="shared" si="7"/>
        <v>24.75</v>
      </c>
      <c r="K100" s="1">
        <f t="shared" si="5"/>
        <v>24.77</v>
      </c>
      <c r="L100" s="1">
        <f t="shared" si="8"/>
        <v>23.97</v>
      </c>
      <c r="M100" s="1">
        <f t="shared" si="9"/>
        <v>1.8841009108552895E-13</v>
      </c>
    </row>
    <row r="101" spans="1:13" x14ac:dyDescent="0.6">
      <c r="A101" s="1" t="s">
        <v>101</v>
      </c>
      <c r="B101" s="1">
        <v>79039</v>
      </c>
      <c r="C101" s="1">
        <v>14.444000000000003</v>
      </c>
      <c r="D101" s="1">
        <v>-6.61</v>
      </c>
      <c r="E101" s="1">
        <f t="shared" si="6"/>
        <v>21.053999999999998</v>
      </c>
      <c r="H101" s="1" t="s">
        <v>198</v>
      </c>
      <c r="I101" s="1" t="s">
        <v>198</v>
      </c>
      <c r="J101" s="1">
        <f t="shared" si="7"/>
        <v>21.05</v>
      </c>
      <c r="K101" s="1">
        <f t="shared" si="5"/>
        <v>21.07</v>
      </c>
      <c r="L101" s="1">
        <f t="shared" si="8"/>
        <v>17.14</v>
      </c>
      <c r="M101" s="1">
        <f t="shared" si="9"/>
        <v>1.0294509536999029E-7</v>
      </c>
    </row>
    <row r="102" spans="1:13" x14ac:dyDescent="0.6">
      <c r="A102" s="1" t="s">
        <v>102</v>
      </c>
      <c r="B102" s="1">
        <v>79087</v>
      </c>
      <c r="C102" s="1">
        <v>-15.317</v>
      </c>
      <c r="D102" s="1">
        <v>-5.85</v>
      </c>
      <c r="E102" s="1">
        <f t="shared" si="6"/>
        <v>-9.4670000000000005</v>
      </c>
      <c r="H102" s="1" t="s">
        <v>176</v>
      </c>
      <c r="I102" s="1" t="s">
        <v>198</v>
      </c>
      <c r="J102" s="1">
        <f t="shared" si="7"/>
        <v>-8.4700000000000006</v>
      </c>
      <c r="K102" s="1">
        <f t="shared" si="5"/>
        <v>-8.4499999999999993</v>
      </c>
      <c r="L102" s="1">
        <f t="shared" si="8"/>
        <v>-12.62</v>
      </c>
      <c r="M102" s="1">
        <f t="shared" si="9"/>
        <v>0.99993441260026994</v>
      </c>
    </row>
    <row r="103" spans="1:13" x14ac:dyDescent="0.6">
      <c r="A103" s="1" t="s">
        <v>103</v>
      </c>
      <c r="B103" s="1">
        <v>89848</v>
      </c>
      <c r="C103" s="1">
        <v>7.0559999999999974</v>
      </c>
      <c r="D103" s="1">
        <v>-6.53</v>
      </c>
      <c r="E103" s="1">
        <f t="shared" si="6"/>
        <v>13.586</v>
      </c>
      <c r="H103" s="1" t="s">
        <v>198</v>
      </c>
      <c r="I103" s="1" t="s">
        <v>198</v>
      </c>
      <c r="J103" s="1">
        <f t="shared" si="7"/>
        <v>13.59</v>
      </c>
      <c r="K103" s="1">
        <f t="shared" si="5"/>
        <v>13.61</v>
      </c>
      <c r="L103" s="1">
        <f t="shared" si="8"/>
        <v>9.76</v>
      </c>
      <c r="M103" s="1">
        <f t="shared" si="9"/>
        <v>1.5503427296520353E-3</v>
      </c>
    </row>
    <row r="104" spans="1:13" x14ac:dyDescent="0.6">
      <c r="A104" s="1" t="s">
        <v>104</v>
      </c>
      <c r="B104" s="1">
        <v>96647</v>
      </c>
      <c r="C104" s="1">
        <v>1.5999999999998238E-2</v>
      </c>
      <c r="D104" s="1">
        <v>-6.4</v>
      </c>
      <c r="E104" s="1">
        <f t="shared" si="6"/>
        <v>6.4160000000000004</v>
      </c>
      <c r="H104" s="1" t="s">
        <v>198</v>
      </c>
      <c r="I104" s="1" t="s">
        <v>198</v>
      </c>
      <c r="J104" s="1">
        <f t="shared" si="7"/>
        <v>6.42</v>
      </c>
      <c r="K104" s="1">
        <f t="shared" si="5"/>
        <v>6.44</v>
      </c>
      <c r="L104" s="1">
        <f t="shared" si="8"/>
        <v>2.72</v>
      </c>
      <c r="M104" s="1">
        <f t="shared" si="9"/>
        <v>0.20490091296326859</v>
      </c>
    </row>
    <row r="105" spans="1:13" x14ac:dyDescent="0.6">
      <c r="A105" s="1" t="s">
        <v>159</v>
      </c>
      <c r="B105" s="1">
        <v>80615</v>
      </c>
      <c r="C105" s="1">
        <v>4.7939999999999969</v>
      </c>
      <c r="D105" s="1">
        <v>-0.2</v>
      </c>
      <c r="E105" s="1">
        <f t="shared" si="6"/>
        <v>4.9939999999999998</v>
      </c>
      <c r="H105" s="1" t="s">
        <v>198</v>
      </c>
      <c r="I105" s="1" t="s">
        <v>199</v>
      </c>
      <c r="J105" s="1">
        <f t="shared" si="7"/>
        <v>5.99</v>
      </c>
      <c r="K105" s="1">
        <f t="shared" si="5"/>
        <v>6.01</v>
      </c>
      <c r="L105" s="1">
        <f t="shared" si="8"/>
        <v>7.49</v>
      </c>
      <c r="M105" s="1">
        <f t="shared" si="9"/>
        <v>1.1612987702277528E-2</v>
      </c>
    </row>
    <row r="106" spans="1:13" x14ac:dyDescent="0.6">
      <c r="A106" s="1" t="s">
        <v>106</v>
      </c>
      <c r="B106" s="1">
        <v>83629</v>
      </c>
      <c r="C106" s="1">
        <v>8.8250000000000028</v>
      </c>
      <c r="D106" s="1">
        <v>-5.1100000000000003</v>
      </c>
      <c r="E106" s="1">
        <f t="shared" si="6"/>
        <v>13.935</v>
      </c>
      <c r="H106" s="1" t="s">
        <v>198</v>
      </c>
      <c r="I106" s="1" t="s">
        <v>198</v>
      </c>
      <c r="J106" s="1">
        <f t="shared" si="7"/>
        <v>13.94</v>
      </c>
      <c r="K106" s="1">
        <f t="shared" si="5"/>
        <v>13.96</v>
      </c>
      <c r="L106" s="1">
        <f t="shared" si="8"/>
        <v>11.53</v>
      </c>
      <c r="M106" s="1">
        <f t="shared" si="9"/>
        <v>2.379745262207171E-4</v>
      </c>
    </row>
    <row r="107" spans="1:13" x14ac:dyDescent="0.6">
      <c r="A107" s="1" t="s">
        <v>107</v>
      </c>
      <c r="B107" s="1">
        <v>87583</v>
      </c>
      <c r="C107" s="1">
        <v>-22.273</v>
      </c>
      <c r="D107" s="1">
        <v>-1.1299999999999999</v>
      </c>
      <c r="E107" s="1">
        <f t="shared" si="6"/>
        <v>-21.143000000000001</v>
      </c>
      <c r="H107" s="1" t="s">
        <v>198</v>
      </c>
      <c r="I107" s="1" t="s">
        <v>198</v>
      </c>
      <c r="J107" s="1">
        <f t="shared" si="7"/>
        <v>-21.14</v>
      </c>
      <c r="K107" s="1">
        <f t="shared" si="5"/>
        <v>-21.12</v>
      </c>
      <c r="L107" s="1">
        <f t="shared" si="8"/>
        <v>-19.57</v>
      </c>
      <c r="M107" s="1">
        <f t="shared" si="9"/>
        <v>0.99999999848811938</v>
      </c>
    </row>
    <row r="108" spans="1:13" x14ac:dyDescent="0.6">
      <c r="A108" s="1" t="s">
        <v>160</v>
      </c>
      <c r="B108" s="1">
        <v>86081</v>
      </c>
      <c r="C108" s="1">
        <v>-7.1450000000000031</v>
      </c>
      <c r="D108" s="1">
        <v>-3.41</v>
      </c>
      <c r="E108" s="1">
        <f t="shared" si="6"/>
        <v>-3.7349999999999999</v>
      </c>
      <c r="H108" s="1" t="s">
        <v>198</v>
      </c>
      <c r="I108" s="1" t="s">
        <v>198</v>
      </c>
      <c r="J108" s="1">
        <f t="shared" si="7"/>
        <v>-3.74</v>
      </c>
      <c r="K108" s="1">
        <f t="shared" si="5"/>
        <v>-3.72</v>
      </c>
      <c r="L108" s="1">
        <f t="shared" si="8"/>
        <v>-4.45</v>
      </c>
      <c r="M108" s="1">
        <f t="shared" si="9"/>
        <v>0.91124875491686996</v>
      </c>
    </row>
    <row r="109" spans="1:13" x14ac:dyDescent="0.6">
      <c r="A109" s="1" t="s">
        <v>108</v>
      </c>
      <c r="B109" s="1">
        <v>84088</v>
      </c>
      <c r="C109" s="1">
        <v>6.0180000000000007</v>
      </c>
      <c r="D109" s="1">
        <v>-4.6500000000000004</v>
      </c>
      <c r="E109" s="1">
        <f t="shared" si="6"/>
        <v>10.667999999999999</v>
      </c>
      <c r="H109" s="1" t="s">
        <v>198</v>
      </c>
      <c r="I109" s="1" t="s">
        <v>198</v>
      </c>
      <c r="J109" s="1">
        <f t="shared" si="7"/>
        <v>10.67</v>
      </c>
      <c r="K109" s="1">
        <f t="shared" si="5"/>
        <v>10.69</v>
      </c>
      <c r="L109" s="1">
        <f t="shared" si="8"/>
        <v>8.7200000000000006</v>
      </c>
      <c r="M109" s="1">
        <f t="shared" si="9"/>
        <v>4.1157438897372074E-3</v>
      </c>
    </row>
    <row r="110" spans="1:13" x14ac:dyDescent="0.6">
      <c r="A110" s="1" t="s">
        <v>109</v>
      </c>
      <c r="B110" s="1">
        <v>81279</v>
      </c>
      <c r="C110" s="1">
        <v>11.588000000000001</v>
      </c>
      <c r="D110" s="1">
        <v>-9.09</v>
      </c>
      <c r="E110" s="1">
        <f t="shared" si="6"/>
        <v>20.678000000000001</v>
      </c>
      <c r="H110" s="1" t="s">
        <v>199</v>
      </c>
      <c r="I110" s="1" t="s">
        <v>198</v>
      </c>
      <c r="J110" s="1">
        <f t="shared" si="7"/>
        <v>19.68</v>
      </c>
      <c r="K110" s="1">
        <f t="shared" si="5"/>
        <v>19.7</v>
      </c>
      <c r="L110" s="1">
        <f t="shared" si="8"/>
        <v>14.29</v>
      </c>
      <c r="M110" s="1">
        <f t="shared" si="9"/>
        <v>7.4452143660659298E-6</v>
      </c>
    </row>
    <row r="111" spans="1:13" x14ac:dyDescent="0.6">
      <c r="A111" s="1" t="s">
        <v>111</v>
      </c>
      <c r="B111" s="1">
        <v>81301</v>
      </c>
      <c r="C111" s="1">
        <v>14.012</v>
      </c>
      <c r="D111" s="1">
        <v>-5.52</v>
      </c>
      <c r="E111" s="1">
        <f t="shared" si="6"/>
        <v>19.532</v>
      </c>
      <c r="H111" s="1" t="s">
        <v>198</v>
      </c>
      <c r="I111" s="1" t="s">
        <v>198</v>
      </c>
      <c r="J111" s="1">
        <f t="shared" si="7"/>
        <v>19.53</v>
      </c>
      <c r="K111" s="1">
        <f t="shared" si="5"/>
        <v>19.55</v>
      </c>
      <c r="L111" s="1">
        <f t="shared" si="8"/>
        <v>16.71</v>
      </c>
      <c r="M111" s="1">
        <f t="shared" si="9"/>
        <v>2.0566695539927294E-7</v>
      </c>
    </row>
    <row r="112" spans="1:13" x14ac:dyDescent="0.6">
      <c r="A112" s="1" t="s">
        <v>112</v>
      </c>
      <c r="B112" s="1">
        <v>70271</v>
      </c>
      <c r="C112" s="1">
        <v>9.1649999999999991</v>
      </c>
      <c r="D112" s="1">
        <v>-1.66</v>
      </c>
      <c r="E112" s="1">
        <f t="shared" si="6"/>
        <v>10.824999999999999</v>
      </c>
      <c r="H112" s="1" t="s">
        <v>198</v>
      </c>
      <c r="I112" s="1" t="s">
        <v>198</v>
      </c>
      <c r="J112" s="1">
        <f t="shared" si="7"/>
        <v>10.83</v>
      </c>
      <c r="K112" s="1">
        <f t="shared" si="5"/>
        <v>10.85</v>
      </c>
      <c r="L112" s="1">
        <f t="shared" si="8"/>
        <v>11.87</v>
      </c>
      <c r="M112" s="1">
        <f t="shared" si="9"/>
        <v>1.6097298652993595E-4</v>
      </c>
    </row>
    <row r="113" spans="1:13" x14ac:dyDescent="0.6">
      <c r="A113" s="1" t="s">
        <v>113</v>
      </c>
      <c r="B113" s="1">
        <v>80466</v>
      </c>
      <c r="C113" s="1">
        <v>-4.75</v>
      </c>
      <c r="D113" s="1">
        <v>-7.58</v>
      </c>
      <c r="E113" s="1">
        <f t="shared" si="6"/>
        <v>2.83</v>
      </c>
      <c r="H113" s="1" t="s">
        <v>198</v>
      </c>
      <c r="I113" s="1" t="s">
        <v>198</v>
      </c>
      <c r="J113" s="1">
        <f t="shared" si="7"/>
        <v>2.83</v>
      </c>
      <c r="K113" s="1">
        <f t="shared" si="5"/>
        <v>2.85</v>
      </c>
      <c r="L113" s="1">
        <f t="shared" si="8"/>
        <v>-2.0499999999999998</v>
      </c>
      <c r="M113" s="1">
        <f t="shared" si="9"/>
        <v>0.7327699674011029</v>
      </c>
    </row>
    <row r="114" spans="1:13" x14ac:dyDescent="0.6">
      <c r="A114" s="1" t="s">
        <v>161</v>
      </c>
      <c r="B114" s="1">
        <v>80592</v>
      </c>
      <c r="C114" s="1">
        <v>18.263999999999996</v>
      </c>
      <c r="D114" s="1">
        <v>-5.82</v>
      </c>
      <c r="E114" s="1">
        <f t="shared" si="6"/>
        <v>24.084</v>
      </c>
      <c r="H114" s="1" t="s">
        <v>198</v>
      </c>
      <c r="I114" s="1" t="s">
        <v>198</v>
      </c>
      <c r="J114" s="1">
        <f t="shared" si="7"/>
        <v>24.08</v>
      </c>
      <c r="K114" s="1">
        <f t="shared" si="5"/>
        <v>24.1</v>
      </c>
      <c r="L114" s="1">
        <f t="shared" si="8"/>
        <v>20.96</v>
      </c>
      <c r="M114" s="1">
        <f t="shared" si="9"/>
        <v>1.0660220550283177E-10</v>
      </c>
    </row>
    <row r="115" spans="1:13" x14ac:dyDescent="0.6">
      <c r="A115" s="1" t="s">
        <v>114</v>
      </c>
      <c r="B115" s="1">
        <v>85140</v>
      </c>
      <c r="C115" s="1">
        <v>14.796000000000006</v>
      </c>
      <c r="D115" s="1">
        <v>1.21</v>
      </c>
      <c r="E115" s="1">
        <f t="shared" si="6"/>
        <v>13.586</v>
      </c>
      <c r="F115" s="1" t="s">
        <v>178</v>
      </c>
      <c r="G115" s="1" t="s">
        <v>178</v>
      </c>
      <c r="H115" s="1" t="s">
        <v>198</v>
      </c>
      <c r="I115" s="1" t="s">
        <v>198</v>
      </c>
      <c r="J115" s="1">
        <f t="shared" si="7"/>
        <v>13.59</v>
      </c>
      <c r="K115" s="1">
        <f t="shared" si="5"/>
        <v>13.61</v>
      </c>
      <c r="L115" s="1">
        <f t="shared" si="8"/>
        <v>17.5</v>
      </c>
      <c r="M115" s="1">
        <f t="shared" si="9"/>
        <v>5.6948003030482895E-8</v>
      </c>
    </row>
    <row r="116" spans="1:13" x14ac:dyDescent="0.6">
      <c r="A116" s="1" t="s">
        <v>115</v>
      </c>
      <c r="B116" s="1">
        <v>84545</v>
      </c>
      <c r="C116" s="1">
        <v>-15.911999999999999</v>
      </c>
      <c r="D116" s="1">
        <v>-6.82</v>
      </c>
      <c r="E116" s="1">
        <f t="shared" si="6"/>
        <v>-9.0920000000000005</v>
      </c>
      <c r="H116" s="1" t="s">
        <v>198</v>
      </c>
      <c r="I116" s="1" t="s">
        <v>198</v>
      </c>
      <c r="J116" s="1">
        <f t="shared" si="7"/>
        <v>-9.09</v>
      </c>
      <c r="K116" s="1">
        <f t="shared" si="5"/>
        <v>-9.07</v>
      </c>
      <c r="L116" s="1">
        <f t="shared" si="8"/>
        <v>-13.21</v>
      </c>
      <c r="M116" s="1">
        <f t="shared" si="9"/>
        <v>0.99996873185573587</v>
      </c>
    </row>
    <row r="117" spans="1:13" x14ac:dyDescent="0.6">
      <c r="A117" s="1" t="s">
        <v>117</v>
      </c>
      <c r="B117" s="1">
        <v>85263</v>
      </c>
      <c r="C117" s="1">
        <v>5.3840000000000003</v>
      </c>
      <c r="D117" s="1">
        <v>-4.66</v>
      </c>
      <c r="E117" s="1">
        <f t="shared" si="6"/>
        <v>10.044</v>
      </c>
      <c r="H117" s="1" t="s">
        <v>198</v>
      </c>
      <c r="I117" s="1" t="s">
        <v>198</v>
      </c>
      <c r="J117" s="1">
        <f t="shared" si="7"/>
        <v>10.039999999999999</v>
      </c>
      <c r="K117" s="1">
        <f t="shared" si="5"/>
        <v>10.06</v>
      </c>
      <c r="L117" s="1">
        <f t="shared" si="8"/>
        <v>8.08</v>
      </c>
      <c r="M117" s="1">
        <f t="shared" si="9"/>
        <v>7.1729231772626034E-3</v>
      </c>
    </row>
    <row r="118" spans="1:13" x14ac:dyDescent="0.6">
      <c r="A118" s="1" t="s">
        <v>118</v>
      </c>
      <c r="B118" s="1">
        <v>76067</v>
      </c>
      <c r="C118" s="1">
        <v>16.552999999999997</v>
      </c>
      <c r="D118" s="1">
        <v>-3.84</v>
      </c>
      <c r="E118" s="1">
        <f t="shared" si="6"/>
        <v>20.393000000000001</v>
      </c>
      <c r="H118" s="1" t="s">
        <v>198</v>
      </c>
      <c r="I118" s="1" t="s">
        <v>198</v>
      </c>
      <c r="J118" s="1">
        <f t="shared" si="7"/>
        <v>20.39</v>
      </c>
      <c r="K118" s="1">
        <f t="shared" si="5"/>
        <v>20.41</v>
      </c>
      <c r="L118" s="1">
        <f t="shared" si="8"/>
        <v>19.25</v>
      </c>
      <c r="M118" s="1">
        <f t="shared" si="9"/>
        <v>2.7165437370880967E-9</v>
      </c>
    </row>
    <row r="119" spans="1:13" x14ac:dyDescent="0.6">
      <c r="A119" s="1" t="s">
        <v>119</v>
      </c>
      <c r="B119" s="1">
        <v>80475</v>
      </c>
      <c r="C119" s="1">
        <v>-14.128</v>
      </c>
      <c r="D119" s="1">
        <v>-7.01</v>
      </c>
      <c r="E119" s="1">
        <f t="shared" si="6"/>
        <v>-7.1180000000000003</v>
      </c>
      <c r="H119" s="1" t="s">
        <v>198</v>
      </c>
      <c r="I119" s="1" t="s">
        <v>198</v>
      </c>
      <c r="J119" s="1">
        <f t="shared" si="7"/>
        <v>-7.12</v>
      </c>
      <c r="K119" s="1">
        <f t="shared" si="5"/>
        <v>-7.1</v>
      </c>
      <c r="L119" s="1">
        <f t="shared" si="8"/>
        <v>-11.43</v>
      </c>
      <c r="M119" s="1">
        <f t="shared" si="9"/>
        <v>0.99973353679903842</v>
      </c>
    </row>
    <row r="120" spans="1:13" x14ac:dyDescent="0.6">
      <c r="A120" s="1" t="s">
        <v>120</v>
      </c>
      <c r="B120" s="1">
        <v>85510</v>
      </c>
      <c r="C120" s="1">
        <v>-2.3560000000000016</v>
      </c>
      <c r="D120" s="1">
        <v>-7.83</v>
      </c>
      <c r="E120" s="1">
        <f t="shared" si="6"/>
        <v>5.4740000000000002</v>
      </c>
      <c r="H120" s="1" t="s">
        <v>199</v>
      </c>
      <c r="I120" s="1" t="s">
        <v>198</v>
      </c>
      <c r="J120" s="1">
        <f t="shared" si="7"/>
        <v>4.47</v>
      </c>
      <c r="K120" s="1">
        <f t="shared" si="5"/>
        <v>4.49</v>
      </c>
      <c r="L120" s="1">
        <f t="shared" si="8"/>
        <v>0.34</v>
      </c>
      <c r="M120" s="1">
        <f t="shared" si="9"/>
        <v>0.45896946029313218</v>
      </c>
    </row>
    <row r="121" spans="1:13" x14ac:dyDescent="0.6">
      <c r="A121" s="1" t="s">
        <v>121</v>
      </c>
      <c r="B121" s="1">
        <v>82469</v>
      </c>
      <c r="C121" s="1">
        <v>13.036000000000001</v>
      </c>
      <c r="D121" s="1">
        <v>-4.5199999999999996</v>
      </c>
      <c r="E121" s="1">
        <f t="shared" si="6"/>
        <v>17.556000000000001</v>
      </c>
      <c r="H121" s="1" t="s">
        <v>199</v>
      </c>
      <c r="I121" s="1" t="s">
        <v>198</v>
      </c>
      <c r="J121" s="1">
        <f t="shared" si="7"/>
        <v>16.559999999999999</v>
      </c>
      <c r="K121" s="1">
        <f t="shared" si="5"/>
        <v>16.579999999999998</v>
      </c>
      <c r="L121" s="1">
        <f t="shared" si="8"/>
        <v>15.74</v>
      </c>
      <c r="M121" s="1">
        <f t="shared" si="9"/>
        <v>9.2251628997072153E-7</v>
      </c>
    </row>
    <row r="122" spans="1:13" x14ac:dyDescent="0.6">
      <c r="A122" s="1" t="s">
        <v>122</v>
      </c>
      <c r="B122" s="1">
        <v>85180</v>
      </c>
      <c r="C122" s="1">
        <v>-6.8830000000000027</v>
      </c>
      <c r="D122" s="1">
        <v>-7.71</v>
      </c>
      <c r="E122" s="1">
        <f t="shared" si="6"/>
        <v>0.82699999999999996</v>
      </c>
      <c r="H122" s="1" t="s">
        <v>177</v>
      </c>
      <c r="I122" s="1" t="s">
        <v>176</v>
      </c>
      <c r="J122" s="1">
        <f t="shared" si="7"/>
        <v>-1.17</v>
      </c>
      <c r="K122" s="1">
        <f t="shared" si="5"/>
        <v>-1.1499999999999999</v>
      </c>
      <c r="L122" s="1">
        <f t="shared" si="8"/>
        <v>-4.18</v>
      </c>
      <c r="M122" s="1">
        <f t="shared" si="9"/>
        <v>0.89736274816786421</v>
      </c>
    </row>
    <row r="123" spans="1:13" x14ac:dyDescent="0.6">
      <c r="A123" s="1" t="s">
        <v>123</v>
      </c>
      <c r="B123" s="1">
        <v>83916</v>
      </c>
      <c r="C123" s="1">
        <v>1.5129999999999981</v>
      </c>
      <c r="D123" s="1">
        <v>-4.8099999999999996</v>
      </c>
      <c r="E123" s="1">
        <f t="shared" si="6"/>
        <v>6.3230000000000004</v>
      </c>
      <c r="H123" s="1" t="s">
        <v>198</v>
      </c>
      <c r="I123" s="1" t="s">
        <v>198</v>
      </c>
      <c r="J123" s="1">
        <f t="shared" si="7"/>
        <v>6.32</v>
      </c>
      <c r="K123" s="1">
        <f t="shared" si="5"/>
        <v>6.34</v>
      </c>
      <c r="L123" s="1">
        <f t="shared" si="8"/>
        <v>4.21</v>
      </c>
      <c r="M123" s="1">
        <f t="shared" si="9"/>
        <v>0.10102061433589821</v>
      </c>
    </row>
    <row r="124" spans="1:13" x14ac:dyDescent="0.6">
      <c r="A124" s="1" t="s">
        <v>124</v>
      </c>
      <c r="B124" s="1">
        <v>84683</v>
      </c>
      <c r="C124" s="1">
        <v>9.07</v>
      </c>
      <c r="D124" s="1">
        <v>-3.87</v>
      </c>
      <c r="E124" s="1">
        <f t="shared" si="6"/>
        <v>12.94</v>
      </c>
      <c r="H124" s="1" t="s">
        <v>198</v>
      </c>
      <c r="I124" s="1" t="s">
        <v>198</v>
      </c>
      <c r="J124" s="1">
        <f t="shared" si="7"/>
        <v>12.94</v>
      </c>
      <c r="K124" s="1">
        <f t="shared" si="5"/>
        <v>12.96</v>
      </c>
      <c r="L124" s="1">
        <f t="shared" si="8"/>
        <v>11.77</v>
      </c>
      <c r="M124" s="1">
        <f t="shared" si="9"/>
        <v>1.8077544840556012E-4</v>
      </c>
    </row>
    <row r="125" spans="1:13" x14ac:dyDescent="0.6">
      <c r="A125" s="1" t="s">
        <v>125</v>
      </c>
      <c r="B125" s="1">
        <v>78266</v>
      </c>
      <c r="C125" s="1">
        <v>-8.8519999999999968</v>
      </c>
      <c r="D125" s="1">
        <v>-2.12</v>
      </c>
      <c r="E125" s="1">
        <f t="shared" si="6"/>
        <v>-6.7320000000000002</v>
      </c>
      <c r="H125" s="1" t="s">
        <v>198</v>
      </c>
      <c r="I125" s="1" t="s">
        <v>198</v>
      </c>
      <c r="J125" s="1">
        <f t="shared" si="7"/>
        <v>-6.73</v>
      </c>
      <c r="K125" s="1">
        <f t="shared" si="5"/>
        <v>-6.71</v>
      </c>
      <c r="L125" s="1">
        <f t="shared" si="8"/>
        <v>-6.15</v>
      </c>
      <c r="M125" s="1">
        <f t="shared" si="9"/>
        <v>0.96881360627612823</v>
      </c>
    </row>
    <row r="126" spans="1:13" x14ac:dyDescent="0.6">
      <c r="A126" s="1" t="s">
        <v>126</v>
      </c>
      <c r="B126" s="1">
        <v>83154</v>
      </c>
      <c r="C126" s="1">
        <v>-2.0519999999999996</v>
      </c>
      <c r="D126" s="1">
        <v>-9.5</v>
      </c>
      <c r="E126" s="1">
        <f t="shared" si="6"/>
        <v>7.4480000000000004</v>
      </c>
      <c r="H126" s="1" t="s">
        <v>198</v>
      </c>
      <c r="I126" s="1" t="s">
        <v>198</v>
      </c>
      <c r="J126" s="1">
        <f t="shared" si="7"/>
        <v>7.45</v>
      </c>
      <c r="K126" s="1">
        <f t="shared" si="5"/>
        <v>7.47</v>
      </c>
      <c r="L126" s="1">
        <f t="shared" si="8"/>
        <v>0.65</v>
      </c>
      <c r="M126" s="1">
        <f t="shared" si="9"/>
        <v>0.42192562576380344</v>
      </c>
    </row>
    <row r="127" spans="1:13" x14ac:dyDescent="0.6">
      <c r="A127" s="1" t="s">
        <v>162</v>
      </c>
      <c r="B127" s="1">
        <v>90549</v>
      </c>
      <c r="C127" s="1">
        <v>-19.75</v>
      </c>
      <c r="D127" s="1">
        <v>-6.84</v>
      </c>
      <c r="E127" s="1">
        <f t="shared" si="6"/>
        <v>-12.91</v>
      </c>
      <c r="H127" s="1" t="s">
        <v>176</v>
      </c>
      <c r="I127" s="1" t="s">
        <v>198</v>
      </c>
      <c r="J127" s="1">
        <f t="shared" si="7"/>
        <v>-11.91</v>
      </c>
      <c r="K127" s="1">
        <f t="shared" si="5"/>
        <v>-11.89</v>
      </c>
      <c r="L127" s="1">
        <f t="shared" si="8"/>
        <v>-17.05</v>
      </c>
      <c r="M127" s="1">
        <f t="shared" si="9"/>
        <v>0.99999988084714664</v>
      </c>
    </row>
    <row r="128" spans="1:13" x14ac:dyDescent="0.6">
      <c r="A128" s="1" t="s">
        <v>168</v>
      </c>
      <c r="B128" s="1">
        <v>79300</v>
      </c>
      <c r="C128" s="1">
        <v>-13.463999999999999</v>
      </c>
      <c r="D128" s="1">
        <v>-7.06</v>
      </c>
      <c r="E128" s="1">
        <f t="shared" si="6"/>
        <v>-6.4039999999999999</v>
      </c>
      <c r="H128" s="1" t="s">
        <v>198</v>
      </c>
      <c r="I128" s="1" t="s">
        <v>176</v>
      </c>
      <c r="J128" s="1">
        <f t="shared" si="7"/>
        <v>-7.4</v>
      </c>
      <c r="K128" s="1">
        <f t="shared" si="5"/>
        <v>-7.38</v>
      </c>
      <c r="L128" s="1">
        <f t="shared" si="8"/>
        <v>-10.76</v>
      </c>
      <c r="M128" s="1">
        <f t="shared" si="9"/>
        <v>0.99944412809871097</v>
      </c>
    </row>
    <row r="129" spans="1:13" x14ac:dyDescent="0.6">
      <c r="A129" s="1" t="s">
        <v>127</v>
      </c>
      <c r="B129" s="1">
        <v>80083</v>
      </c>
      <c r="C129" s="1">
        <v>-11.735999999999997</v>
      </c>
      <c r="D129" s="1">
        <v>-8.76</v>
      </c>
      <c r="E129" s="1">
        <f t="shared" si="6"/>
        <v>-2.976</v>
      </c>
      <c r="H129" s="1" t="s">
        <v>198</v>
      </c>
      <c r="I129" s="1" t="s">
        <v>198</v>
      </c>
      <c r="J129" s="1">
        <f t="shared" si="7"/>
        <v>-2.98</v>
      </c>
      <c r="K129" s="1">
        <f t="shared" si="5"/>
        <v>-2.96</v>
      </c>
      <c r="L129" s="1">
        <f t="shared" si="8"/>
        <v>-9.0399999999999991</v>
      </c>
      <c r="M129" s="1">
        <f t="shared" si="9"/>
        <v>0.9969223714464196</v>
      </c>
    </row>
    <row r="130" spans="1:13" x14ac:dyDescent="0.6">
      <c r="A130" s="1" t="s">
        <v>128</v>
      </c>
      <c r="B130" s="1">
        <v>79438</v>
      </c>
      <c r="C130" s="1">
        <v>-16.801000000000002</v>
      </c>
      <c r="D130" s="1">
        <v>-4.72</v>
      </c>
      <c r="E130" s="1">
        <f t="shared" si="6"/>
        <v>-12.081</v>
      </c>
      <c r="H130" s="1" t="s">
        <v>198</v>
      </c>
      <c r="I130" s="1" t="s">
        <v>198</v>
      </c>
      <c r="J130" s="1">
        <f t="shared" si="7"/>
        <v>-12.08</v>
      </c>
      <c r="K130" s="1">
        <f t="shared" ref="K130:K151" si="10">ROUND($J130+($E$152-$J$152),2)</f>
        <v>-12.06</v>
      </c>
      <c r="L130" s="1">
        <f t="shared" si="8"/>
        <v>-14.1</v>
      </c>
      <c r="M130" s="1">
        <f t="shared" si="9"/>
        <v>0.99999034517116103</v>
      </c>
    </row>
    <row r="131" spans="1:13" x14ac:dyDescent="0.6">
      <c r="A131" s="1" t="s">
        <v>129</v>
      </c>
      <c r="B131" s="1">
        <v>81486</v>
      </c>
      <c r="C131" s="1">
        <v>-8.8729999999999976</v>
      </c>
      <c r="D131" s="1">
        <v>-7.43</v>
      </c>
      <c r="E131" s="1">
        <f t="shared" ref="E131:E151" si="11">ROUND(C131-D131,3)</f>
        <v>-1.4430000000000001</v>
      </c>
      <c r="H131" s="1" t="s">
        <v>182</v>
      </c>
      <c r="I131" s="1" t="s">
        <v>176</v>
      </c>
      <c r="J131" s="1">
        <f t="shared" ref="J131:J151" si="12">ROUND($E131+IF($I131="ALP",-1,IF(OR($I131="LIB",$I131="NAT",$I131="LIB/NAT"),1,0))-IF($H131="ALP",-1,IF(OR($H131="LIB",$H131="NAT",$H131="LIB/NAT"),1,0)),2)</f>
        <v>-3.44</v>
      </c>
      <c r="K131" s="1">
        <f t="shared" si="10"/>
        <v>-3.42</v>
      </c>
      <c r="L131" s="1">
        <f t="shared" ref="L131:L151" si="13">IF($P$7="Pre-election",ROUND($K131+($P$8-$E$152),2),ROUND($C131+($P$8-$C$152),2))</f>
        <v>-6.17</v>
      </c>
      <c r="M131" s="1">
        <f t="shared" ref="M131:M151" si="14">_xlfn.NORM.DIST(0,$L131,3.3,TRUE)</f>
        <v>0.9692370447108466</v>
      </c>
    </row>
    <row r="132" spans="1:13" x14ac:dyDescent="0.6">
      <c r="A132" s="1" t="s">
        <v>130</v>
      </c>
      <c r="B132" s="1">
        <v>84358</v>
      </c>
      <c r="C132" s="1">
        <v>16.227000000000004</v>
      </c>
      <c r="D132" s="1">
        <v>-4.62</v>
      </c>
      <c r="E132" s="1">
        <f t="shared" si="11"/>
        <v>20.847000000000001</v>
      </c>
      <c r="H132" s="1" t="s">
        <v>198</v>
      </c>
      <c r="I132" s="1" t="s">
        <v>198</v>
      </c>
      <c r="J132" s="1">
        <f t="shared" si="12"/>
        <v>20.85</v>
      </c>
      <c r="K132" s="1">
        <f t="shared" si="10"/>
        <v>20.87</v>
      </c>
      <c r="L132" s="1">
        <f t="shared" si="13"/>
        <v>18.93</v>
      </c>
      <c r="M132" s="1">
        <f t="shared" si="14"/>
        <v>4.8365431314617481E-9</v>
      </c>
    </row>
    <row r="133" spans="1:13" x14ac:dyDescent="0.6">
      <c r="A133" s="1" t="s">
        <v>131</v>
      </c>
      <c r="B133" s="1">
        <v>87210</v>
      </c>
      <c r="C133" s="1">
        <v>-0.10499999999999687</v>
      </c>
      <c r="D133" s="1">
        <v>-6.98</v>
      </c>
      <c r="E133" s="1">
        <f t="shared" si="11"/>
        <v>6.875</v>
      </c>
      <c r="H133" s="1" t="s">
        <v>198</v>
      </c>
      <c r="I133" s="1" t="s">
        <v>198</v>
      </c>
      <c r="J133" s="1">
        <f t="shared" si="12"/>
        <v>6.88</v>
      </c>
      <c r="K133" s="1">
        <f t="shared" si="10"/>
        <v>6.9</v>
      </c>
      <c r="L133" s="1">
        <f t="shared" si="13"/>
        <v>2.6</v>
      </c>
      <c r="M133" s="1">
        <f t="shared" si="14"/>
        <v>0.21538380492890519</v>
      </c>
    </row>
    <row r="134" spans="1:13" x14ac:dyDescent="0.6">
      <c r="A134" s="1" t="s">
        <v>132</v>
      </c>
      <c r="B134" s="1">
        <v>84098</v>
      </c>
      <c r="C134" s="1">
        <v>3.8160000000000025</v>
      </c>
      <c r="D134" s="1">
        <v>-6.6</v>
      </c>
      <c r="E134" s="1">
        <f t="shared" si="11"/>
        <v>10.416</v>
      </c>
      <c r="H134" s="1" t="s">
        <v>198</v>
      </c>
      <c r="I134" s="1" t="s">
        <v>198</v>
      </c>
      <c r="J134" s="1">
        <f t="shared" si="12"/>
        <v>10.42</v>
      </c>
      <c r="K134" s="1">
        <f t="shared" si="10"/>
        <v>10.44</v>
      </c>
      <c r="L134" s="1">
        <f t="shared" si="13"/>
        <v>6.52</v>
      </c>
      <c r="M134" s="1">
        <f t="shared" si="14"/>
        <v>2.409112023559605E-2</v>
      </c>
    </row>
    <row r="135" spans="1:13" x14ac:dyDescent="0.6">
      <c r="A135" s="1" t="s">
        <v>133</v>
      </c>
      <c r="B135" s="1">
        <v>81621</v>
      </c>
      <c r="C135" s="1">
        <v>-20.852</v>
      </c>
      <c r="D135" s="1">
        <v>-6.06</v>
      </c>
      <c r="E135" s="1">
        <f t="shared" si="11"/>
        <v>-14.792</v>
      </c>
      <c r="H135" s="1" t="s">
        <v>198</v>
      </c>
      <c r="I135" s="1" t="s">
        <v>198</v>
      </c>
      <c r="J135" s="1">
        <f t="shared" si="12"/>
        <v>-14.79</v>
      </c>
      <c r="K135" s="1">
        <f t="shared" si="10"/>
        <v>-14.77</v>
      </c>
      <c r="L135" s="1">
        <f t="shared" si="13"/>
        <v>-18.149999999999999</v>
      </c>
      <c r="M135" s="1">
        <f t="shared" si="14"/>
        <v>0.99999998101043752</v>
      </c>
    </row>
    <row r="136" spans="1:13" x14ac:dyDescent="0.6">
      <c r="A136" s="1" t="s">
        <v>134</v>
      </c>
      <c r="B136" s="1">
        <v>85541</v>
      </c>
      <c r="C136" s="1">
        <v>-14.740000000000002</v>
      </c>
      <c r="D136" s="1">
        <v>-5.5</v>
      </c>
      <c r="E136" s="1">
        <f t="shared" si="11"/>
        <v>-9.24</v>
      </c>
      <c r="H136" s="1" t="s">
        <v>198</v>
      </c>
      <c r="I136" s="1" t="s">
        <v>198</v>
      </c>
      <c r="J136" s="1">
        <f t="shared" si="12"/>
        <v>-9.24</v>
      </c>
      <c r="K136" s="1">
        <f t="shared" si="10"/>
        <v>-9.2200000000000006</v>
      </c>
      <c r="L136" s="1">
        <f t="shared" si="13"/>
        <v>-12.04</v>
      </c>
      <c r="M136" s="1">
        <f t="shared" si="14"/>
        <v>0.99986810427149342</v>
      </c>
    </row>
    <row r="137" spans="1:13" x14ac:dyDescent="0.6">
      <c r="A137" s="1" t="s">
        <v>135</v>
      </c>
      <c r="B137" s="1">
        <v>51510</v>
      </c>
      <c r="C137" s="1">
        <v>-0.18999999999999773</v>
      </c>
      <c r="D137" s="1">
        <v>-3</v>
      </c>
      <c r="E137" s="1">
        <f t="shared" si="11"/>
        <v>2.81</v>
      </c>
      <c r="H137" s="1" t="s">
        <v>198</v>
      </c>
      <c r="I137" s="1" t="s">
        <v>198</v>
      </c>
      <c r="J137" s="1">
        <f t="shared" si="12"/>
        <v>2.81</v>
      </c>
      <c r="K137" s="1">
        <f t="shared" si="10"/>
        <v>2.83</v>
      </c>
      <c r="L137" s="1">
        <f t="shared" si="13"/>
        <v>2.5099999999999998</v>
      </c>
      <c r="M137" s="1">
        <f t="shared" si="14"/>
        <v>0.22344619936679219</v>
      </c>
    </row>
    <row r="138" spans="1:13" x14ac:dyDescent="0.6">
      <c r="A138" s="1" t="s">
        <v>137</v>
      </c>
      <c r="B138" s="1">
        <v>80951</v>
      </c>
      <c r="C138" s="1">
        <v>1.2899999999999991</v>
      </c>
      <c r="D138" s="1">
        <v>-0.75</v>
      </c>
      <c r="E138" s="1">
        <f t="shared" si="11"/>
        <v>2.04</v>
      </c>
      <c r="H138" s="1" t="s">
        <v>176</v>
      </c>
      <c r="I138" s="1" t="s">
        <v>199</v>
      </c>
      <c r="J138" s="1">
        <f t="shared" si="12"/>
        <v>4.04</v>
      </c>
      <c r="K138" s="1">
        <f t="shared" si="10"/>
        <v>4.0599999999999996</v>
      </c>
      <c r="L138" s="1">
        <f t="shared" si="13"/>
        <v>3.99</v>
      </c>
      <c r="M138" s="1">
        <f t="shared" si="14"/>
        <v>0.11331396070766112</v>
      </c>
    </row>
    <row r="139" spans="1:13" x14ac:dyDescent="0.6">
      <c r="A139" s="1" t="s">
        <v>138</v>
      </c>
      <c r="B139" s="1">
        <v>90595</v>
      </c>
      <c r="C139" s="1">
        <v>0.94400000000000261</v>
      </c>
      <c r="D139" s="1">
        <v>-5.86</v>
      </c>
      <c r="E139" s="1">
        <f t="shared" si="11"/>
        <v>6.8040000000000003</v>
      </c>
      <c r="H139" s="1" t="s">
        <v>198</v>
      </c>
      <c r="I139" s="1" t="s">
        <v>198</v>
      </c>
      <c r="J139" s="1">
        <f t="shared" si="12"/>
        <v>6.8</v>
      </c>
      <c r="K139" s="1">
        <f t="shared" si="10"/>
        <v>6.82</v>
      </c>
      <c r="L139" s="1">
        <f t="shared" si="13"/>
        <v>3.64</v>
      </c>
      <c r="M139" s="1">
        <f t="shared" si="14"/>
        <v>0.13500700288400533</v>
      </c>
    </row>
    <row r="140" spans="1:13" x14ac:dyDescent="0.6">
      <c r="A140" s="1" t="s">
        <v>139</v>
      </c>
      <c r="B140" s="1">
        <v>72676</v>
      </c>
      <c r="C140" s="1">
        <v>0.11299999999999955</v>
      </c>
      <c r="D140" s="1">
        <v>0.19</v>
      </c>
      <c r="E140" s="1">
        <f t="shared" si="11"/>
        <v>-7.6999999999999999E-2</v>
      </c>
      <c r="H140" s="1" t="s">
        <v>198</v>
      </c>
      <c r="I140" s="1" t="s">
        <v>198</v>
      </c>
      <c r="J140" s="1">
        <f t="shared" si="12"/>
        <v>-0.08</v>
      </c>
      <c r="K140" s="1">
        <f t="shared" si="10"/>
        <v>-0.06</v>
      </c>
      <c r="L140" s="1">
        <f t="shared" si="13"/>
        <v>2.81</v>
      </c>
      <c r="M140" s="1">
        <f t="shared" si="14"/>
        <v>0.19724162516621549</v>
      </c>
    </row>
    <row r="141" spans="1:13" x14ac:dyDescent="0.6">
      <c r="A141" s="1" t="s">
        <v>140</v>
      </c>
      <c r="B141" s="1">
        <v>76564</v>
      </c>
      <c r="C141" s="1">
        <v>-19.503</v>
      </c>
      <c r="D141" s="1">
        <v>-2.12</v>
      </c>
      <c r="E141" s="1">
        <f t="shared" si="11"/>
        <v>-17.382999999999999</v>
      </c>
      <c r="H141" s="1" t="s">
        <v>198</v>
      </c>
      <c r="I141" s="1" t="s">
        <v>198</v>
      </c>
      <c r="J141" s="1">
        <f t="shared" si="12"/>
        <v>-17.38</v>
      </c>
      <c r="K141" s="1">
        <f t="shared" si="10"/>
        <v>-17.36</v>
      </c>
      <c r="L141" s="1">
        <f t="shared" si="13"/>
        <v>-16.8</v>
      </c>
      <c r="M141" s="1">
        <f t="shared" si="14"/>
        <v>0.99999982182457137</v>
      </c>
    </row>
    <row r="142" spans="1:13" x14ac:dyDescent="0.6">
      <c r="A142" s="1" t="s">
        <v>141</v>
      </c>
      <c r="B142" s="1">
        <v>77499</v>
      </c>
      <c r="C142" s="1">
        <v>8.6850000000000023</v>
      </c>
      <c r="D142" s="1">
        <v>-3.07</v>
      </c>
      <c r="E142" s="1">
        <f t="shared" si="11"/>
        <v>11.755000000000001</v>
      </c>
      <c r="H142" s="1" t="s">
        <v>198</v>
      </c>
      <c r="I142" s="1" t="s">
        <v>177</v>
      </c>
      <c r="J142" s="1">
        <f t="shared" si="12"/>
        <v>12.76</v>
      </c>
      <c r="K142" s="1">
        <f t="shared" si="10"/>
        <v>12.78</v>
      </c>
      <c r="L142" s="1">
        <f t="shared" si="13"/>
        <v>11.39</v>
      </c>
      <c r="M142" s="1">
        <f t="shared" si="14"/>
        <v>2.7872422843370522E-4</v>
      </c>
    </row>
    <row r="143" spans="1:13" x14ac:dyDescent="0.6">
      <c r="A143" s="1" t="s">
        <v>165</v>
      </c>
      <c r="B143" s="1">
        <v>80447</v>
      </c>
      <c r="C143" s="1">
        <v>-23.463000000000001</v>
      </c>
      <c r="D143" s="1">
        <v>-9.64</v>
      </c>
      <c r="E143" s="1">
        <f t="shared" si="11"/>
        <v>-13.823</v>
      </c>
      <c r="H143" s="1" t="s">
        <v>198</v>
      </c>
      <c r="I143" s="1" t="s">
        <v>198</v>
      </c>
      <c r="J143" s="1">
        <f t="shared" si="12"/>
        <v>-13.82</v>
      </c>
      <c r="K143" s="1">
        <f t="shared" si="10"/>
        <v>-13.8</v>
      </c>
      <c r="L143" s="1">
        <f t="shared" si="13"/>
        <v>-20.76</v>
      </c>
      <c r="M143" s="1">
        <f t="shared" si="14"/>
        <v>0.9999999998421939</v>
      </c>
    </row>
    <row r="144" spans="1:13" x14ac:dyDescent="0.6">
      <c r="A144" s="1" t="s">
        <v>163</v>
      </c>
      <c r="B144" s="1">
        <v>86846</v>
      </c>
      <c r="C144" s="1">
        <v>-6.5850000000000009</v>
      </c>
      <c r="D144" s="1">
        <v>-7.26</v>
      </c>
      <c r="E144" s="1">
        <f t="shared" si="11"/>
        <v>0.67500000000000004</v>
      </c>
      <c r="H144" s="1" t="s">
        <v>198</v>
      </c>
      <c r="I144" s="1" t="s">
        <v>177</v>
      </c>
      <c r="J144" s="1">
        <f t="shared" si="12"/>
        <v>1.68</v>
      </c>
      <c r="K144" s="1">
        <f t="shared" si="10"/>
        <v>1.7</v>
      </c>
      <c r="L144" s="1">
        <f t="shared" si="13"/>
        <v>-3.89</v>
      </c>
      <c r="M144" s="1">
        <f t="shared" si="14"/>
        <v>0.88075867393179474</v>
      </c>
    </row>
    <row r="145" spans="1:13" x14ac:dyDescent="0.6">
      <c r="A145" s="1" t="s">
        <v>142</v>
      </c>
      <c r="B145" s="1">
        <v>85302</v>
      </c>
      <c r="C145" s="1">
        <v>7.4660000000000011</v>
      </c>
      <c r="D145" s="1">
        <v>-4.9000000000000004</v>
      </c>
      <c r="E145" s="1">
        <f t="shared" si="11"/>
        <v>12.366</v>
      </c>
      <c r="H145" s="1" t="s">
        <v>198</v>
      </c>
      <c r="I145" s="1" t="s">
        <v>198</v>
      </c>
      <c r="J145" s="1">
        <f t="shared" si="12"/>
        <v>12.37</v>
      </c>
      <c r="K145" s="1">
        <f t="shared" si="10"/>
        <v>12.39</v>
      </c>
      <c r="L145" s="1">
        <f t="shared" si="13"/>
        <v>10.17</v>
      </c>
      <c r="M145" s="1">
        <f t="shared" si="14"/>
        <v>1.0287023140896601E-3</v>
      </c>
    </row>
    <row r="146" spans="1:13" x14ac:dyDescent="0.6">
      <c r="A146" s="1" t="s">
        <v>143</v>
      </c>
      <c r="B146" s="1">
        <v>85091</v>
      </c>
      <c r="C146" s="1">
        <v>9.4969999999999999</v>
      </c>
      <c r="D146" s="1">
        <v>-1.79</v>
      </c>
      <c r="E146" s="1">
        <f t="shared" si="11"/>
        <v>11.287000000000001</v>
      </c>
      <c r="H146" s="1" t="s">
        <v>198</v>
      </c>
      <c r="I146" s="1" t="s">
        <v>198</v>
      </c>
      <c r="J146" s="1">
        <f t="shared" si="12"/>
        <v>11.29</v>
      </c>
      <c r="K146" s="1">
        <f t="shared" si="10"/>
        <v>11.31</v>
      </c>
      <c r="L146" s="1">
        <f t="shared" si="13"/>
        <v>12.2</v>
      </c>
      <c r="M146" s="1">
        <f t="shared" si="14"/>
        <v>1.0909418767093044E-4</v>
      </c>
    </row>
    <row r="147" spans="1:13" x14ac:dyDescent="0.6">
      <c r="A147" s="1" t="s">
        <v>144</v>
      </c>
      <c r="B147" s="1">
        <v>80334</v>
      </c>
      <c r="C147" s="1">
        <v>-20.329999999999998</v>
      </c>
      <c r="D147" s="1">
        <v>-5.77</v>
      </c>
      <c r="E147" s="1">
        <f t="shared" si="11"/>
        <v>-14.56</v>
      </c>
      <c r="H147" s="1" t="s">
        <v>198</v>
      </c>
      <c r="I147" s="1" t="s">
        <v>176</v>
      </c>
      <c r="J147" s="1">
        <f t="shared" si="12"/>
        <v>-15.56</v>
      </c>
      <c r="K147" s="1">
        <f t="shared" si="10"/>
        <v>-15.54</v>
      </c>
      <c r="L147" s="1">
        <f t="shared" si="13"/>
        <v>-17.63</v>
      </c>
      <c r="M147" s="1">
        <f t="shared" si="14"/>
        <v>0.99999995414414788</v>
      </c>
    </row>
    <row r="148" spans="1:13" x14ac:dyDescent="0.6">
      <c r="A148" s="1" t="s">
        <v>145</v>
      </c>
      <c r="B148" s="1">
        <v>88272</v>
      </c>
      <c r="C148" s="1">
        <v>3.8539999999999992</v>
      </c>
      <c r="D148" s="1">
        <v>1.34</v>
      </c>
      <c r="E148" s="1">
        <f t="shared" si="11"/>
        <v>2.5139999999999998</v>
      </c>
      <c r="H148" s="1" t="s">
        <v>198</v>
      </c>
      <c r="I148" s="1" t="s">
        <v>198</v>
      </c>
      <c r="J148" s="1">
        <f t="shared" si="12"/>
        <v>2.5099999999999998</v>
      </c>
      <c r="K148" s="1">
        <f t="shared" si="10"/>
        <v>2.5299999999999998</v>
      </c>
      <c r="L148" s="1">
        <f t="shared" si="13"/>
        <v>6.55</v>
      </c>
      <c r="M148" s="1">
        <f t="shared" si="14"/>
        <v>2.3580665649704947E-2</v>
      </c>
    </row>
    <row r="149" spans="1:13" x14ac:dyDescent="0.6">
      <c r="A149" s="1" t="s">
        <v>146</v>
      </c>
      <c r="B149" s="1">
        <v>79710</v>
      </c>
      <c r="C149" s="1">
        <v>-15.234999999999999</v>
      </c>
      <c r="D149" s="1">
        <v>-8.3000000000000007</v>
      </c>
      <c r="E149" s="1">
        <f t="shared" si="11"/>
        <v>-6.9349999999999996</v>
      </c>
      <c r="H149" s="1" t="s">
        <v>198</v>
      </c>
      <c r="I149" s="1" t="s">
        <v>198</v>
      </c>
      <c r="J149" s="1">
        <f t="shared" si="12"/>
        <v>-6.94</v>
      </c>
      <c r="K149" s="1">
        <f t="shared" si="10"/>
        <v>-6.92</v>
      </c>
      <c r="L149" s="1">
        <f t="shared" si="13"/>
        <v>-12.54</v>
      </c>
      <c r="M149" s="1">
        <f t="shared" si="14"/>
        <v>0.99992765195607491</v>
      </c>
    </row>
    <row r="150" spans="1:13" x14ac:dyDescent="0.6">
      <c r="A150" s="1" t="s">
        <v>148</v>
      </c>
      <c r="B150" s="1">
        <v>80633</v>
      </c>
      <c r="C150" s="1">
        <v>8.4739999999999966</v>
      </c>
      <c r="D150" s="1">
        <v>-3.74</v>
      </c>
      <c r="E150" s="1">
        <f t="shared" si="11"/>
        <v>12.214</v>
      </c>
      <c r="H150" s="1" t="s">
        <v>198</v>
      </c>
      <c r="I150" s="1" t="s">
        <v>198</v>
      </c>
      <c r="J150" s="1">
        <f t="shared" si="12"/>
        <v>12.21</v>
      </c>
      <c r="K150" s="1">
        <f t="shared" si="10"/>
        <v>12.23</v>
      </c>
      <c r="L150" s="1">
        <f t="shared" si="13"/>
        <v>11.17</v>
      </c>
      <c r="M150" s="1">
        <f t="shared" si="14"/>
        <v>3.5608776942661492E-4</v>
      </c>
    </row>
    <row r="151" spans="1:13" x14ac:dyDescent="0.6">
      <c r="A151" s="1" t="s">
        <v>149</v>
      </c>
      <c r="B151" s="1">
        <v>86217</v>
      </c>
      <c r="C151" s="1">
        <v>-22.413</v>
      </c>
      <c r="D151" s="1">
        <v>-5.51</v>
      </c>
      <c r="E151" s="1">
        <f t="shared" si="11"/>
        <v>-16.902999999999999</v>
      </c>
      <c r="H151" s="1" t="s">
        <v>198</v>
      </c>
      <c r="I151" s="1" t="s">
        <v>198</v>
      </c>
      <c r="J151" s="1">
        <f t="shared" si="12"/>
        <v>-16.899999999999999</v>
      </c>
      <c r="K151" s="1">
        <f t="shared" si="10"/>
        <v>-16.88</v>
      </c>
      <c r="L151" s="1">
        <f t="shared" si="13"/>
        <v>-19.71</v>
      </c>
      <c r="M151" s="1">
        <f t="shared" si="14"/>
        <v>0.99999999883340118</v>
      </c>
    </row>
    <row r="152" spans="1:13" x14ac:dyDescent="0.6">
      <c r="C152" s="1">
        <v>-2.7</v>
      </c>
      <c r="E152" s="1">
        <v>2.74</v>
      </c>
      <c r="J152" s="1">
        <f>ROUND(SUMPRODUCT($B$2:$B151,J$2:J151)/SUM($B$2:$B151),2)</f>
        <v>2.72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B818C-605B-4CD4-970D-4D1584875183}">
          <x14:formula1>
            <xm:f>Summary!$M$1:$M$2</xm:f>
          </x14:formula1>
          <xm:sqref>P7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6EC-5F6B-4DB9-80FD-78872069608D}">
  <sheetPr codeName="Sheet3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86957</v>
      </c>
      <c r="C2" s="1">
        <v>-7.6880000000000024</v>
      </c>
      <c r="D2" s="1">
        <v>0.84</v>
      </c>
      <c r="E2" s="1">
        <f>ROUND(C2-D2,3)</f>
        <v>-8.5280000000000005</v>
      </c>
      <c r="H2" s="1" t="s">
        <v>198</v>
      </c>
      <c r="I2" s="1" t="s">
        <v>198</v>
      </c>
      <c r="J2" s="1">
        <f>ROUND($E2+IF($I2="ALP",-1,IF(OR($I2="LIB",$I2="NAT",$I2="LIB/NAT"),1,0))-IF($H2="ALP",-1,IF(OR($H2="LIB",$H2="NAT",$H2="LIB/NAT"),1,0)),2)</f>
        <v>-8.5299999999999994</v>
      </c>
      <c r="K2" s="1">
        <f t="shared" ref="K2:K65" si="0">ROUND($J2+($E$152-$J$152),2)</f>
        <v>-8.36</v>
      </c>
      <c r="L2" s="1">
        <f>IF($P$7="Pre-election",ROUND($K2+($P$8-$E$152),2),ROUND($C2+($P$8-$C$152),2))</f>
        <v>-7.57</v>
      </c>
      <c r="M2" s="1">
        <f>_xlfn.NORM.DIST(0,$L2,3.3,TRUE)</f>
        <v>0.98910300989385902</v>
      </c>
      <c r="O2" s="1" t="s">
        <v>176</v>
      </c>
      <c r="P2" s="1">
        <f ca="1">COUNTIFS(OFFSET($E$2,0,0,COUNTA($A:$A)-1,1),"&lt;0",OFFSET(IF($P$7="Pre-election",$F$2,$G$2),0,0,COUNTA($A:$A)-1,1),"")</f>
        <v>86</v>
      </c>
      <c r="Q2" s="1">
        <f ca="1">COUNTIFS(OFFSET($L$2,0,0,COUNTA($A:$A)-1,1),"&lt;0",OFFSET(IF($P$7="Pre-election",$F$2,$G$2),0,0,COUNTA($A:$A)-1,1),"")</f>
        <v>72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72.400000000000006</v>
      </c>
    </row>
    <row r="3" spans="1:18" x14ac:dyDescent="0.6">
      <c r="A3" s="1" t="s">
        <v>1</v>
      </c>
      <c r="B3" s="1">
        <v>84817</v>
      </c>
      <c r="C3" s="1">
        <v>1.759999999999998</v>
      </c>
      <c r="D3" s="1">
        <v>-3.29</v>
      </c>
      <c r="E3" s="1">
        <f t="shared" ref="E3:E66" si="1">ROUND(C3-D3,3)</f>
        <v>5.05</v>
      </c>
      <c r="H3" s="1" t="s">
        <v>199</v>
      </c>
      <c r="I3" s="1" t="s">
        <v>198</v>
      </c>
      <c r="J3" s="1">
        <f t="shared" ref="J3:J66" si="2">ROUND($E3+IF($I3="ALP",-1,IF(OR($I3="LIB",$I3="NAT",$I3="LIB/NAT"),1,0))-IF($H3="ALP",-1,IF(OR($H3="LIB",$H3="NAT",$H3="LIB/NAT"),1,0)),2)</f>
        <v>4.05</v>
      </c>
      <c r="K3" s="1">
        <f t="shared" si="0"/>
        <v>4.22</v>
      </c>
      <c r="L3" s="1">
        <f t="shared" ref="L3:L66" si="3">IF($P$7="Pre-election",ROUND($K3+($P$8-$E$152),2),ROUND($C3+($P$8-$C$152),2))</f>
        <v>1.88</v>
      </c>
      <c r="M3" s="1">
        <f t="shared" ref="M3:M66" si="4">_xlfn.NORM.DIST(0,$L3,3.3,TRUE)</f>
        <v>0.28444162286381158</v>
      </c>
      <c r="O3" s="1" t="s">
        <v>183</v>
      </c>
      <c r="P3" s="1">
        <f ca="1">COUNTIFS(OFFSET($E$2,0,0,COUNTA($A:$A)-1,1),"&gt;0",OFFSET(IF($P$7="Pre-election",$F$2,$G$2),0,0,COUNTA($A:$A)-1,1),"")</f>
        <v>59</v>
      </c>
      <c r="Q3" s="1">
        <f ca="1">COUNTIFS(OFFSET($L$2,0,0,COUNTA($A:$A)-1,1),"&gt;0",OFFSET(IF($P$7="Pre-election",$F$2,$G$2),0,0,COUNTA($A:$A)-1,1),"")</f>
        <v>73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72.599999999999994</v>
      </c>
    </row>
    <row r="4" spans="1:18" x14ac:dyDescent="0.6">
      <c r="A4" s="1" t="s">
        <v>2</v>
      </c>
      <c r="B4" s="1">
        <v>89439</v>
      </c>
      <c r="C4" s="1">
        <v>-11.704999999999998</v>
      </c>
      <c r="D4" s="1">
        <v>-3.55</v>
      </c>
      <c r="E4" s="1">
        <f t="shared" si="1"/>
        <v>-8.1549999999999994</v>
      </c>
      <c r="H4" s="1" t="s">
        <v>198</v>
      </c>
      <c r="I4" s="1" t="s">
        <v>198</v>
      </c>
      <c r="J4" s="1">
        <f t="shared" si="2"/>
        <v>-8.16</v>
      </c>
      <c r="K4" s="1">
        <f t="shared" si="0"/>
        <v>-7.99</v>
      </c>
      <c r="L4" s="1">
        <f t="shared" si="3"/>
        <v>-11.59</v>
      </c>
      <c r="M4" s="1">
        <f t="shared" si="4"/>
        <v>0.9997777274005808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83869</v>
      </c>
      <c r="C5" s="1">
        <v>-1.4489999999999981</v>
      </c>
      <c r="D5" s="1">
        <v>8.92</v>
      </c>
      <c r="E5" s="1">
        <f t="shared" si="1"/>
        <v>-10.369</v>
      </c>
      <c r="H5" s="1" t="s">
        <v>198</v>
      </c>
      <c r="I5" s="1" t="s">
        <v>198</v>
      </c>
      <c r="J5" s="1">
        <f t="shared" si="2"/>
        <v>-10.37</v>
      </c>
      <c r="K5" s="1">
        <f t="shared" si="0"/>
        <v>-10.199999999999999</v>
      </c>
      <c r="L5" s="1">
        <f t="shared" si="3"/>
        <v>-1.33</v>
      </c>
      <c r="M5" s="1">
        <f t="shared" si="4"/>
        <v>0.65653703395372609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COUNTIFS(OFFSET($L$2,0,0,COUNTA($A:$A)-1,1),"&gt;0",OFFSET(IF($P$7="Pre-election",$F$2,$G$2),0,0,COUNTA($A:$A)-1,1),"&lt;&gt;"&amp;"")</f>
        <v>3</v>
      </c>
    </row>
    <row r="6" spans="1:18" x14ac:dyDescent="0.6">
      <c r="A6" s="1" t="s">
        <v>4</v>
      </c>
      <c r="B6" s="1">
        <v>94270</v>
      </c>
      <c r="C6" s="1">
        <v>12.881</v>
      </c>
      <c r="D6" s="1">
        <v>3.43</v>
      </c>
      <c r="E6" s="1">
        <f t="shared" si="1"/>
        <v>9.4510000000000005</v>
      </c>
      <c r="H6" s="1" t="s">
        <v>198</v>
      </c>
      <c r="I6" s="1" t="s">
        <v>198</v>
      </c>
      <c r="J6" s="1">
        <f t="shared" si="2"/>
        <v>9.4499999999999993</v>
      </c>
      <c r="K6" s="1">
        <f t="shared" si="0"/>
        <v>9.6199999999999992</v>
      </c>
      <c r="L6" s="1">
        <f t="shared" si="3"/>
        <v>13</v>
      </c>
      <c r="M6" s="1">
        <f t="shared" si="4"/>
        <v>4.0843852141565117E-5</v>
      </c>
    </row>
    <row r="7" spans="1:18" x14ac:dyDescent="0.6">
      <c r="A7" s="1" t="s">
        <v>5</v>
      </c>
      <c r="B7" s="1">
        <v>78683</v>
      </c>
      <c r="C7" s="1">
        <v>-6.8639999999999972</v>
      </c>
      <c r="D7" s="1">
        <v>8.08</v>
      </c>
      <c r="E7" s="1">
        <f t="shared" si="1"/>
        <v>-14.944000000000001</v>
      </c>
      <c r="H7" s="1" t="s">
        <v>198</v>
      </c>
      <c r="I7" s="1" t="s">
        <v>198</v>
      </c>
      <c r="J7" s="1">
        <f t="shared" si="2"/>
        <v>-14.94</v>
      </c>
      <c r="K7" s="1">
        <f t="shared" si="0"/>
        <v>-14.77</v>
      </c>
      <c r="L7" s="1">
        <f t="shared" si="3"/>
        <v>-6.74</v>
      </c>
      <c r="M7" s="1">
        <f t="shared" si="4"/>
        <v>0.97944526646689678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65502</v>
      </c>
      <c r="C8" s="1">
        <v>-6.7389999999999972</v>
      </c>
      <c r="D8" s="1">
        <v>-5.71</v>
      </c>
      <c r="E8" s="1">
        <f t="shared" si="1"/>
        <v>-1.0289999999999999</v>
      </c>
      <c r="H8" s="1" t="s">
        <v>176</v>
      </c>
      <c r="I8" s="1" t="s">
        <v>176</v>
      </c>
      <c r="J8" s="1">
        <f t="shared" si="2"/>
        <v>-1.03</v>
      </c>
      <c r="K8" s="1">
        <f t="shared" si="0"/>
        <v>-0.86</v>
      </c>
      <c r="L8" s="1">
        <f t="shared" si="3"/>
        <v>-6.62</v>
      </c>
      <c r="M8" s="1">
        <f t="shared" si="4"/>
        <v>0.97757510889484711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77463</v>
      </c>
      <c r="C9" s="1">
        <v>-24.911000000000001</v>
      </c>
      <c r="D9" s="1">
        <v>1.04</v>
      </c>
      <c r="E9" s="1">
        <f t="shared" si="1"/>
        <v>-25.951000000000001</v>
      </c>
      <c r="H9" s="1" t="s">
        <v>198</v>
      </c>
      <c r="I9" s="1" t="s">
        <v>198</v>
      </c>
      <c r="J9" s="1">
        <f t="shared" si="2"/>
        <v>-25.95</v>
      </c>
      <c r="K9" s="1">
        <f t="shared" si="0"/>
        <v>-25.78</v>
      </c>
      <c r="L9" s="1">
        <f t="shared" si="3"/>
        <v>-24.79</v>
      </c>
      <c r="M9" s="1">
        <f t="shared" si="4"/>
        <v>0.99999999999997091</v>
      </c>
    </row>
    <row r="10" spans="1:18" x14ac:dyDescent="0.6">
      <c r="A10" s="1" t="s">
        <v>8</v>
      </c>
      <c r="B10" s="1">
        <v>92265</v>
      </c>
      <c r="C10" s="1">
        <v>-9.5330000000000013</v>
      </c>
      <c r="D10" s="1">
        <v>-3.4</v>
      </c>
      <c r="E10" s="1">
        <f t="shared" si="1"/>
        <v>-6.133</v>
      </c>
      <c r="H10" s="1" t="s">
        <v>198</v>
      </c>
      <c r="I10" s="1" t="s">
        <v>198</v>
      </c>
      <c r="J10" s="1">
        <f t="shared" si="2"/>
        <v>-6.13</v>
      </c>
      <c r="K10" s="1">
        <f t="shared" si="0"/>
        <v>-5.96</v>
      </c>
      <c r="L10" s="1">
        <f t="shared" si="3"/>
        <v>-9.41</v>
      </c>
      <c r="M10" s="1">
        <f t="shared" si="4"/>
        <v>0.99782442937308291</v>
      </c>
    </row>
    <row r="11" spans="1:18" x14ac:dyDescent="0.6">
      <c r="A11" s="1" t="s">
        <v>9</v>
      </c>
      <c r="B11" s="1">
        <v>85684</v>
      </c>
      <c r="C11" s="1">
        <v>3.1229999999999976</v>
      </c>
      <c r="D11" s="1">
        <v>4.5199999999999996</v>
      </c>
      <c r="E11" s="1">
        <f t="shared" si="1"/>
        <v>-1.397</v>
      </c>
      <c r="H11" s="1" t="s">
        <v>177</v>
      </c>
      <c r="I11" s="1" t="s">
        <v>176</v>
      </c>
      <c r="J11" s="1">
        <f t="shared" si="2"/>
        <v>-3.4</v>
      </c>
      <c r="K11" s="1">
        <f t="shared" si="0"/>
        <v>-3.23</v>
      </c>
      <c r="L11" s="1">
        <f t="shared" si="3"/>
        <v>3.24</v>
      </c>
      <c r="M11" s="1">
        <f t="shared" si="4"/>
        <v>0.16309471459953462</v>
      </c>
    </row>
    <row r="12" spans="1:18" x14ac:dyDescent="0.6">
      <c r="A12" s="1" t="s">
        <v>10</v>
      </c>
      <c r="B12" s="1">
        <v>85724</v>
      </c>
      <c r="C12" s="1">
        <v>16.203000000000003</v>
      </c>
      <c r="D12" s="1">
        <v>6.19</v>
      </c>
      <c r="E12" s="1">
        <f t="shared" si="1"/>
        <v>10.013</v>
      </c>
      <c r="H12" s="1" t="s">
        <v>198</v>
      </c>
      <c r="I12" s="1" t="s">
        <v>198</v>
      </c>
      <c r="J12" s="1">
        <f t="shared" si="2"/>
        <v>10.01</v>
      </c>
      <c r="K12" s="1">
        <f t="shared" si="0"/>
        <v>10.18</v>
      </c>
      <c r="L12" s="1">
        <f t="shared" si="3"/>
        <v>16.32</v>
      </c>
      <c r="M12" s="1">
        <f t="shared" si="4"/>
        <v>3.7983197734745663E-7</v>
      </c>
    </row>
    <row r="13" spans="1:18" x14ac:dyDescent="0.6">
      <c r="A13" s="1" t="s">
        <v>11</v>
      </c>
      <c r="B13" s="1">
        <v>73409</v>
      </c>
      <c r="C13" s="1">
        <v>-4.2359999999999971</v>
      </c>
      <c r="D13" s="1">
        <v>2.74</v>
      </c>
      <c r="E13" s="1">
        <f t="shared" si="1"/>
        <v>-6.976</v>
      </c>
      <c r="H13" s="1" t="s">
        <v>177</v>
      </c>
      <c r="I13" s="1" t="s">
        <v>176</v>
      </c>
      <c r="J13" s="1">
        <f t="shared" si="2"/>
        <v>-8.98</v>
      </c>
      <c r="K13" s="1">
        <f t="shared" si="0"/>
        <v>-8.81</v>
      </c>
      <c r="L13" s="1">
        <f t="shared" si="3"/>
        <v>-4.12</v>
      </c>
      <c r="M13" s="1">
        <f t="shared" si="4"/>
        <v>0.89407322316981108</v>
      </c>
    </row>
    <row r="14" spans="1:18" x14ac:dyDescent="0.6">
      <c r="A14" s="1" t="s">
        <v>12</v>
      </c>
      <c r="B14" s="1">
        <v>73830</v>
      </c>
      <c r="C14" s="1">
        <v>-12.234999999999999</v>
      </c>
      <c r="D14" s="1">
        <v>4.42</v>
      </c>
      <c r="E14" s="1">
        <f t="shared" si="1"/>
        <v>-16.655000000000001</v>
      </c>
      <c r="H14" s="1" t="s">
        <v>198</v>
      </c>
      <c r="I14" s="1" t="s">
        <v>176</v>
      </c>
      <c r="J14" s="1">
        <f t="shared" si="2"/>
        <v>-17.66</v>
      </c>
      <c r="K14" s="1">
        <f t="shared" si="0"/>
        <v>-17.489999999999998</v>
      </c>
      <c r="L14" s="1">
        <f t="shared" si="3"/>
        <v>-12.12</v>
      </c>
      <c r="M14" s="1">
        <f t="shared" si="4"/>
        <v>0.99988001222051559</v>
      </c>
    </row>
    <row r="15" spans="1:18" x14ac:dyDescent="0.6">
      <c r="A15" s="1" t="s">
        <v>13</v>
      </c>
      <c r="B15" s="1">
        <v>82165</v>
      </c>
      <c r="C15" s="1">
        <v>2.820999999999998</v>
      </c>
      <c r="D15" s="1">
        <v>7.35</v>
      </c>
      <c r="E15" s="1">
        <f t="shared" si="1"/>
        <v>-4.5289999999999999</v>
      </c>
      <c r="H15" s="1" t="s">
        <v>177</v>
      </c>
      <c r="I15" s="1" t="s">
        <v>176</v>
      </c>
      <c r="J15" s="1">
        <f t="shared" si="2"/>
        <v>-6.53</v>
      </c>
      <c r="K15" s="1">
        <f t="shared" si="0"/>
        <v>-6.36</v>
      </c>
      <c r="L15" s="1">
        <f t="shared" si="3"/>
        <v>2.94</v>
      </c>
      <c r="M15" s="1">
        <f t="shared" si="4"/>
        <v>0.18648897141643375</v>
      </c>
    </row>
    <row r="16" spans="1:18" x14ac:dyDescent="0.6">
      <c r="A16" s="1" t="s">
        <v>14</v>
      </c>
      <c r="B16" s="1">
        <v>85359</v>
      </c>
      <c r="C16" s="1">
        <v>0.74699999999999989</v>
      </c>
      <c r="D16" s="1">
        <v>-2.1800000000000002</v>
      </c>
      <c r="E16" s="1">
        <f t="shared" si="1"/>
        <v>2.927</v>
      </c>
      <c r="H16" s="1" t="s">
        <v>198</v>
      </c>
      <c r="I16" s="1" t="s">
        <v>198</v>
      </c>
      <c r="J16" s="1">
        <f t="shared" si="2"/>
        <v>2.93</v>
      </c>
      <c r="K16" s="1">
        <f t="shared" si="0"/>
        <v>3.1</v>
      </c>
      <c r="L16" s="1">
        <f t="shared" si="3"/>
        <v>0.87</v>
      </c>
      <c r="M16" s="1">
        <f t="shared" si="4"/>
        <v>0.39603006769204441</v>
      </c>
    </row>
    <row r="17" spans="1:13" x14ac:dyDescent="0.6">
      <c r="A17" s="1" t="s">
        <v>15</v>
      </c>
      <c r="B17" s="1">
        <v>81945</v>
      </c>
      <c r="C17" s="1">
        <v>10.393999999999998</v>
      </c>
      <c r="D17" s="1">
        <v>10.39</v>
      </c>
      <c r="E17" s="1">
        <f t="shared" si="1"/>
        <v>4.0000000000000001E-3</v>
      </c>
      <c r="H17" s="1" t="s">
        <v>198</v>
      </c>
      <c r="I17" s="1" t="s">
        <v>198</v>
      </c>
      <c r="J17" s="1">
        <f t="shared" si="2"/>
        <v>0</v>
      </c>
      <c r="K17" s="1">
        <f t="shared" si="0"/>
        <v>0.17</v>
      </c>
      <c r="L17" s="1">
        <f t="shared" si="3"/>
        <v>10.51</v>
      </c>
      <c r="M17" s="1">
        <f t="shared" si="4"/>
        <v>7.2414907719477834E-4</v>
      </c>
    </row>
    <row r="18" spans="1:13" x14ac:dyDescent="0.6">
      <c r="A18" s="1" t="s">
        <v>16</v>
      </c>
      <c r="B18" s="1">
        <v>65505</v>
      </c>
      <c r="C18" s="1">
        <v>-7.4769999999999968</v>
      </c>
      <c r="D18" s="1">
        <v>-5.16</v>
      </c>
      <c r="E18" s="1">
        <f t="shared" si="1"/>
        <v>-2.3170000000000002</v>
      </c>
      <c r="H18" s="1" t="s">
        <v>177</v>
      </c>
      <c r="I18" s="1" t="s">
        <v>176</v>
      </c>
      <c r="J18" s="1">
        <f t="shared" si="2"/>
        <v>-4.32</v>
      </c>
      <c r="K18" s="1">
        <f t="shared" si="0"/>
        <v>-4.1500000000000004</v>
      </c>
      <c r="L18" s="1">
        <f t="shared" si="3"/>
        <v>-7.36</v>
      </c>
      <c r="M18" s="1">
        <f t="shared" si="4"/>
        <v>0.98713633392719569</v>
      </c>
    </row>
    <row r="19" spans="1:13" x14ac:dyDescent="0.6">
      <c r="A19" s="1" t="s">
        <v>17</v>
      </c>
      <c r="B19" s="1">
        <v>87116</v>
      </c>
      <c r="C19" s="1">
        <v>18.182000000000002</v>
      </c>
      <c r="D19" s="1">
        <v>4.32</v>
      </c>
      <c r="E19" s="1">
        <f t="shared" si="1"/>
        <v>13.862</v>
      </c>
      <c r="H19" s="1" t="s">
        <v>198</v>
      </c>
      <c r="I19" s="1" t="s">
        <v>198</v>
      </c>
      <c r="J19" s="1">
        <f t="shared" si="2"/>
        <v>13.86</v>
      </c>
      <c r="K19" s="1">
        <f t="shared" si="0"/>
        <v>14.03</v>
      </c>
      <c r="L19" s="1">
        <f t="shared" si="3"/>
        <v>18.3</v>
      </c>
      <c r="M19" s="1">
        <f t="shared" si="4"/>
        <v>1.4659574876468052E-8</v>
      </c>
    </row>
    <row r="20" spans="1:13" x14ac:dyDescent="0.6">
      <c r="A20" s="1" t="s">
        <v>18</v>
      </c>
      <c r="B20" s="1">
        <v>78028</v>
      </c>
      <c r="C20" s="1">
        <v>-3.3269999999999982</v>
      </c>
      <c r="D20" s="1">
        <v>2.65</v>
      </c>
      <c r="E20" s="1">
        <f t="shared" si="1"/>
        <v>-5.9770000000000003</v>
      </c>
      <c r="H20" s="1" t="s">
        <v>198</v>
      </c>
      <c r="I20" s="1" t="s">
        <v>198</v>
      </c>
      <c r="J20" s="1">
        <f t="shared" si="2"/>
        <v>-5.98</v>
      </c>
      <c r="K20" s="1">
        <f t="shared" si="0"/>
        <v>-5.81</v>
      </c>
      <c r="L20" s="1">
        <f t="shared" si="3"/>
        <v>-3.21</v>
      </c>
      <c r="M20" s="1">
        <f t="shared" si="4"/>
        <v>0.83465556659400952</v>
      </c>
    </row>
    <row r="21" spans="1:13" x14ac:dyDescent="0.6">
      <c r="A21" s="1" t="s">
        <v>19</v>
      </c>
      <c r="B21" s="1">
        <v>81049</v>
      </c>
      <c r="C21" s="1">
        <v>1.1300000000000026</v>
      </c>
      <c r="D21" s="1">
        <v>5.73</v>
      </c>
      <c r="E21" s="1">
        <f t="shared" si="1"/>
        <v>-4.5999999999999996</v>
      </c>
      <c r="H21" s="1" t="s">
        <v>198</v>
      </c>
      <c r="I21" s="1" t="s">
        <v>198</v>
      </c>
      <c r="J21" s="1">
        <f t="shared" si="2"/>
        <v>-4.5999999999999996</v>
      </c>
      <c r="K21" s="1">
        <f t="shared" si="0"/>
        <v>-4.43</v>
      </c>
      <c r="L21" s="1">
        <f t="shared" si="3"/>
        <v>1.25</v>
      </c>
      <c r="M21" s="1">
        <f t="shared" si="4"/>
        <v>0.35242269458120817</v>
      </c>
    </row>
    <row r="22" spans="1:13" x14ac:dyDescent="0.6">
      <c r="A22" s="1" t="s">
        <v>20</v>
      </c>
      <c r="B22" s="1">
        <v>76747</v>
      </c>
      <c r="C22" s="1">
        <v>-8.1169999999999973</v>
      </c>
      <c r="D22" s="1">
        <v>0.2</v>
      </c>
      <c r="E22" s="1">
        <f t="shared" si="1"/>
        <v>-8.3170000000000002</v>
      </c>
      <c r="H22" s="1" t="s">
        <v>198</v>
      </c>
      <c r="I22" s="1" t="s">
        <v>198</v>
      </c>
      <c r="J22" s="1">
        <f t="shared" si="2"/>
        <v>-8.32</v>
      </c>
      <c r="K22" s="1">
        <f t="shared" si="0"/>
        <v>-8.15</v>
      </c>
      <c r="L22" s="1">
        <f t="shared" si="3"/>
        <v>-8</v>
      </c>
      <c r="M22" s="1">
        <f t="shared" si="4"/>
        <v>0.99232981937925901</v>
      </c>
    </row>
    <row r="23" spans="1:13" x14ac:dyDescent="0.6">
      <c r="A23" s="1" t="s">
        <v>22</v>
      </c>
      <c r="B23" s="1">
        <v>89242</v>
      </c>
      <c r="C23" s="1">
        <v>10.744</v>
      </c>
      <c r="D23" s="1">
        <v>7.28</v>
      </c>
      <c r="E23" s="1">
        <f t="shared" si="1"/>
        <v>3.464</v>
      </c>
      <c r="H23" s="1" t="s">
        <v>198</v>
      </c>
      <c r="I23" s="1" t="s">
        <v>199</v>
      </c>
      <c r="J23" s="1">
        <f t="shared" si="2"/>
        <v>4.46</v>
      </c>
      <c r="K23" s="1">
        <f t="shared" si="0"/>
        <v>4.63</v>
      </c>
      <c r="L23" s="1">
        <f t="shared" si="3"/>
        <v>10.86</v>
      </c>
      <c r="M23" s="1">
        <f t="shared" si="4"/>
        <v>4.9932090184922099E-4</v>
      </c>
    </row>
    <row r="24" spans="1:13" x14ac:dyDescent="0.6">
      <c r="A24" s="1" t="s">
        <v>23</v>
      </c>
      <c r="B24" s="1">
        <v>87554</v>
      </c>
      <c r="C24" s="1">
        <v>-19.722999999999999</v>
      </c>
      <c r="D24" s="1">
        <v>-0.39</v>
      </c>
      <c r="E24" s="1">
        <f t="shared" si="1"/>
        <v>-19.332999999999998</v>
      </c>
      <c r="H24" s="1" t="s">
        <v>198</v>
      </c>
      <c r="I24" s="1" t="s">
        <v>198</v>
      </c>
      <c r="J24" s="1">
        <f t="shared" si="2"/>
        <v>-19.329999999999998</v>
      </c>
      <c r="K24" s="1">
        <f t="shared" si="0"/>
        <v>-19.16</v>
      </c>
      <c r="L24" s="1">
        <f t="shared" si="3"/>
        <v>-19.600000000000001</v>
      </c>
      <c r="M24" s="1">
        <f t="shared" si="4"/>
        <v>0.99999999856961164</v>
      </c>
    </row>
    <row r="25" spans="1:13" x14ac:dyDescent="0.6">
      <c r="A25" s="1" t="s">
        <v>24</v>
      </c>
      <c r="B25" s="1">
        <v>112156</v>
      </c>
      <c r="C25" s="1">
        <v>-9.1450000000000031</v>
      </c>
      <c r="D25" s="1">
        <v>2.67</v>
      </c>
      <c r="E25" s="1">
        <f t="shared" si="1"/>
        <v>-11.815</v>
      </c>
      <c r="H25" s="1" t="s">
        <v>176</v>
      </c>
      <c r="I25" s="1" t="s">
        <v>198</v>
      </c>
      <c r="J25" s="1">
        <f t="shared" si="2"/>
        <v>-10.82</v>
      </c>
      <c r="K25" s="1">
        <f t="shared" si="0"/>
        <v>-10.65</v>
      </c>
      <c r="L25" s="1">
        <f t="shared" si="3"/>
        <v>-9.0299999999999994</v>
      </c>
      <c r="M25" s="1">
        <f t="shared" si="4"/>
        <v>0.99689388319625916</v>
      </c>
    </row>
    <row r="26" spans="1:13" x14ac:dyDescent="0.6">
      <c r="A26" s="1" t="s">
        <v>25</v>
      </c>
      <c r="B26" s="1">
        <v>80121</v>
      </c>
      <c r="C26" s="1">
        <v>2.1940000000000026</v>
      </c>
      <c r="D26" s="1">
        <v>-2.16</v>
      </c>
      <c r="E26" s="1">
        <f t="shared" si="1"/>
        <v>4.3540000000000001</v>
      </c>
      <c r="H26" s="1" t="s">
        <v>198</v>
      </c>
      <c r="I26" s="1" t="s">
        <v>198</v>
      </c>
      <c r="J26" s="1">
        <f t="shared" si="2"/>
        <v>4.3499999999999996</v>
      </c>
      <c r="K26" s="1">
        <f t="shared" si="0"/>
        <v>4.5199999999999996</v>
      </c>
      <c r="L26" s="1">
        <f t="shared" si="3"/>
        <v>2.31</v>
      </c>
      <c r="M26" s="1">
        <f t="shared" si="4"/>
        <v>0.24196365222307298</v>
      </c>
    </row>
    <row r="27" spans="1:13" x14ac:dyDescent="0.6">
      <c r="A27" s="1" t="s">
        <v>26</v>
      </c>
      <c r="B27" s="1">
        <v>80380</v>
      </c>
      <c r="C27" s="1">
        <v>-3.6829999999999998</v>
      </c>
      <c r="D27" s="1">
        <v>8.4</v>
      </c>
      <c r="E27" s="1">
        <f t="shared" si="1"/>
        <v>-12.083</v>
      </c>
      <c r="H27" s="1" t="s">
        <v>198</v>
      </c>
      <c r="I27" s="1" t="s">
        <v>198</v>
      </c>
      <c r="J27" s="1">
        <f t="shared" si="2"/>
        <v>-12.08</v>
      </c>
      <c r="K27" s="1">
        <f t="shared" si="0"/>
        <v>-11.91</v>
      </c>
      <c r="L27" s="1">
        <f t="shared" si="3"/>
        <v>-3.56</v>
      </c>
      <c r="M27" s="1">
        <f t="shared" si="4"/>
        <v>0.85965885022077404</v>
      </c>
    </row>
    <row r="28" spans="1:13" x14ac:dyDescent="0.6">
      <c r="A28" s="1" t="s">
        <v>27</v>
      </c>
      <c r="B28" s="1">
        <v>83897</v>
      </c>
      <c r="C28" s="1">
        <v>4.1829999999999998</v>
      </c>
      <c r="D28" s="1">
        <v>-1.75</v>
      </c>
      <c r="E28" s="1">
        <f t="shared" si="1"/>
        <v>5.9329999999999998</v>
      </c>
      <c r="H28" s="1" t="s">
        <v>198</v>
      </c>
      <c r="I28" s="1" t="s">
        <v>198</v>
      </c>
      <c r="J28" s="1">
        <f t="shared" si="2"/>
        <v>5.93</v>
      </c>
      <c r="K28" s="1">
        <f t="shared" si="0"/>
        <v>6.1</v>
      </c>
      <c r="L28" s="1">
        <f t="shared" si="3"/>
        <v>4.3</v>
      </c>
      <c r="M28" s="1">
        <f t="shared" si="4"/>
        <v>9.628220813361954E-2</v>
      </c>
    </row>
    <row r="29" spans="1:13" x14ac:dyDescent="0.6">
      <c r="A29" s="1" t="s">
        <v>164</v>
      </c>
      <c r="B29" s="1">
        <v>83080</v>
      </c>
      <c r="C29" s="1">
        <v>-12.667000000000002</v>
      </c>
      <c r="D29" s="1">
        <v>0.24</v>
      </c>
      <c r="E29" s="1">
        <f t="shared" si="1"/>
        <v>-12.907</v>
      </c>
      <c r="H29" s="1" t="s">
        <v>198</v>
      </c>
      <c r="I29" s="1" t="s">
        <v>176</v>
      </c>
      <c r="J29" s="1">
        <f t="shared" si="2"/>
        <v>-13.91</v>
      </c>
      <c r="K29" s="1">
        <f t="shared" si="0"/>
        <v>-13.74</v>
      </c>
      <c r="L29" s="1">
        <f t="shared" si="3"/>
        <v>-12.55</v>
      </c>
      <c r="M29" s="1">
        <f t="shared" si="4"/>
        <v>0.99992853156822548</v>
      </c>
    </row>
    <row r="30" spans="1:13" x14ac:dyDescent="0.6">
      <c r="A30" s="1" t="s">
        <v>28</v>
      </c>
      <c r="B30" s="1">
        <v>80371</v>
      </c>
      <c r="C30" s="1">
        <v>-12.340000000000003</v>
      </c>
      <c r="D30" s="1">
        <v>7.34</v>
      </c>
      <c r="E30" s="1">
        <f t="shared" si="1"/>
        <v>-19.68</v>
      </c>
      <c r="H30" s="1" t="s">
        <v>176</v>
      </c>
      <c r="I30" s="1" t="s">
        <v>198</v>
      </c>
      <c r="J30" s="1">
        <f t="shared" si="2"/>
        <v>-18.68</v>
      </c>
      <c r="K30" s="1">
        <f t="shared" si="0"/>
        <v>-18.510000000000002</v>
      </c>
      <c r="L30" s="1">
        <f t="shared" si="3"/>
        <v>-12.22</v>
      </c>
      <c r="M30" s="1">
        <f t="shared" si="4"/>
        <v>0.99989348028821057</v>
      </c>
    </row>
    <row r="31" spans="1:13" x14ac:dyDescent="0.6">
      <c r="A31" s="1" t="s">
        <v>29</v>
      </c>
      <c r="B31" s="1">
        <v>77450</v>
      </c>
      <c r="C31" s="1">
        <v>-6.1120000000000019</v>
      </c>
      <c r="D31" s="1">
        <v>1.27</v>
      </c>
      <c r="E31" s="1">
        <f t="shared" si="1"/>
        <v>-7.3819999999999997</v>
      </c>
      <c r="H31" s="1" t="s">
        <v>198</v>
      </c>
      <c r="I31" s="1" t="s">
        <v>198</v>
      </c>
      <c r="J31" s="1">
        <f t="shared" si="2"/>
        <v>-7.38</v>
      </c>
      <c r="K31" s="1">
        <f t="shared" si="0"/>
        <v>-7.21</v>
      </c>
      <c r="L31" s="1">
        <f t="shared" si="3"/>
        <v>-5.99</v>
      </c>
      <c r="M31" s="1">
        <f t="shared" si="4"/>
        <v>0.96524968583481874</v>
      </c>
    </row>
    <row r="32" spans="1:13" x14ac:dyDescent="0.6">
      <c r="A32" s="1" t="s">
        <v>31</v>
      </c>
      <c r="B32" s="1">
        <v>89588</v>
      </c>
      <c r="C32" s="1">
        <v>12.661999999999999</v>
      </c>
      <c r="D32" s="1">
        <v>6.32</v>
      </c>
      <c r="E32" s="1">
        <f t="shared" si="1"/>
        <v>6.3419999999999996</v>
      </c>
      <c r="H32" s="1" t="s">
        <v>198</v>
      </c>
      <c r="I32" s="1" t="s">
        <v>177</v>
      </c>
      <c r="J32" s="1">
        <f t="shared" si="2"/>
        <v>7.34</v>
      </c>
      <c r="K32" s="1">
        <f t="shared" si="0"/>
        <v>7.51</v>
      </c>
      <c r="L32" s="1">
        <f t="shared" si="3"/>
        <v>12.78</v>
      </c>
      <c r="M32" s="1">
        <f t="shared" si="4"/>
        <v>5.3812118682699084E-5</v>
      </c>
    </row>
    <row r="33" spans="1:13" x14ac:dyDescent="0.6">
      <c r="A33" s="1" t="s">
        <v>33</v>
      </c>
      <c r="B33" s="1">
        <v>93699</v>
      </c>
      <c r="C33" s="1">
        <v>-0.41100000000000136</v>
      </c>
      <c r="D33" s="1">
        <v>0.44</v>
      </c>
      <c r="E33" s="1">
        <f t="shared" si="1"/>
        <v>-0.85099999999999998</v>
      </c>
      <c r="H33" s="1" t="s">
        <v>177</v>
      </c>
      <c r="I33" s="1" t="s">
        <v>176</v>
      </c>
      <c r="J33" s="1">
        <f t="shared" si="2"/>
        <v>-2.85</v>
      </c>
      <c r="K33" s="1">
        <f t="shared" si="0"/>
        <v>-2.68</v>
      </c>
      <c r="L33" s="1">
        <f t="shared" si="3"/>
        <v>-0.28999999999999998</v>
      </c>
      <c r="M33" s="1">
        <f t="shared" si="4"/>
        <v>0.53501349190624792</v>
      </c>
    </row>
    <row r="34" spans="1:13" x14ac:dyDescent="0.6">
      <c r="A34" s="1" t="s">
        <v>34</v>
      </c>
      <c r="B34" s="1">
        <v>82661</v>
      </c>
      <c r="C34" s="1">
        <v>-14.218000000000004</v>
      </c>
      <c r="D34" s="1">
        <v>-5.29</v>
      </c>
      <c r="E34" s="1">
        <f t="shared" si="1"/>
        <v>-8.9280000000000008</v>
      </c>
      <c r="H34" s="1" t="s">
        <v>198</v>
      </c>
      <c r="I34" s="1" t="s">
        <v>198</v>
      </c>
      <c r="J34" s="1">
        <f t="shared" si="2"/>
        <v>-8.93</v>
      </c>
      <c r="K34" s="1">
        <f t="shared" si="0"/>
        <v>-8.76</v>
      </c>
      <c r="L34" s="1">
        <f t="shared" si="3"/>
        <v>-14.1</v>
      </c>
      <c r="M34" s="1">
        <f t="shared" si="4"/>
        <v>0.99999034517116103</v>
      </c>
    </row>
    <row r="35" spans="1:13" x14ac:dyDescent="0.6">
      <c r="A35" s="1" t="s">
        <v>35</v>
      </c>
      <c r="B35" s="1">
        <v>80054</v>
      </c>
      <c r="C35" s="1">
        <v>6.2899999999999991</v>
      </c>
      <c r="D35" s="1">
        <v>5.01</v>
      </c>
      <c r="E35" s="1">
        <f t="shared" si="1"/>
        <v>1.28</v>
      </c>
      <c r="I35" s="1" t="s">
        <v>199</v>
      </c>
      <c r="J35" s="1">
        <f t="shared" si="2"/>
        <v>2.2799999999999998</v>
      </c>
      <c r="K35" s="1">
        <f t="shared" si="0"/>
        <v>2.4500000000000002</v>
      </c>
      <c r="L35" s="1">
        <f t="shared" si="3"/>
        <v>6.41</v>
      </c>
      <c r="M35" s="1">
        <f t="shared" si="4"/>
        <v>2.6042881441853311E-2</v>
      </c>
    </row>
    <row r="36" spans="1:13" x14ac:dyDescent="0.6">
      <c r="A36" s="1" t="s">
        <v>36</v>
      </c>
      <c r="B36" s="1">
        <v>85168</v>
      </c>
      <c r="C36" s="1">
        <v>9.2680000000000007</v>
      </c>
      <c r="D36" s="1">
        <v>8.0299999999999994</v>
      </c>
      <c r="E36" s="1">
        <f t="shared" si="1"/>
        <v>1.238</v>
      </c>
      <c r="H36" s="1" t="s">
        <v>198</v>
      </c>
      <c r="I36" s="1" t="s">
        <v>198</v>
      </c>
      <c r="J36" s="1">
        <f t="shared" si="2"/>
        <v>1.24</v>
      </c>
      <c r="K36" s="1">
        <f t="shared" si="0"/>
        <v>1.41</v>
      </c>
      <c r="L36" s="1">
        <f t="shared" si="3"/>
        <v>9.39</v>
      </c>
      <c r="M36" s="1">
        <f t="shared" si="4"/>
        <v>2.2174044205177722E-3</v>
      </c>
    </row>
    <row r="37" spans="1:13" x14ac:dyDescent="0.6">
      <c r="A37" s="1" t="s">
        <v>37</v>
      </c>
      <c r="B37" s="1">
        <v>89014</v>
      </c>
      <c r="C37" s="1">
        <v>-13.173999999999999</v>
      </c>
      <c r="D37" s="1">
        <v>3.7</v>
      </c>
      <c r="E37" s="1">
        <f t="shared" si="1"/>
        <v>-16.873999999999999</v>
      </c>
      <c r="H37" s="1" t="s">
        <v>198</v>
      </c>
      <c r="I37" s="1" t="s">
        <v>198</v>
      </c>
      <c r="J37" s="1">
        <f t="shared" si="2"/>
        <v>-16.87</v>
      </c>
      <c r="K37" s="1">
        <f t="shared" si="0"/>
        <v>-16.7</v>
      </c>
      <c r="L37" s="1">
        <f t="shared" si="3"/>
        <v>-13.05</v>
      </c>
      <c r="M37" s="1">
        <f t="shared" si="4"/>
        <v>0.99996165985335195</v>
      </c>
    </row>
    <row r="38" spans="1:13" x14ac:dyDescent="0.6">
      <c r="A38" s="1" t="s">
        <v>38</v>
      </c>
      <c r="B38" s="1">
        <v>81827</v>
      </c>
      <c r="C38" s="1">
        <v>16.186000000000007</v>
      </c>
      <c r="D38" s="1">
        <v>2.93</v>
      </c>
      <c r="E38" s="1">
        <f t="shared" si="1"/>
        <v>13.256</v>
      </c>
      <c r="H38" s="1" t="s">
        <v>198</v>
      </c>
      <c r="I38" s="1" t="s">
        <v>198</v>
      </c>
      <c r="J38" s="1">
        <f t="shared" si="2"/>
        <v>13.26</v>
      </c>
      <c r="K38" s="1">
        <f t="shared" si="0"/>
        <v>13.43</v>
      </c>
      <c r="L38" s="1">
        <f t="shared" si="3"/>
        <v>16.309999999999999</v>
      </c>
      <c r="M38" s="1">
        <f t="shared" si="4"/>
        <v>3.8578545336277266E-7</v>
      </c>
    </row>
    <row r="39" spans="1:13" x14ac:dyDescent="0.6">
      <c r="A39" s="1" t="s">
        <v>39</v>
      </c>
      <c r="B39" s="1">
        <v>82949</v>
      </c>
      <c r="C39" s="1">
        <v>2.4350000000000023</v>
      </c>
      <c r="D39" s="1">
        <v>5.0199999999999996</v>
      </c>
      <c r="E39" s="1">
        <f t="shared" si="1"/>
        <v>-2.585</v>
      </c>
      <c r="H39" s="1" t="s">
        <v>176</v>
      </c>
      <c r="I39" s="1" t="s">
        <v>176</v>
      </c>
      <c r="J39" s="1">
        <f t="shared" si="2"/>
        <v>-2.59</v>
      </c>
      <c r="K39" s="1">
        <f t="shared" si="0"/>
        <v>-2.42</v>
      </c>
      <c r="L39" s="1">
        <f t="shared" si="3"/>
        <v>2.56</v>
      </c>
      <c r="M39" s="1">
        <f t="shared" si="4"/>
        <v>0.21894606871520886</v>
      </c>
    </row>
    <row r="40" spans="1:13" x14ac:dyDescent="0.6">
      <c r="A40" s="1" t="s">
        <v>40</v>
      </c>
      <c r="B40" s="1">
        <v>80000</v>
      </c>
      <c r="C40" s="1">
        <v>-2.4089999999999989</v>
      </c>
      <c r="D40" s="1">
        <v>-1</v>
      </c>
      <c r="E40" s="1">
        <f t="shared" si="1"/>
        <v>-1.409</v>
      </c>
      <c r="H40" s="1" t="s">
        <v>177</v>
      </c>
      <c r="I40" s="1" t="s">
        <v>176</v>
      </c>
      <c r="J40" s="1">
        <f t="shared" si="2"/>
        <v>-3.41</v>
      </c>
      <c r="K40" s="1">
        <f t="shared" si="0"/>
        <v>-3.24</v>
      </c>
      <c r="L40" s="1">
        <f t="shared" si="3"/>
        <v>-2.29</v>
      </c>
      <c r="M40" s="1">
        <f t="shared" si="4"/>
        <v>0.75613989135141257</v>
      </c>
    </row>
    <row r="41" spans="1:13" x14ac:dyDescent="0.6">
      <c r="A41" s="1" t="s">
        <v>158</v>
      </c>
      <c r="B41" s="1">
        <v>64859</v>
      </c>
      <c r="C41" s="1">
        <v>-15.823</v>
      </c>
      <c r="D41" s="1">
        <v>-0.53</v>
      </c>
      <c r="E41" s="1">
        <f t="shared" si="1"/>
        <v>-15.292999999999999</v>
      </c>
      <c r="G41" s="1" t="s">
        <v>178</v>
      </c>
      <c r="H41" s="1" t="s">
        <v>176</v>
      </c>
      <c r="I41" s="1" t="s">
        <v>198</v>
      </c>
      <c r="J41" s="1">
        <f t="shared" si="2"/>
        <v>-14.29</v>
      </c>
      <c r="K41" s="1">
        <f t="shared" si="0"/>
        <v>-14.12</v>
      </c>
      <c r="L41" s="1">
        <f t="shared" si="3"/>
        <v>-15.7</v>
      </c>
      <c r="M41" s="1">
        <f t="shared" si="4"/>
        <v>0.99999902034132704</v>
      </c>
    </row>
    <row r="42" spans="1:13" x14ac:dyDescent="0.6">
      <c r="A42" s="1" t="s">
        <v>41</v>
      </c>
      <c r="B42" s="1">
        <v>81451</v>
      </c>
      <c r="C42" s="1">
        <v>5.1280000000000001</v>
      </c>
      <c r="D42" s="1">
        <v>5.89</v>
      </c>
      <c r="E42" s="1">
        <f t="shared" si="1"/>
        <v>-0.76200000000000001</v>
      </c>
      <c r="H42" s="1" t="s">
        <v>198</v>
      </c>
      <c r="I42" s="1" t="s">
        <v>198</v>
      </c>
      <c r="J42" s="1">
        <f t="shared" si="2"/>
        <v>-0.76</v>
      </c>
      <c r="K42" s="1">
        <f t="shared" si="0"/>
        <v>-0.59</v>
      </c>
      <c r="L42" s="1">
        <f t="shared" si="3"/>
        <v>5.25</v>
      </c>
      <c r="M42" s="1">
        <f t="shared" si="4"/>
        <v>5.5815018177745042E-2</v>
      </c>
    </row>
    <row r="43" spans="1:13" x14ac:dyDescent="0.6">
      <c r="A43" s="1" t="s">
        <v>42</v>
      </c>
      <c r="B43" s="1">
        <v>82714</v>
      </c>
      <c r="C43" s="1">
        <v>-5.07</v>
      </c>
      <c r="D43" s="1">
        <v>-1.1399999999999999</v>
      </c>
      <c r="E43" s="1">
        <f t="shared" si="1"/>
        <v>-3.93</v>
      </c>
      <c r="H43" s="1" t="s">
        <v>177</v>
      </c>
      <c r="I43" s="1" t="s">
        <v>176</v>
      </c>
      <c r="J43" s="1">
        <f t="shared" si="2"/>
        <v>-5.93</v>
      </c>
      <c r="K43" s="1">
        <f t="shared" si="0"/>
        <v>-5.76</v>
      </c>
      <c r="L43" s="1">
        <f t="shared" si="3"/>
        <v>-4.95</v>
      </c>
      <c r="M43" s="1">
        <f t="shared" si="4"/>
        <v>0.93319279873114191</v>
      </c>
    </row>
    <row r="44" spans="1:13" x14ac:dyDescent="0.6">
      <c r="A44" s="1" t="s">
        <v>43</v>
      </c>
      <c r="B44" s="1">
        <v>85800</v>
      </c>
      <c r="C44" s="1">
        <v>1.0219999999999985</v>
      </c>
      <c r="D44" s="1">
        <v>-3.02</v>
      </c>
      <c r="E44" s="1">
        <f t="shared" si="1"/>
        <v>4.0419999999999998</v>
      </c>
      <c r="H44" s="1" t="s">
        <v>198</v>
      </c>
      <c r="I44" s="1" t="s">
        <v>198</v>
      </c>
      <c r="J44" s="1">
        <f t="shared" si="2"/>
        <v>4.04</v>
      </c>
      <c r="K44" s="1">
        <f t="shared" si="0"/>
        <v>4.21</v>
      </c>
      <c r="L44" s="1">
        <f t="shared" si="3"/>
        <v>1.1399999999999999</v>
      </c>
      <c r="M44" s="1">
        <f t="shared" si="4"/>
        <v>0.36487633836174083</v>
      </c>
    </row>
    <row r="45" spans="1:13" x14ac:dyDescent="0.6">
      <c r="A45" s="1" t="s">
        <v>44</v>
      </c>
      <c r="B45" s="1">
        <v>71998</v>
      </c>
      <c r="C45" s="1">
        <v>13.673000000000002</v>
      </c>
      <c r="D45" s="1">
        <v>6.02</v>
      </c>
      <c r="E45" s="1">
        <f t="shared" si="1"/>
        <v>7.6529999999999996</v>
      </c>
      <c r="H45" s="1" t="s">
        <v>198</v>
      </c>
      <c r="I45" s="1" t="s">
        <v>198</v>
      </c>
      <c r="J45" s="1">
        <f t="shared" si="2"/>
        <v>7.65</v>
      </c>
      <c r="K45" s="1">
        <f t="shared" si="0"/>
        <v>7.82</v>
      </c>
      <c r="L45" s="1">
        <f t="shared" si="3"/>
        <v>13.79</v>
      </c>
      <c r="M45" s="1">
        <f t="shared" si="4"/>
        <v>1.465334327204662E-5</v>
      </c>
    </row>
    <row r="46" spans="1:13" x14ac:dyDescent="0.6">
      <c r="A46" s="1" t="s">
        <v>45</v>
      </c>
      <c r="B46" s="1">
        <v>85363</v>
      </c>
      <c r="C46" s="1">
        <v>-4.2389999999999972</v>
      </c>
      <c r="D46" s="1">
        <v>-1.95</v>
      </c>
      <c r="E46" s="1">
        <f t="shared" si="1"/>
        <v>-2.2890000000000001</v>
      </c>
      <c r="H46" s="1" t="s">
        <v>177</v>
      </c>
      <c r="I46" s="1" t="s">
        <v>176</v>
      </c>
      <c r="J46" s="1">
        <f t="shared" si="2"/>
        <v>-4.29</v>
      </c>
      <c r="K46" s="1">
        <f t="shared" si="0"/>
        <v>-4.12</v>
      </c>
      <c r="L46" s="1">
        <f t="shared" si="3"/>
        <v>-4.12</v>
      </c>
      <c r="M46" s="1">
        <f t="shared" si="4"/>
        <v>0.89407322316981108</v>
      </c>
    </row>
    <row r="47" spans="1:13" x14ac:dyDescent="0.6">
      <c r="A47" s="1" t="s">
        <v>46</v>
      </c>
      <c r="B47" s="1">
        <v>73592</v>
      </c>
      <c r="C47" s="1">
        <v>14.186000000000007</v>
      </c>
      <c r="D47" s="1">
        <v>3.76</v>
      </c>
      <c r="E47" s="1">
        <f t="shared" si="1"/>
        <v>10.426</v>
      </c>
      <c r="H47" s="1" t="s">
        <v>198</v>
      </c>
      <c r="I47" s="1" t="s">
        <v>199</v>
      </c>
      <c r="J47" s="1">
        <f t="shared" si="2"/>
        <v>11.43</v>
      </c>
      <c r="K47" s="1">
        <f t="shared" si="0"/>
        <v>11.6</v>
      </c>
      <c r="L47" s="1">
        <f t="shared" si="3"/>
        <v>14.31</v>
      </c>
      <c r="M47" s="1">
        <f t="shared" si="4"/>
        <v>7.2429612123727871E-6</v>
      </c>
    </row>
    <row r="48" spans="1:13" x14ac:dyDescent="0.6">
      <c r="A48" s="1" t="s">
        <v>47</v>
      </c>
      <c r="B48" s="1">
        <v>79066</v>
      </c>
      <c r="C48" s="1">
        <v>6.9549999999999983</v>
      </c>
      <c r="D48" s="1">
        <v>3.98</v>
      </c>
      <c r="E48" s="1">
        <f t="shared" si="1"/>
        <v>2.9750000000000001</v>
      </c>
      <c r="H48" s="1" t="s">
        <v>198</v>
      </c>
      <c r="I48" s="1" t="s">
        <v>198</v>
      </c>
      <c r="J48" s="1">
        <f t="shared" si="2"/>
        <v>2.98</v>
      </c>
      <c r="K48" s="1">
        <f t="shared" si="0"/>
        <v>3.15</v>
      </c>
      <c r="L48" s="1">
        <f t="shared" si="3"/>
        <v>7.08</v>
      </c>
      <c r="M48" s="1">
        <f t="shared" si="4"/>
        <v>1.5958260988217253E-2</v>
      </c>
    </row>
    <row r="49" spans="1:13" x14ac:dyDescent="0.6">
      <c r="A49" s="1" t="s">
        <v>48</v>
      </c>
      <c r="B49" s="1">
        <v>82947</v>
      </c>
      <c r="C49" s="1">
        <v>14.515000000000001</v>
      </c>
      <c r="D49" s="1">
        <v>3.32</v>
      </c>
      <c r="E49" s="1">
        <f t="shared" si="1"/>
        <v>11.195</v>
      </c>
      <c r="H49" s="1" t="s">
        <v>198</v>
      </c>
      <c r="I49" s="1" t="s">
        <v>198</v>
      </c>
      <c r="J49" s="1">
        <f t="shared" si="2"/>
        <v>11.2</v>
      </c>
      <c r="K49" s="1">
        <f t="shared" si="0"/>
        <v>11.37</v>
      </c>
      <c r="L49" s="1">
        <f t="shared" si="3"/>
        <v>14.64</v>
      </c>
      <c r="M49" s="1">
        <f t="shared" si="4"/>
        <v>4.5745623134902264E-6</v>
      </c>
    </row>
    <row r="50" spans="1:13" x14ac:dyDescent="0.6">
      <c r="A50" s="1" t="s">
        <v>50</v>
      </c>
      <c r="B50" s="1">
        <v>73652</v>
      </c>
      <c r="C50" s="1">
        <v>4.1300000000000026</v>
      </c>
      <c r="D50" s="1">
        <v>0.6</v>
      </c>
      <c r="E50" s="1">
        <f t="shared" si="1"/>
        <v>3.53</v>
      </c>
      <c r="H50" s="1" t="s">
        <v>198</v>
      </c>
      <c r="I50" s="1" t="s">
        <v>198</v>
      </c>
      <c r="J50" s="1">
        <f t="shared" si="2"/>
        <v>3.53</v>
      </c>
      <c r="K50" s="1">
        <f t="shared" si="0"/>
        <v>3.7</v>
      </c>
      <c r="L50" s="1">
        <f t="shared" si="3"/>
        <v>4.25</v>
      </c>
      <c r="M50" s="1">
        <f t="shared" si="4"/>
        <v>9.889408025263996E-2</v>
      </c>
    </row>
    <row r="51" spans="1:13" x14ac:dyDescent="0.6">
      <c r="A51" s="1" t="s">
        <v>51</v>
      </c>
      <c r="B51" s="1">
        <v>90501</v>
      </c>
      <c r="C51" s="1">
        <v>9.1139999999999972</v>
      </c>
      <c r="D51" s="1">
        <v>0.86</v>
      </c>
      <c r="E51" s="1">
        <f t="shared" si="1"/>
        <v>8.2539999999999996</v>
      </c>
      <c r="H51" s="1" t="s">
        <v>198</v>
      </c>
      <c r="I51" s="1" t="s">
        <v>198</v>
      </c>
      <c r="J51" s="1">
        <f t="shared" si="2"/>
        <v>8.25</v>
      </c>
      <c r="K51" s="1">
        <f t="shared" si="0"/>
        <v>8.42</v>
      </c>
      <c r="L51" s="1">
        <f t="shared" si="3"/>
        <v>9.23</v>
      </c>
      <c r="M51" s="1">
        <f t="shared" si="4"/>
        <v>2.5792185585267503E-3</v>
      </c>
    </row>
    <row r="52" spans="1:13" x14ac:dyDescent="0.6">
      <c r="A52" s="1" t="s">
        <v>52</v>
      </c>
      <c r="B52" s="1">
        <v>79892</v>
      </c>
      <c r="C52" s="1">
        <v>3.5799999999999983</v>
      </c>
      <c r="D52" s="1">
        <v>5.82</v>
      </c>
      <c r="E52" s="1">
        <f t="shared" si="1"/>
        <v>-2.2400000000000002</v>
      </c>
      <c r="H52" s="1" t="s">
        <v>198</v>
      </c>
      <c r="I52" s="1" t="s">
        <v>176</v>
      </c>
      <c r="J52" s="1">
        <f t="shared" si="2"/>
        <v>-3.24</v>
      </c>
      <c r="K52" s="1">
        <f t="shared" si="0"/>
        <v>-3.07</v>
      </c>
      <c r="L52" s="1">
        <f t="shared" si="3"/>
        <v>3.7</v>
      </c>
      <c r="M52" s="1">
        <f t="shared" si="4"/>
        <v>0.13109879070172981</v>
      </c>
    </row>
    <row r="53" spans="1:13" x14ac:dyDescent="0.6">
      <c r="A53" s="1" t="s">
        <v>53</v>
      </c>
      <c r="B53" s="1">
        <v>70258</v>
      </c>
      <c r="C53" s="1">
        <v>1.625</v>
      </c>
      <c r="D53" s="1">
        <v>4.99</v>
      </c>
      <c r="E53" s="1">
        <f t="shared" si="1"/>
        <v>-3.3650000000000002</v>
      </c>
      <c r="I53" s="1" t="s">
        <v>176</v>
      </c>
      <c r="J53" s="1">
        <f t="shared" si="2"/>
        <v>-4.37</v>
      </c>
      <c r="K53" s="1">
        <f t="shared" si="0"/>
        <v>-4.2</v>
      </c>
      <c r="L53" s="1">
        <f t="shared" si="3"/>
        <v>1.75</v>
      </c>
      <c r="M53" s="1">
        <f t="shared" si="4"/>
        <v>0.29795092300728476</v>
      </c>
    </row>
    <row r="54" spans="1:13" x14ac:dyDescent="0.6">
      <c r="A54" s="1" t="s">
        <v>54</v>
      </c>
      <c r="B54" s="1">
        <v>80600</v>
      </c>
      <c r="C54" s="1">
        <v>8.7379999999999995</v>
      </c>
      <c r="D54" s="1">
        <v>3.26</v>
      </c>
      <c r="E54" s="1">
        <f t="shared" si="1"/>
        <v>5.4779999999999998</v>
      </c>
      <c r="H54" s="1" t="s">
        <v>198</v>
      </c>
      <c r="I54" s="1" t="s">
        <v>199</v>
      </c>
      <c r="J54" s="1">
        <f t="shared" si="2"/>
        <v>6.48</v>
      </c>
      <c r="K54" s="1">
        <f t="shared" si="0"/>
        <v>6.65</v>
      </c>
      <c r="L54" s="1">
        <f t="shared" si="3"/>
        <v>8.86</v>
      </c>
      <c r="M54" s="1">
        <f t="shared" si="4"/>
        <v>3.6281346484320302E-3</v>
      </c>
    </row>
    <row r="55" spans="1:13" x14ac:dyDescent="0.6">
      <c r="A55" s="1" t="s">
        <v>55</v>
      </c>
      <c r="B55" s="1">
        <v>76882</v>
      </c>
      <c r="C55" s="1">
        <v>-8.7629999999999981</v>
      </c>
      <c r="D55" s="1">
        <v>13.81</v>
      </c>
      <c r="E55" s="1">
        <f t="shared" si="1"/>
        <v>-22.573</v>
      </c>
      <c r="H55" s="1" t="s">
        <v>176</v>
      </c>
      <c r="I55" s="1" t="s">
        <v>198</v>
      </c>
      <c r="J55" s="1">
        <f t="shared" si="2"/>
        <v>-21.57</v>
      </c>
      <c r="K55" s="1">
        <f t="shared" si="0"/>
        <v>-21.4</v>
      </c>
      <c r="L55" s="1">
        <f t="shared" si="3"/>
        <v>-8.64</v>
      </c>
      <c r="M55" s="1">
        <f t="shared" si="4"/>
        <v>0.99558001551643072</v>
      </c>
    </row>
    <row r="56" spans="1:13" x14ac:dyDescent="0.6">
      <c r="A56" s="1" t="s">
        <v>56</v>
      </c>
      <c r="B56" s="1">
        <v>65531</v>
      </c>
      <c r="C56" s="1">
        <v>-10.82</v>
      </c>
      <c r="D56" s="1">
        <v>-6.79</v>
      </c>
      <c r="E56" s="1">
        <f t="shared" si="1"/>
        <v>-4.03</v>
      </c>
      <c r="H56" s="1" t="s">
        <v>198</v>
      </c>
      <c r="I56" s="1" t="s">
        <v>198</v>
      </c>
      <c r="J56" s="1">
        <f t="shared" si="2"/>
        <v>-4.03</v>
      </c>
      <c r="K56" s="1">
        <f t="shared" si="0"/>
        <v>-3.86</v>
      </c>
      <c r="L56" s="1">
        <f t="shared" si="3"/>
        <v>-10.7</v>
      </c>
      <c r="M56" s="1">
        <f t="shared" si="4"/>
        <v>0.99940741273511502</v>
      </c>
    </row>
    <row r="57" spans="1:13" x14ac:dyDescent="0.6">
      <c r="A57" s="1" t="s">
        <v>57</v>
      </c>
      <c r="B57" s="1">
        <v>111541</v>
      </c>
      <c r="C57" s="1">
        <v>-14.203000000000003</v>
      </c>
      <c r="D57" s="1">
        <v>0.87</v>
      </c>
      <c r="E57" s="1">
        <f t="shared" si="1"/>
        <v>-15.073</v>
      </c>
      <c r="H57" s="1" t="s">
        <v>176</v>
      </c>
      <c r="I57" s="1" t="s">
        <v>198</v>
      </c>
      <c r="J57" s="1">
        <f t="shared" si="2"/>
        <v>-14.07</v>
      </c>
      <c r="K57" s="1">
        <f t="shared" si="0"/>
        <v>-13.9</v>
      </c>
      <c r="L57" s="1">
        <f t="shared" si="3"/>
        <v>-14.08</v>
      </c>
      <c r="M57" s="1">
        <f t="shared" si="4"/>
        <v>0.99999007923611449</v>
      </c>
    </row>
    <row r="58" spans="1:13" x14ac:dyDescent="0.6">
      <c r="A58" s="1" t="s">
        <v>58</v>
      </c>
      <c r="B58" s="1">
        <v>82336</v>
      </c>
      <c r="C58" s="1">
        <v>-5.695999999999998</v>
      </c>
      <c r="D58" s="1">
        <v>3.44</v>
      </c>
      <c r="E58" s="1">
        <f t="shared" si="1"/>
        <v>-9.1359999999999992</v>
      </c>
      <c r="H58" s="1" t="s">
        <v>198</v>
      </c>
      <c r="I58" s="1" t="s">
        <v>176</v>
      </c>
      <c r="J58" s="1">
        <f t="shared" si="2"/>
        <v>-10.14</v>
      </c>
      <c r="K58" s="1">
        <f t="shared" si="0"/>
        <v>-9.9700000000000006</v>
      </c>
      <c r="L58" s="1">
        <f t="shared" si="3"/>
        <v>-5.58</v>
      </c>
      <c r="M58" s="1">
        <f t="shared" si="4"/>
        <v>0.95457291662282151</v>
      </c>
    </row>
    <row r="59" spans="1:13" x14ac:dyDescent="0.6">
      <c r="A59" s="1" t="s">
        <v>59</v>
      </c>
      <c r="B59" s="1">
        <v>83263</v>
      </c>
      <c r="C59" s="1">
        <v>-23.9</v>
      </c>
      <c r="D59" s="1">
        <v>-2.44</v>
      </c>
      <c r="E59" s="1">
        <f t="shared" si="1"/>
        <v>-21.46</v>
      </c>
      <c r="H59" s="1" t="s">
        <v>198</v>
      </c>
      <c r="I59" s="1" t="s">
        <v>198</v>
      </c>
      <c r="J59" s="1">
        <f t="shared" si="2"/>
        <v>-21.46</v>
      </c>
      <c r="K59" s="1">
        <f t="shared" si="0"/>
        <v>-21.29</v>
      </c>
      <c r="L59" s="1">
        <f t="shared" si="3"/>
        <v>-23.78</v>
      </c>
      <c r="M59" s="1">
        <f t="shared" si="4"/>
        <v>0.99999999999971201</v>
      </c>
    </row>
    <row r="60" spans="1:13" x14ac:dyDescent="0.6">
      <c r="A60" s="1" t="s">
        <v>60</v>
      </c>
      <c r="B60" s="1">
        <v>86499</v>
      </c>
      <c r="C60" s="1">
        <v>5.3190000000000026</v>
      </c>
      <c r="D60" s="1">
        <v>5.73</v>
      </c>
      <c r="E60" s="1">
        <f t="shared" si="1"/>
        <v>-0.41099999999999998</v>
      </c>
      <c r="H60" s="1" t="s">
        <v>198</v>
      </c>
      <c r="I60" s="1" t="s">
        <v>198</v>
      </c>
      <c r="J60" s="1">
        <f t="shared" si="2"/>
        <v>-0.41</v>
      </c>
      <c r="K60" s="1">
        <f t="shared" si="0"/>
        <v>-0.24</v>
      </c>
      <c r="L60" s="1">
        <f t="shared" si="3"/>
        <v>5.44</v>
      </c>
      <c r="M60" s="1">
        <f t="shared" si="4"/>
        <v>4.9626608674725119E-2</v>
      </c>
    </row>
    <row r="61" spans="1:13" x14ac:dyDescent="0.6">
      <c r="A61" s="1" t="s">
        <v>61</v>
      </c>
      <c r="B61" s="1">
        <v>88712</v>
      </c>
      <c r="C61" s="1">
        <v>11.448999999999998</v>
      </c>
      <c r="D61" s="1">
        <v>5.54</v>
      </c>
      <c r="E61" s="1">
        <f t="shared" si="1"/>
        <v>5.9089999999999998</v>
      </c>
      <c r="H61" s="1" t="s">
        <v>198</v>
      </c>
      <c r="I61" s="1" t="s">
        <v>198</v>
      </c>
      <c r="J61" s="1">
        <f t="shared" si="2"/>
        <v>5.91</v>
      </c>
      <c r="K61" s="1">
        <f t="shared" si="0"/>
        <v>6.08</v>
      </c>
      <c r="L61" s="1">
        <f t="shared" si="3"/>
        <v>11.57</v>
      </c>
      <c r="M61" s="1">
        <f t="shared" si="4"/>
        <v>2.2739582563962145E-4</v>
      </c>
    </row>
    <row r="62" spans="1:13" x14ac:dyDescent="0.6">
      <c r="A62" s="1" t="s">
        <v>62</v>
      </c>
      <c r="B62" s="1">
        <v>84558</v>
      </c>
      <c r="C62" s="1">
        <v>6.4669999999999987</v>
      </c>
      <c r="D62" s="1">
        <v>0.42</v>
      </c>
      <c r="E62" s="1">
        <f t="shared" si="1"/>
        <v>6.0469999999999997</v>
      </c>
      <c r="H62" s="1" t="s">
        <v>198</v>
      </c>
      <c r="I62" s="1" t="s">
        <v>198</v>
      </c>
      <c r="J62" s="1">
        <f t="shared" si="2"/>
        <v>6.05</v>
      </c>
      <c r="K62" s="1">
        <f t="shared" si="0"/>
        <v>6.22</v>
      </c>
      <c r="L62" s="1">
        <f t="shared" si="3"/>
        <v>6.59</v>
      </c>
      <c r="M62" s="1">
        <f t="shared" si="4"/>
        <v>2.2914237473997488E-2</v>
      </c>
    </row>
    <row r="63" spans="1:13" x14ac:dyDescent="0.6">
      <c r="A63" s="1" t="s">
        <v>63</v>
      </c>
      <c r="B63" s="1">
        <v>97985</v>
      </c>
      <c r="C63" s="1">
        <v>-22.158999999999999</v>
      </c>
      <c r="D63" s="1">
        <v>-0.94</v>
      </c>
      <c r="E63" s="1">
        <f t="shared" si="1"/>
        <v>-21.219000000000001</v>
      </c>
      <c r="H63" s="1" t="s">
        <v>198</v>
      </c>
      <c r="I63" s="1" t="s">
        <v>198</v>
      </c>
      <c r="J63" s="1">
        <f t="shared" si="2"/>
        <v>-21.22</v>
      </c>
      <c r="K63" s="1">
        <f t="shared" si="0"/>
        <v>-21.05</v>
      </c>
      <c r="L63" s="1">
        <f t="shared" si="3"/>
        <v>-22.04</v>
      </c>
      <c r="M63" s="1">
        <f t="shared" si="4"/>
        <v>0.99999999998795364</v>
      </c>
    </row>
    <row r="64" spans="1:13" x14ac:dyDescent="0.6">
      <c r="A64" s="1" t="s">
        <v>64</v>
      </c>
      <c r="B64" s="1">
        <v>83239</v>
      </c>
      <c r="C64" s="1">
        <v>-20.626999999999999</v>
      </c>
      <c r="D64" s="1">
        <v>4.22</v>
      </c>
      <c r="E64" s="1">
        <f t="shared" si="1"/>
        <v>-24.847000000000001</v>
      </c>
      <c r="H64" s="1" t="s">
        <v>198</v>
      </c>
      <c r="I64" s="1" t="s">
        <v>198</v>
      </c>
      <c r="J64" s="1">
        <f t="shared" si="2"/>
        <v>-24.85</v>
      </c>
      <c r="K64" s="1">
        <f t="shared" si="0"/>
        <v>-24.68</v>
      </c>
      <c r="L64" s="1">
        <f t="shared" si="3"/>
        <v>-20.51</v>
      </c>
      <c r="M64" s="1">
        <f t="shared" si="4"/>
        <v>0.9999999997436243</v>
      </c>
    </row>
    <row r="65" spans="1:13" x14ac:dyDescent="0.6">
      <c r="A65" s="1" t="s">
        <v>65</v>
      </c>
      <c r="B65" s="1">
        <v>79308</v>
      </c>
      <c r="C65" s="1">
        <v>-0.88400000000000034</v>
      </c>
      <c r="D65" s="1">
        <v>4.79</v>
      </c>
      <c r="E65" s="1">
        <f t="shared" si="1"/>
        <v>-5.6740000000000004</v>
      </c>
      <c r="H65" s="1" t="s">
        <v>198</v>
      </c>
      <c r="I65" s="1" t="s">
        <v>198</v>
      </c>
      <c r="J65" s="1">
        <f t="shared" si="2"/>
        <v>-5.67</v>
      </c>
      <c r="K65" s="1">
        <f t="shared" si="0"/>
        <v>-5.5</v>
      </c>
      <c r="L65" s="1">
        <f t="shared" si="3"/>
        <v>-0.76</v>
      </c>
      <c r="M65" s="1">
        <f t="shared" si="4"/>
        <v>0.59107184697232462</v>
      </c>
    </row>
    <row r="66" spans="1:13" x14ac:dyDescent="0.6">
      <c r="A66" s="1" t="s">
        <v>66</v>
      </c>
      <c r="B66" s="1">
        <v>88492</v>
      </c>
      <c r="C66" s="1">
        <v>11.156999999999996</v>
      </c>
      <c r="D66" s="1">
        <v>6.73</v>
      </c>
      <c r="E66" s="1">
        <f t="shared" si="1"/>
        <v>4.4269999999999996</v>
      </c>
      <c r="H66" s="1" t="s">
        <v>198</v>
      </c>
      <c r="I66" s="1" t="s">
        <v>177</v>
      </c>
      <c r="J66" s="1">
        <f t="shared" si="2"/>
        <v>5.43</v>
      </c>
      <c r="K66" s="1">
        <f t="shared" ref="K66:K129" si="5">ROUND($J66+($E$152-$J$152),2)</f>
        <v>5.6</v>
      </c>
      <c r="L66" s="1">
        <f t="shared" si="3"/>
        <v>11.28</v>
      </c>
      <c r="M66" s="1">
        <f t="shared" si="4"/>
        <v>3.1520489448674674E-4</v>
      </c>
    </row>
    <row r="67" spans="1:13" x14ac:dyDescent="0.6">
      <c r="A67" s="1" t="s">
        <v>67</v>
      </c>
      <c r="B67" s="1">
        <v>80412</v>
      </c>
      <c r="C67" s="1">
        <v>-8.4579999999999984</v>
      </c>
      <c r="D67" s="1">
        <v>3.86</v>
      </c>
      <c r="E67" s="1">
        <f t="shared" ref="E67:E130" si="6">ROUND(C67-D67,3)</f>
        <v>-12.318</v>
      </c>
      <c r="H67" s="1" t="s">
        <v>198</v>
      </c>
      <c r="I67" s="1" t="s">
        <v>198</v>
      </c>
      <c r="J67" s="1">
        <f t="shared" ref="J67:J130" si="7">ROUND($E67+IF($I67="ALP",-1,IF(OR($I67="LIB",$I67="NAT",$I67="LIB/NAT"),1,0))-IF($H67="ALP",-1,IF(OR($H67="LIB",$H67="NAT",$H67="LIB/NAT"),1,0)),2)</f>
        <v>-12.32</v>
      </c>
      <c r="K67" s="1">
        <f t="shared" si="5"/>
        <v>-12.15</v>
      </c>
      <c r="L67" s="1">
        <f t="shared" ref="L67:L130" si="8">IF($P$7="Pre-election",ROUND($K67+($P$8-$E$152),2),ROUND($C67+($P$8-$C$152),2))</f>
        <v>-8.34</v>
      </c>
      <c r="M67" s="1">
        <f t="shared" ref="M67:M130" si="9">_xlfn.NORM.DIST(0,$L67,3.3,TRUE)</f>
        <v>0.99425239011088062</v>
      </c>
    </row>
    <row r="68" spans="1:13" x14ac:dyDescent="0.6">
      <c r="A68" s="1" t="s">
        <v>68</v>
      </c>
      <c r="B68" s="1">
        <v>84501</v>
      </c>
      <c r="C68" s="1">
        <v>18.534000000000006</v>
      </c>
      <c r="D68" s="1">
        <v>10.31</v>
      </c>
      <c r="E68" s="1">
        <f t="shared" si="6"/>
        <v>8.2240000000000002</v>
      </c>
      <c r="H68" s="1" t="s">
        <v>198</v>
      </c>
      <c r="I68" s="1" t="s">
        <v>198</v>
      </c>
      <c r="J68" s="1">
        <f t="shared" si="7"/>
        <v>8.2200000000000006</v>
      </c>
      <c r="K68" s="1">
        <f t="shared" si="5"/>
        <v>8.39</v>
      </c>
      <c r="L68" s="1">
        <f t="shared" si="8"/>
        <v>18.649999999999999</v>
      </c>
      <c r="M68" s="1">
        <f t="shared" si="9"/>
        <v>7.9519832716747603E-9</v>
      </c>
    </row>
    <row r="69" spans="1:13" x14ac:dyDescent="0.6">
      <c r="A69" s="1" t="s">
        <v>69</v>
      </c>
      <c r="B69" s="1">
        <v>82496</v>
      </c>
      <c r="C69" s="1">
        <v>0.57500000000000284</v>
      </c>
      <c r="D69" s="1">
        <v>1.42</v>
      </c>
      <c r="E69" s="1">
        <f t="shared" si="6"/>
        <v>-0.84499999999999997</v>
      </c>
      <c r="H69" s="1" t="s">
        <v>177</v>
      </c>
      <c r="I69" s="1" t="s">
        <v>176</v>
      </c>
      <c r="J69" s="1">
        <f t="shared" si="7"/>
        <v>-2.85</v>
      </c>
      <c r="K69" s="1">
        <f t="shared" si="5"/>
        <v>-2.68</v>
      </c>
      <c r="L69" s="1">
        <f t="shared" si="8"/>
        <v>0.7</v>
      </c>
      <c r="M69" s="1">
        <f t="shared" si="9"/>
        <v>0.41600623568032036</v>
      </c>
    </row>
    <row r="70" spans="1:13" x14ac:dyDescent="0.6">
      <c r="A70" s="1" t="s">
        <v>70</v>
      </c>
      <c r="B70" s="1">
        <v>79018</v>
      </c>
      <c r="C70" s="1">
        <v>2.1670000000000016</v>
      </c>
      <c r="D70" s="1">
        <v>2.2000000000000002</v>
      </c>
      <c r="E70" s="1">
        <f t="shared" si="6"/>
        <v>-3.3000000000000002E-2</v>
      </c>
      <c r="H70" s="1" t="s">
        <v>199</v>
      </c>
      <c r="I70" s="1" t="s">
        <v>198</v>
      </c>
      <c r="J70" s="1">
        <f t="shared" si="7"/>
        <v>-1.03</v>
      </c>
      <c r="K70" s="1">
        <f t="shared" si="5"/>
        <v>-0.86</v>
      </c>
      <c r="L70" s="1">
        <f t="shared" si="8"/>
        <v>2.29</v>
      </c>
      <c r="M70" s="1">
        <f t="shared" si="9"/>
        <v>0.24386010864858743</v>
      </c>
    </row>
    <row r="71" spans="1:13" x14ac:dyDescent="0.6">
      <c r="A71" s="1" t="s">
        <v>71</v>
      </c>
      <c r="B71" s="1">
        <v>81347</v>
      </c>
      <c r="C71" s="1">
        <v>6.7530000000000001</v>
      </c>
      <c r="D71" s="1">
        <v>-0.28999999999999998</v>
      </c>
      <c r="E71" s="1">
        <f t="shared" si="6"/>
        <v>7.0430000000000001</v>
      </c>
      <c r="H71" s="1" t="s">
        <v>198</v>
      </c>
      <c r="I71" s="1" t="s">
        <v>198</v>
      </c>
      <c r="J71" s="1">
        <f t="shared" si="7"/>
        <v>7.04</v>
      </c>
      <c r="K71" s="1">
        <f t="shared" si="5"/>
        <v>7.21</v>
      </c>
      <c r="L71" s="1">
        <f t="shared" si="8"/>
        <v>6.87</v>
      </c>
      <c r="M71" s="1">
        <f t="shared" si="9"/>
        <v>1.8679540178275635E-2</v>
      </c>
    </row>
    <row r="72" spans="1:13" x14ac:dyDescent="0.6">
      <c r="A72" s="1" t="s">
        <v>72</v>
      </c>
      <c r="B72" s="1">
        <v>89224</v>
      </c>
      <c r="C72" s="1">
        <v>-5.7000000000000028</v>
      </c>
      <c r="D72" s="1">
        <v>-0.65</v>
      </c>
      <c r="E72" s="1">
        <f t="shared" si="6"/>
        <v>-5.05</v>
      </c>
      <c r="H72" s="1" t="s">
        <v>198</v>
      </c>
      <c r="I72" s="1" t="s">
        <v>198</v>
      </c>
      <c r="J72" s="1">
        <f t="shared" si="7"/>
        <v>-5.05</v>
      </c>
      <c r="K72" s="1">
        <f t="shared" si="5"/>
        <v>-4.88</v>
      </c>
      <c r="L72" s="1">
        <f t="shared" si="8"/>
        <v>-5.58</v>
      </c>
      <c r="M72" s="1">
        <f t="shared" si="9"/>
        <v>0.95457291662282151</v>
      </c>
    </row>
    <row r="73" spans="1:13" x14ac:dyDescent="0.6">
      <c r="A73" s="1" t="s">
        <v>73</v>
      </c>
      <c r="B73" s="1">
        <v>80763</v>
      </c>
      <c r="C73" s="1">
        <v>10.387</v>
      </c>
      <c r="D73" s="1">
        <v>8.8699999999999992</v>
      </c>
      <c r="E73" s="1">
        <f t="shared" si="6"/>
        <v>1.5169999999999999</v>
      </c>
      <c r="H73" s="1" t="s">
        <v>198</v>
      </c>
      <c r="I73" s="1" t="s">
        <v>198</v>
      </c>
      <c r="J73" s="1">
        <f t="shared" si="7"/>
        <v>1.52</v>
      </c>
      <c r="K73" s="1">
        <f t="shared" si="5"/>
        <v>1.69</v>
      </c>
      <c r="L73" s="1">
        <f t="shared" si="8"/>
        <v>10.51</v>
      </c>
      <c r="M73" s="1">
        <f t="shared" si="9"/>
        <v>7.2414907719477834E-4</v>
      </c>
    </row>
    <row r="74" spans="1:13" x14ac:dyDescent="0.6">
      <c r="A74" s="1" t="s">
        <v>74</v>
      </c>
      <c r="B74" s="1">
        <v>95545</v>
      </c>
      <c r="C74" s="1">
        <v>-13.228999999999999</v>
      </c>
      <c r="D74" s="1">
        <v>-1.6</v>
      </c>
      <c r="E74" s="1">
        <f t="shared" si="6"/>
        <v>-11.629</v>
      </c>
      <c r="H74" s="1" t="s">
        <v>198</v>
      </c>
      <c r="I74" s="1" t="s">
        <v>198</v>
      </c>
      <c r="J74" s="1">
        <f t="shared" si="7"/>
        <v>-11.63</v>
      </c>
      <c r="K74" s="1">
        <f t="shared" si="5"/>
        <v>-11.46</v>
      </c>
      <c r="L74" s="1">
        <f t="shared" si="8"/>
        <v>-13.11</v>
      </c>
      <c r="M74" s="1">
        <f t="shared" si="9"/>
        <v>0.9999644728064021</v>
      </c>
    </row>
    <row r="75" spans="1:13" x14ac:dyDescent="0.6">
      <c r="A75" s="1" t="s">
        <v>75</v>
      </c>
      <c r="B75" s="1">
        <v>79360</v>
      </c>
      <c r="C75" s="1">
        <v>-13.500999999999998</v>
      </c>
      <c r="D75" s="1">
        <v>-0.5</v>
      </c>
      <c r="E75" s="1">
        <f t="shared" si="6"/>
        <v>-13.000999999999999</v>
      </c>
      <c r="H75" s="1" t="s">
        <v>198</v>
      </c>
      <c r="I75" s="1" t="s">
        <v>198</v>
      </c>
      <c r="J75" s="1">
        <f t="shared" si="7"/>
        <v>-13</v>
      </c>
      <c r="K75" s="1">
        <f t="shared" si="5"/>
        <v>-12.83</v>
      </c>
      <c r="L75" s="1">
        <f t="shared" si="8"/>
        <v>-13.38</v>
      </c>
      <c r="M75" s="1">
        <f t="shared" si="9"/>
        <v>0.99997488405868007</v>
      </c>
    </row>
    <row r="76" spans="1:13" x14ac:dyDescent="0.6">
      <c r="A76" s="1" t="s">
        <v>76</v>
      </c>
      <c r="B76" s="1">
        <v>86307</v>
      </c>
      <c r="C76" s="1">
        <v>5.1739999999999995</v>
      </c>
      <c r="D76" s="1">
        <v>4.63</v>
      </c>
      <c r="E76" s="1">
        <f t="shared" si="6"/>
        <v>0.54400000000000004</v>
      </c>
      <c r="H76" s="1" t="s">
        <v>199</v>
      </c>
      <c r="I76" s="1" t="s">
        <v>198</v>
      </c>
      <c r="J76" s="1">
        <f t="shared" si="7"/>
        <v>-0.46</v>
      </c>
      <c r="K76" s="1">
        <f t="shared" si="5"/>
        <v>-0.28999999999999998</v>
      </c>
      <c r="L76" s="1">
        <f t="shared" si="8"/>
        <v>5.29</v>
      </c>
      <c r="M76" s="1">
        <f t="shared" si="9"/>
        <v>5.4463982000766645E-2</v>
      </c>
    </row>
    <row r="77" spans="1:13" x14ac:dyDescent="0.6">
      <c r="A77" s="1" t="s">
        <v>77</v>
      </c>
      <c r="B77" s="1">
        <v>88016</v>
      </c>
      <c r="C77" s="1">
        <v>8.7150000000000034</v>
      </c>
      <c r="D77" s="1">
        <v>3.37</v>
      </c>
      <c r="E77" s="1">
        <f t="shared" si="6"/>
        <v>5.3449999999999998</v>
      </c>
      <c r="H77" s="1" t="s">
        <v>198</v>
      </c>
      <c r="I77" s="1" t="s">
        <v>198</v>
      </c>
      <c r="J77" s="1">
        <f t="shared" si="7"/>
        <v>5.35</v>
      </c>
      <c r="K77" s="1">
        <f t="shared" si="5"/>
        <v>5.52</v>
      </c>
      <c r="L77" s="1">
        <f t="shared" si="8"/>
        <v>8.84</v>
      </c>
      <c r="M77" s="1">
        <f t="shared" si="9"/>
        <v>3.6944593000572314E-3</v>
      </c>
    </row>
    <row r="78" spans="1:13" x14ac:dyDescent="0.6">
      <c r="A78" s="1" t="s">
        <v>78</v>
      </c>
      <c r="B78" s="1">
        <v>81314</v>
      </c>
      <c r="C78" s="1">
        <v>-12.478000000000002</v>
      </c>
      <c r="D78" s="1">
        <v>3.2</v>
      </c>
      <c r="E78" s="1">
        <f t="shared" si="6"/>
        <v>-15.678000000000001</v>
      </c>
      <c r="H78" s="1" t="s">
        <v>198</v>
      </c>
      <c r="I78" s="1" t="s">
        <v>198</v>
      </c>
      <c r="J78" s="1">
        <f t="shared" si="7"/>
        <v>-15.68</v>
      </c>
      <c r="K78" s="1">
        <f t="shared" si="5"/>
        <v>-15.51</v>
      </c>
      <c r="L78" s="1">
        <f t="shared" si="8"/>
        <v>-12.36</v>
      </c>
      <c r="M78" s="1">
        <f t="shared" si="9"/>
        <v>0.99990996627535955</v>
      </c>
    </row>
    <row r="79" spans="1:13" x14ac:dyDescent="0.6">
      <c r="A79" s="1" t="s">
        <v>79</v>
      </c>
      <c r="B79" s="1">
        <v>84671</v>
      </c>
      <c r="C79" s="1">
        <v>9.9440000000000026</v>
      </c>
      <c r="D79" s="1">
        <v>0.75</v>
      </c>
      <c r="E79" s="1">
        <f t="shared" si="6"/>
        <v>9.1940000000000008</v>
      </c>
      <c r="H79" s="1" t="s">
        <v>198</v>
      </c>
      <c r="I79" s="1" t="s">
        <v>198</v>
      </c>
      <c r="J79" s="1">
        <f t="shared" si="7"/>
        <v>9.19</v>
      </c>
      <c r="K79" s="1">
        <f t="shared" si="5"/>
        <v>9.36</v>
      </c>
      <c r="L79" s="1">
        <f t="shared" si="8"/>
        <v>10.06</v>
      </c>
      <c r="M79" s="1">
        <f t="shared" si="9"/>
        <v>1.1499925538568279E-3</v>
      </c>
    </row>
    <row r="80" spans="1:13" x14ac:dyDescent="0.6">
      <c r="A80" s="1" t="s">
        <v>80</v>
      </c>
      <c r="B80" s="1">
        <v>91315</v>
      </c>
      <c r="C80" s="1">
        <v>-11.021000000000001</v>
      </c>
      <c r="D80" s="1">
        <v>-3.33</v>
      </c>
      <c r="E80" s="1">
        <f t="shared" si="6"/>
        <v>-7.6909999999999998</v>
      </c>
      <c r="H80" s="1" t="s">
        <v>198</v>
      </c>
      <c r="I80" s="1" t="s">
        <v>176</v>
      </c>
      <c r="J80" s="1">
        <f t="shared" si="7"/>
        <v>-8.69</v>
      </c>
      <c r="K80" s="1">
        <f t="shared" si="5"/>
        <v>-8.52</v>
      </c>
      <c r="L80" s="1">
        <f t="shared" si="8"/>
        <v>-10.9</v>
      </c>
      <c r="M80" s="1">
        <f t="shared" si="9"/>
        <v>0.99952176974281504</v>
      </c>
    </row>
    <row r="81" spans="1:13" x14ac:dyDescent="0.6">
      <c r="A81" s="1" t="s">
        <v>81</v>
      </c>
      <c r="B81" s="1">
        <v>85943</v>
      </c>
      <c r="C81" s="1">
        <v>-11.515000000000001</v>
      </c>
      <c r="D81" s="1">
        <v>-2.54</v>
      </c>
      <c r="E81" s="1">
        <f t="shared" si="6"/>
        <v>-8.9749999999999996</v>
      </c>
      <c r="H81" s="1" t="s">
        <v>198</v>
      </c>
      <c r="I81" s="1" t="s">
        <v>198</v>
      </c>
      <c r="J81" s="1">
        <f t="shared" si="7"/>
        <v>-8.98</v>
      </c>
      <c r="K81" s="1">
        <f t="shared" si="5"/>
        <v>-8.81</v>
      </c>
      <c r="L81" s="1">
        <f t="shared" si="8"/>
        <v>-11.4</v>
      </c>
      <c r="M81" s="1">
        <f t="shared" si="9"/>
        <v>0.99972438935537533</v>
      </c>
    </row>
    <row r="82" spans="1:13" x14ac:dyDescent="0.6">
      <c r="A82" s="1" t="s">
        <v>82</v>
      </c>
      <c r="B82" s="1">
        <v>81722</v>
      </c>
      <c r="C82" s="1">
        <v>11.936999999999998</v>
      </c>
      <c r="D82" s="1">
        <v>4.6500000000000004</v>
      </c>
      <c r="E82" s="1">
        <f t="shared" si="6"/>
        <v>7.2869999999999999</v>
      </c>
      <c r="F82" s="1" t="s">
        <v>178</v>
      </c>
      <c r="G82" s="1" t="s">
        <v>178</v>
      </c>
      <c r="H82" s="1" t="s">
        <v>198</v>
      </c>
      <c r="I82" s="1" t="s">
        <v>198</v>
      </c>
      <c r="J82" s="1">
        <f t="shared" si="7"/>
        <v>7.29</v>
      </c>
      <c r="K82" s="1">
        <f t="shared" si="5"/>
        <v>7.46</v>
      </c>
      <c r="L82" s="1">
        <f t="shared" si="8"/>
        <v>12.06</v>
      </c>
      <c r="M82" s="1">
        <f t="shared" si="9"/>
        <v>1.2881900887157978E-4</v>
      </c>
    </row>
    <row r="83" spans="1:13" x14ac:dyDescent="0.6">
      <c r="A83" s="1" t="s">
        <v>83</v>
      </c>
      <c r="B83" s="1">
        <v>82029</v>
      </c>
      <c r="C83" s="1">
        <v>-5.161999999999999</v>
      </c>
      <c r="D83" s="1">
        <v>8.1</v>
      </c>
      <c r="E83" s="1">
        <f t="shared" si="6"/>
        <v>-13.262</v>
      </c>
      <c r="H83" s="1" t="s">
        <v>198</v>
      </c>
      <c r="I83" s="1" t="s">
        <v>198</v>
      </c>
      <c r="J83" s="1">
        <f t="shared" si="7"/>
        <v>-13.26</v>
      </c>
      <c r="K83" s="1">
        <f t="shared" si="5"/>
        <v>-13.09</v>
      </c>
      <c r="L83" s="1">
        <f t="shared" si="8"/>
        <v>-5.04</v>
      </c>
      <c r="M83" s="1">
        <f t="shared" si="9"/>
        <v>0.93665339587422114</v>
      </c>
    </row>
    <row r="84" spans="1:13" x14ac:dyDescent="0.6">
      <c r="A84" s="1" t="s">
        <v>84</v>
      </c>
      <c r="B84" s="1">
        <v>91834</v>
      </c>
      <c r="C84" s="1">
        <v>-13.914000000000001</v>
      </c>
      <c r="D84" s="1">
        <v>-9.49</v>
      </c>
      <c r="E84" s="1">
        <f t="shared" si="6"/>
        <v>-4.4240000000000004</v>
      </c>
      <c r="H84" s="1" t="s">
        <v>177</v>
      </c>
      <c r="I84" s="1" t="s">
        <v>176</v>
      </c>
      <c r="J84" s="1">
        <f t="shared" si="7"/>
        <v>-6.42</v>
      </c>
      <c r="K84" s="1">
        <f t="shared" si="5"/>
        <v>-6.25</v>
      </c>
      <c r="L84" s="1">
        <f t="shared" si="8"/>
        <v>-13.79</v>
      </c>
      <c r="M84" s="1">
        <f t="shared" si="9"/>
        <v>0.999985346656728</v>
      </c>
    </row>
    <row r="85" spans="1:13" x14ac:dyDescent="0.6">
      <c r="A85" s="1" t="s">
        <v>85</v>
      </c>
      <c r="B85" s="1">
        <v>81287</v>
      </c>
      <c r="C85" s="1">
        <v>7.5480000000000018</v>
      </c>
      <c r="D85" s="1">
        <v>-1.98</v>
      </c>
      <c r="E85" s="1">
        <f t="shared" si="6"/>
        <v>9.5280000000000005</v>
      </c>
      <c r="H85" s="1" t="s">
        <v>199</v>
      </c>
      <c r="I85" s="1" t="s">
        <v>198</v>
      </c>
      <c r="J85" s="1">
        <f t="shared" si="7"/>
        <v>8.5299999999999994</v>
      </c>
      <c r="K85" s="1">
        <f t="shared" si="5"/>
        <v>8.6999999999999993</v>
      </c>
      <c r="L85" s="1">
        <f t="shared" si="8"/>
        <v>7.67</v>
      </c>
      <c r="M85" s="1">
        <f t="shared" si="9"/>
        <v>1.0056252355722932E-2</v>
      </c>
    </row>
    <row r="86" spans="1:13" x14ac:dyDescent="0.6">
      <c r="A86" s="1" t="s">
        <v>86</v>
      </c>
      <c r="B86" s="1">
        <v>88997</v>
      </c>
      <c r="C86" s="1">
        <v>-0.90999999999999659</v>
      </c>
      <c r="D86" s="1">
        <v>-1.42</v>
      </c>
      <c r="E86" s="1">
        <f t="shared" si="6"/>
        <v>0.51</v>
      </c>
      <c r="H86" s="1" t="s">
        <v>198</v>
      </c>
      <c r="I86" s="1" t="s">
        <v>198</v>
      </c>
      <c r="J86" s="1">
        <f t="shared" si="7"/>
        <v>0.51</v>
      </c>
      <c r="K86" s="1">
        <f t="shared" si="5"/>
        <v>0.68</v>
      </c>
      <c r="L86" s="1">
        <f t="shared" si="8"/>
        <v>-0.79</v>
      </c>
      <c r="M86" s="1">
        <f t="shared" si="9"/>
        <v>0.59459993546563861</v>
      </c>
    </row>
    <row r="87" spans="1:13" x14ac:dyDescent="0.6">
      <c r="A87" s="1" t="s">
        <v>87</v>
      </c>
      <c r="B87" s="1">
        <v>103188</v>
      </c>
      <c r="C87" s="1">
        <v>-22.152000000000001</v>
      </c>
      <c r="D87" s="1">
        <v>-6.62</v>
      </c>
      <c r="E87" s="1">
        <f t="shared" si="6"/>
        <v>-15.532</v>
      </c>
      <c r="H87" s="1" t="s">
        <v>198</v>
      </c>
      <c r="I87" s="1" t="s">
        <v>198</v>
      </c>
      <c r="J87" s="1">
        <f t="shared" si="7"/>
        <v>-15.53</v>
      </c>
      <c r="K87" s="1">
        <f t="shared" si="5"/>
        <v>-15.36</v>
      </c>
      <c r="L87" s="1">
        <f t="shared" si="8"/>
        <v>-22.03</v>
      </c>
      <c r="M87" s="1">
        <f t="shared" si="9"/>
        <v>0.99999999998770206</v>
      </c>
    </row>
    <row r="88" spans="1:13" x14ac:dyDescent="0.6">
      <c r="A88" s="1" t="s">
        <v>88</v>
      </c>
      <c r="B88" s="1">
        <v>79812</v>
      </c>
      <c r="C88" s="1">
        <v>4.5519999999999996</v>
      </c>
      <c r="D88" s="1">
        <v>8.61</v>
      </c>
      <c r="E88" s="1">
        <f t="shared" si="6"/>
        <v>-4.0579999999999998</v>
      </c>
      <c r="I88" s="1" t="s">
        <v>176</v>
      </c>
      <c r="J88" s="1">
        <f t="shared" si="7"/>
        <v>-5.0599999999999996</v>
      </c>
      <c r="K88" s="1">
        <f t="shared" si="5"/>
        <v>-4.8899999999999997</v>
      </c>
      <c r="L88" s="1">
        <f t="shared" si="8"/>
        <v>4.67</v>
      </c>
      <c r="M88" s="1">
        <f t="shared" si="9"/>
        <v>7.8512038355526809E-2</v>
      </c>
    </row>
    <row r="89" spans="1:13" x14ac:dyDescent="0.6">
      <c r="A89" s="1" t="s">
        <v>89</v>
      </c>
      <c r="B89" s="1">
        <v>86945</v>
      </c>
      <c r="C89" s="1">
        <v>-3.1760000000000019</v>
      </c>
      <c r="D89" s="1">
        <v>4.7699999999999996</v>
      </c>
      <c r="E89" s="1">
        <f t="shared" si="6"/>
        <v>-7.9459999999999997</v>
      </c>
      <c r="H89" s="1" t="s">
        <v>198</v>
      </c>
      <c r="I89" s="1" t="s">
        <v>198</v>
      </c>
      <c r="J89" s="1">
        <f t="shared" si="7"/>
        <v>-7.95</v>
      </c>
      <c r="K89" s="1">
        <f t="shared" si="5"/>
        <v>-7.78</v>
      </c>
      <c r="L89" s="1">
        <f t="shared" si="8"/>
        <v>-3.06</v>
      </c>
      <c r="M89" s="1">
        <f t="shared" si="9"/>
        <v>0.82310752463508263</v>
      </c>
    </row>
    <row r="90" spans="1:13" x14ac:dyDescent="0.6">
      <c r="A90" s="1" t="s">
        <v>90</v>
      </c>
      <c r="B90" s="1">
        <v>83227</v>
      </c>
      <c r="C90" s="1">
        <v>-1.1199999999999974</v>
      </c>
      <c r="D90" s="1">
        <v>5.16</v>
      </c>
      <c r="E90" s="1">
        <f t="shared" si="6"/>
        <v>-6.28</v>
      </c>
      <c r="I90" s="1" t="s">
        <v>176</v>
      </c>
      <c r="J90" s="1">
        <f t="shared" si="7"/>
        <v>-7.28</v>
      </c>
      <c r="K90" s="1">
        <f t="shared" si="5"/>
        <v>-7.11</v>
      </c>
      <c r="L90" s="1">
        <f t="shared" si="8"/>
        <v>-1</v>
      </c>
      <c r="M90" s="1">
        <f t="shared" si="9"/>
        <v>0.61906661590587619</v>
      </c>
    </row>
    <row r="91" spans="1:13" x14ac:dyDescent="0.6">
      <c r="A91" s="1" t="s">
        <v>91</v>
      </c>
      <c r="B91" s="1">
        <v>42927</v>
      </c>
      <c r="C91" s="1">
        <v>-3.6980000000000004</v>
      </c>
      <c r="D91" s="1">
        <v>7.46</v>
      </c>
      <c r="E91" s="1">
        <f t="shared" si="6"/>
        <v>-11.157999999999999</v>
      </c>
      <c r="H91" s="1" t="s">
        <v>198</v>
      </c>
      <c r="I91" s="1" t="s">
        <v>198</v>
      </c>
      <c r="J91" s="1">
        <f t="shared" si="7"/>
        <v>-11.16</v>
      </c>
      <c r="K91" s="1">
        <f t="shared" si="5"/>
        <v>-10.99</v>
      </c>
      <c r="L91" s="1">
        <f t="shared" si="8"/>
        <v>-3.58</v>
      </c>
      <c r="M91" s="1">
        <f t="shared" si="9"/>
        <v>0.86100561632897499</v>
      </c>
    </row>
    <row r="92" spans="1:13" x14ac:dyDescent="0.6">
      <c r="A92" s="1" t="s">
        <v>92</v>
      </c>
      <c r="B92" s="1">
        <v>75450</v>
      </c>
      <c r="C92" s="1">
        <v>1.9189999999999969</v>
      </c>
      <c r="D92" s="1">
        <v>3.79</v>
      </c>
      <c r="E92" s="1">
        <f t="shared" si="6"/>
        <v>-1.871</v>
      </c>
      <c r="H92" s="1" t="s">
        <v>177</v>
      </c>
      <c r="I92" s="1" t="s">
        <v>176</v>
      </c>
      <c r="J92" s="1">
        <f t="shared" si="7"/>
        <v>-3.87</v>
      </c>
      <c r="K92" s="1">
        <f t="shared" si="5"/>
        <v>-3.7</v>
      </c>
      <c r="L92" s="1">
        <f t="shared" si="8"/>
        <v>2.04</v>
      </c>
      <c r="M92" s="1">
        <f t="shared" si="9"/>
        <v>0.26822774690359608</v>
      </c>
    </row>
    <row r="93" spans="1:13" x14ac:dyDescent="0.6">
      <c r="A93" s="1" t="s">
        <v>93</v>
      </c>
      <c r="B93" s="1">
        <v>84967</v>
      </c>
      <c r="C93" s="1">
        <v>12.454000000000001</v>
      </c>
      <c r="D93" s="1">
        <v>3.65</v>
      </c>
      <c r="E93" s="1">
        <f t="shared" si="6"/>
        <v>8.8040000000000003</v>
      </c>
      <c r="F93" s="1" t="s">
        <v>178</v>
      </c>
      <c r="G93" s="1" t="s">
        <v>178</v>
      </c>
      <c r="H93" s="1" t="s">
        <v>198</v>
      </c>
      <c r="I93" s="1" t="s">
        <v>198</v>
      </c>
      <c r="J93" s="1">
        <f t="shared" si="7"/>
        <v>8.8000000000000007</v>
      </c>
      <c r="K93" s="1">
        <f t="shared" si="5"/>
        <v>8.9700000000000006</v>
      </c>
      <c r="L93" s="1">
        <f t="shared" si="8"/>
        <v>12.57</v>
      </c>
      <c r="M93" s="1">
        <f t="shared" si="9"/>
        <v>6.9739336131488072E-5</v>
      </c>
    </row>
    <row r="94" spans="1:13" x14ac:dyDescent="0.6">
      <c r="A94" s="1" t="s">
        <v>94</v>
      </c>
      <c r="B94" s="1">
        <v>65755</v>
      </c>
      <c r="C94" s="1">
        <v>-12.29</v>
      </c>
      <c r="D94" s="1">
        <v>-3.95</v>
      </c>
      <c r="E94" s="1">
        <f t="shared" si="6"/>
        <v>-8.34</v>
      </c>
      <c r="H94" s="1" t="s">
        <v>198</v>
      </c>
      <c r="I94" s="1" t="s">
        <v>198</v>
      </c>
      <c r="J94" s="1">
        <f t="shared" si="7"/>
        <v>-8.34</v>
      </c>
      <c r="K94" s="1">
        <f t="shared" si="5"/>
        <v>-8.17</v>
      </c>
      <c r="L94" s="1">
        <f t="shared" si="8"/>
        <v>-12.17</v>
      </c>
      <c r="M94" s="1">
        <f t="shared" si="9"/>
        <v>0.99988693434047182</v>
      </c>
    </row>
    <row r="95" spans="1:13" x14ac:dyDescent="0.6">
      <c r="A95" s="1" t="s">
        <v>95</v>
      </c>
      <c r="B95" s="1">
        <v>78203</v>
      </c>
      <c r="C95" s="1">
        <v>3.0180000000000007</v>
      </c>
      <c r="D95" s="1">
        <v>3.53</v>
      </c>
      <c r="E95" s="1">
        <f t="shared" si="6"/>
        <v>-0.51200000000000001</v>
      </c>
      <c r="H95" s="1" t="s">
        <v>199</v>
      </c>
      <c r="I95" s="1" t="s">
        <v>198</v>
      </c>
      <c r="J95" s="1">
        <f t="shared" si="7"/>
        <v>-1.51</v>
      </c>
      <c r="K95" s="1">
        <f t="shared" si="5"/>
        <v>-1.34</v>
      </c>
      <c r="L95" s="1">
        <f t="shared" si="8"/>
        <v>3.14</v>
      </c>
      <c r="M95" s="1">
        <f t="shared" si="9"/>
        <v>0.1706714653970699</v>
      </c>
    </row>
    <row r="96" spans="1:13" x14ac:dyDescent="0.6">
      <c r="A96" s="1" t="s">
        <v>96</v>
      </c>
      <c r="B96" s="1">
        <v>87100</v>
      </c>
      <c r="C96" s="1">
        <v>15.722999999999999</v>
      </c>
      <c r="D96" s="1">
        <v>3.34</v>
      </c>
      <c r="E96" s="1">
        <f t="shared" si="6"/>
        <v>12.382999999999999</v>
      </c>
      <c r="H96" s="1" t="s">
        <v>198</v>
      </c>
      <c r="I96" s="1" t="s">
        <v>198</v>
      </c>
      <c r="J96" s="1">
        <f t="shared" si="7"/>
        <v>12.38</v>
      </c>
      <c r="K96" s="1">
        <f t="shared" si="5"/>
        <v>12.55</v>
      </c>
      <c r="L96" s="1">
        <f t="shared" si="8"/>
        <v>15.84</v>
      </c>
      <c r="M96" s="1">
        <f t="shared" si="9"/>
        <v>7.933281519755948E-7</v>
      </c>
    </row>
    <row r="97" spans="1:13" x14ac:dyDescent="0.6">
      <c r="A97" s="1" t="s">
        <v>98</v>
      </c>
      <c r="B97" s="1">
        <v>87405</v>
      </c>
      <c r="C97" s="1">
        <v>1.2569999999999979</v>
      </c>
      <c r="D97" s="1">
        <v>1.54</v>
      </c>
      <c r="E97" s="1">
        <f t="shared" si="6"/>
        <v>-0.28299999999999997</v>
      </c>
      <c r="H97" s="1" t="s">
        <v>176</v>
      </c>
      <c r="I97" s="1" t="s">
        <v>176</v>
      </c>
      <c r="J97" s="1">
        <f t="shared" si="7"/>
        <v>-0.28000000000000003</v>
      </c>
      <c r="K97" s="1">
        <f t="shared" si="5"/>
        <v>-0.11</v>
      </c>
      <c r="L97" s="1">
        <f t="shared" si="8"/>
        <v>1.38</v>
      </c>
      <c r="M97" s="1">
        <f t="shared" si="9"/>
        <v>0.3379070940676977</v>
      </c>
    </row>
    <row r="98" spans="1:13" x14ac:dyDescent="0.6">
      <c r="A98" s="1" t="s">
        <v>99</v>
      </c>
      <c r="B98" s="1">
        <v>85233</v>
      </c>
      <c r="C98" s="1">
        <v>-12.198999999999998</v>
      </c>
      <c r="D98" s="1">
        <v>-4.5</v>
      </c>
      <c r="E98" s="1">
        <f t="shared" si="6"/>
        <v>-7.6989999999999998</v>
      </c>
      <c r="I98" s="1" t="s">
        <v>176</v>
      </c>
      <c r="J98" s="1">
        <f t="shared" si="7"/>
        <v>-8.6999999999999993</v>
      </c>
      <c r="K98" s="1">
        <f t="shared" si="5"/>
        <v>-8.5299999999999994</v>
      </c>
      <c r="L98" s="1">
        <f t="shared" si="8"/>
        <v>-12.08</v>
      </c>
      <c r="M98" s="1">
        <f t="shared" si="9"/>
        <v>0.99987419031457014</v>
      </c>
    </row>
    <row r="99" spans="1:13" x14ac:dyDescent="0.6">
      <c r="A99" s="1" t="s">
        <v>100</v>
      </c>
      <c r="B99" s="1">
        <v>81453</v>
      </c>
      <c r="C99" s="1">
        <v>24.412000000000006</v>
      </c>
      <c r="D99" s="1">
        <v>3.14</v>
      </c>
      <c r="E99" s="1">
        <f t="shared" si="6"/>
        <v>21.271999999999998</v>
      </c>
      <c r="H99" s="1" t="s">
        <v>198</v>
      </c>
      <c r="I99" s="1" t="s">
        <v>198</v>
      </c>
      <c r="J99" s="1">
        <f t="shared" si="7"/>
        <v>21.27</v>
      </c>
      <c r="K99" s="1">
        <f t="shared" si="5"/>
        <v>21.44</v>
      </c>
      <c r="L99" s="1">
        <f t="shared" si="8"/>
        <v>24.53</v>
      </c>
      <c r="M99" s="1">
        <f t="shared" si="9"/>
        <v>5.2947298192108587E-14</v>
      </c>
    </row>
    <row r="100" spans="1:13" x14ac:dyDescent="0.6">
      <c r="A100" s="1" t="s">
        <v>101</v>
      </c>
      <c r="B100" s="1">
        <v>87145</v>
      </c>
      <c r="C100" s="1">
        <v>22.89</v>
      </c>
      <c r="D100" s="1">
        <v>8.83</v>
      </c>
      <c r="E100" s="1">
        <f t="shared" si="6"/>
        <v>14.06</v>
      </c>
      <c r="H100" s="1" t="s">
        <v>198</v>
      </c>
      <c r="I100" s="1" t="s">
        <v>198</v>
      </c>
      <c r="J100" s="1">
        <f t="shared" si="7"/>
        <v>14.06</v>
      </c>
      <c r="K100" s="1">
        <f t="shared" si="5"/>
        <v>14.23</v>
      </c>
      <c r="L100" s="1">
        <f t="shared" si="8"/>
        <v>23.01</v>
      </c>
      <c r="M100" s="1">
        <f t="shared" si="9"/>
        <v>1.5542744711468664E-12</v>
      </c>
    </row>
    <row r="101" spans="1:13" x14ac:dyDescent="0.6">
      <c r="A101" s="1" t="s">
        <v>102</v>
      </c>
      <c r="B101" s="1">
        <v>76572</v>
      </c>
      <c r="C101" s="1">
        <v>-16.856000000000002</v>
      </c>
      <c r="D101" s="1">
        <v>-1.54</v>
      </c>
      <c r="E101" s="1">
        <f t="shared" si="6"/>
        <v>-15.316000000000001</v>
      </c>
      <c r="H101" s="1" t="s">
        <v>198</v>
      </c>
      <c r="I101" s="1" t="s">
        <v>176</v>
      </c>
      <c r="J101" s="1">
        <f t="shared" si="7"/>
        <v>-16.32</v>
      </c>
      <c r="K101" s="1">
        <f t="shared" si="5"/>
        <v>-16.149999999999999</v>
      </c>
      <c r="L101" s="1">
        <f t="shared" si="8"/>
        <v>-16.739999999999998</v>
      </c>
      <c r="M101" s="1">
        <f t="shared" si="9"/>
        <v>0.99999980392282961</v>
      </c>
    </row>
    <row r="102" spans="1:13" x14ac:dyDescent="0.6">
      <c r="A102" s="1" t="s">
        <v>103</v>
      </c>
      <c r="B102" s="1">
        <v>91903</v>
      </c>
      <c r="C102" s="1">
        <v>7.3449999999999989</v>
      </c>
      <c r="D102" s="1">
        <v>0.28999999999999998</v>
      </c>
      <c r="E102" s="1">
        <f t="shared" si="6"/>
        <v>7.0549999999999997</v>
      </c>
      <c r="H102" s="1" t="s">
        <v>198</v>
      </c>
      <c r="I102" s="1" t="s">
        <v>198</v>
      </c>
      <c r="J102" s="1">
        <f t="shared" si="7"/>
        <v>7.06</v>
      </c>
      <c r="K102" s="1">
        <f t="shared" si="5"/>
        <v>7.23</v>
      </c>
      <c r="L102" s="1">
        <f t="shared" si="8"/>
        <v>7.47</v>
      </c>
      <c r="M102" s="1">
        <f t="shared" si="9"/>
        <v>1.1798244691977128E-2</v>
      </c>
    </row>
    <row r="103" spans="1:13" x14ac:dyDescent="0.6">
      <c r="A103" s="1" t="s">
        <v>104</v>
      </c>
      <c r="B103" s="1">
        <v>105107</v>
      </c>
      <c r="C103" s="1">
        <v>-5.3190000000000026</v>
      </c>
      <c r="D103" s="1">
        <v>-5.34</v>
      </c>
      <c r="E103" s="1">
        <f t="shared" si="6"/>
        <v>2.1000000000000001E-2</v>
      </c>
      <c r="H103" s="1" t="s">
        <v>198</v>
      </c>
      <c r="I103" s="1" t="s">
        <v>198</v>
      </c>
      <c r="J103" s="1">
        <f t="shared" si="7"/>
        <v>0.02</v>
      </c>
      <c r="K103" s="1">
        <f t="shared" si="5"/>
        <v>0.19</v>
      </c>
      <c r="L103" s="1">
        <f t="shared" si="8"/>
        <v>-5.2</v>
      </c>
      <c r="M103" s="1">
        <f t="shared" si="9"/>
        <v>0.94245915855032947</v>
      </c>
    </row>
    <row r="104" spans="1:13" x14ac:dyDescent="0.6">
      <c r="A104" s="1" t="s">
        <v>105</v>
      </c>
      <c r="B104" s="1">
        <v>79860</v>
      </c>
      <c r="C104" s="1">
        <v>-7.8140000000000001</v>
      </c>
      <c r="D104" s="1">
        <v>5.96</v>
      </c>
      <c r="E104" s="1">
        <f t="shared" si="6"/>
        <v>-13.773999999999999</v>
      </c>
      <c r="H104" s="1" t="s">
        <v>198</v>
      </c>
      <c r="I104" s="1" t="s">
        <v>198</v>
      </c>
      <c r="J104" s="1">
        <f t="shared" si="7"/>
        <v>-13.77</v>
      </c>
      <c r="K104" s="1">
        <f t="shared" si="5"/>
        <v>-13.6</v>
      </c>
      <c r="L104" s="1">
        <f t="shared" si="8"/>
        <v>-7.69</v>
      </c>
      <c r="M104" s="1">
        <f t="shared" si="9"/>
        <v>0.99010492964021091</v>
      </c>
    </row>
    <row r="105" spans="1:13" x14ac:dyDescent="0.6">
      <c r="A105" s="1" t="s">
        <v>159</v>
      </c>
      <c r="B105" s="1">
        <v>84960</v>
      </c>
      <c r="C105" s="1">
        <v>4.4129999999999967</v>
      </c>
      <c r="D105" s="1">
        <v>-0.38</v>
      </c>
      <c r="E105" s="1">
        <f t="shared" si="6"/>
        <v>4.7930000000000001</v>
      </c>
      <c r="H105" s="1" t="s">
        <v>198</v>
      </c>
      <c r="I105" s="1" t="s">
        <v>198</v>
      </c>
      <c r="J105" s="1">
        <f t="shared" si="7"/>
        <v>4.79</v>
      </c>
      <c r="K105" s="1">
        <f t="shared" si="5"/>
        <v>4.96</v>
      </c>
      <c r="L105" s="1">
        <f t="shared" si="8"/>
        <v>4.53</v>
      </c>
      <c r="M105" s="1">
        <f t="shared" si="9"/>
        <v>8.4918573694196267E-2</v>
      </c>
    </row>
    <row r="106" spans="1:13" x14ac:dyDescent="0.6">
      <c r="A106" s="1" t="s">
        <v>106</v>
      </c>
      <c r="B106" s="1">
        <v>78048</v>
      </c>
      <c r="C106" s="1">
        <v>10.276000000000003</v>
      </c>
      <c r="D106" s="1">
        <v>1.63</v>
      </c>
      <c r="E106" s="1">
        <f t="shared" si="6"/>
        <v>8.6460000000000008</v>
      </c>
      <c r="H106" s="1" t="s">
        <v>199</v>
      </c>
      <c r="I106" s="1" t="s">
        <v>198</v>
      </c>
      <c r="J106" s="1">
        <f t="shared" si="7"/>
        <v>7.65</v>
      </c>
      <c r="K106" s="1">
        <f t="shared" si="5"/>
        <v>7.82</v>
      </c>
      <c r="L106" s="1">
        <f t="shared" si="8"/>
        <v>10.4</v>
      </c>
      <c r="M106" s="1">
        <f t="shared" si="9"/>
        <v>8.121286767245803E-4</v>
      </c>
    </row>
    <row r="107" spans="1:13" x14ac:dyDescent="0.6">
      <c r="A107" s="1" t="s">
        <v>107</v>
      </c>
      <c r="B107" s="1">
        <v>89327</v>
      </c>
      <c r="C107" s="1">
        <v>-23.295999999999999</v>
      </c>
      <c r="D107" s="1">
        <v>-1.03</v>
      </c>
      <c r="E107" s="1">
        <f t="shared" si="6"/>
        <v>-22.265999999999998</v>
      </c>
      <c r="G107" s="1" t="s">
        <v>208</v>
      </c>
      <c r="H107" s="1" t="s">
        <v>176</v>
      </c>
      <c r="I107" s="1" t="s">
        <v>198</v>
      </c>
      <c r="J107" s="1">
        <f t="shared" si="7"/>
        <v>-21.27</v>
      </c>
      <c r="K107" s="1">
        <f t="shared" si="5"/>
        <v>-21.1</v>
      </c>
      <c r="L107" s="1">
        <f t="shared" si="8"/>
        <v>-23.18</v>
      </c>
      <c r="M107" s="1">
        <f t="shared" si="9"/>
        <v>0.99999999999892386</v>
      </c>
    </row>
    <row r="108" spans="1:13" x14ac:dyDescent="0.6">
      <c r="A108" s="1" t="s">
        <v>160</v>
      </c>
      <c r="B108" s="1">
        <v>84821</v>
      </c>
      <c r="C108" s="1">
        <v>-7.5549999999999997</v>
      </c>
      <c r="D108" s="1">
        <v>-0.41</v>
      </c>
      <c r="E108" s="1">
        <f t="shared" si="6"/>
        <v>-7.1449999999999996</v>
      </c>
      <c r="H108" s="1" t="s">
        <v>198</v>
      </c>
      <c r="I108" s="1" t="s">
        <v>198</v>
      </c>
      <c r="J108" s="1">
        <f t="shared" si="7"/>
        <v>-7.15</v>
      </c>
      <c r="K108" s="1">
        <f t="shared" si="5"/>
        <v>-6.98</v>
      </c>
      <c r="L108" s="1">
        <f t="shared" si="8"/>
        <v>-7.44</v>
      </c>
      <c r="M108" s="1">
        <f t="shared" si="9"/>
        <v>0.98791906275512631</v>
      </c>
    </row>
    <row r="109" spans="1:13" x14ac:dyDescent="0.6">
      <c r="A109" s="1" t="s">
        <v>108</v>
      </c>
      <c r="B109" s="1">
        <v>81913</v>
      </c>
      <c r="C109" s="1">
        <v>8.722999999999999</v>
      </c>
      <c r="D109" s="1">
        <v>2.7</v>
      </c>
      <c r="E109" s="1">
        <f t="shared" si="6"/>
        <v>6.0229999999999997</v>
      </c>
      <c r="H109" s="1" t="s">
        <v>198</v>
      </c>
      <c r="I109" s="1" t="s">
        <v>198</v>
      </c>
      <c r="J109" s="1">
        <f t="shared" si="7"/>
        <v>6.02</v>
      </c>
      <c r="K109" s="1">
        <f t="shared" si="5"/>
        <v>6.19</v>
      </c>
      <c r="L109" s="1">
        <f t="shared" si="8"/>
        <v>8.84</v>
      </c>
      <c r="M109" s="1">
        <f t="shared" si="9"/>
        <v>3.6944593000572314E-3</v>
      </c>
    </row>
    <row r="110" spans="1:13" x14ac:dyDescent="0.6">
      <c r="A110" s="1" t="s">
        <v>109</v>
      </c>
      <c r="B110" s="1">
        <v>83729</v>
      </c>
      <c r="C110" s="1">
        <v>17.156000000000006</v>
      </c>
      <c r="D110" s="1">
        <v>7.51</v>
      </c>
      <c r="E110" s="1">
        <f t="shared" si="6"/>
        <v>9.6460000000000008</v>
      </c>
      <c r="H110" s="1" t="s">
        <v>198</v>
      </c>
      <c r="I110" s="1" t="s">
        <v>177</v>
      </c>
      <c r="J110" s="1">
        <f t="shared" si="7"/>
        <v>10.65</v>
      </c>
      <c r="K110" s="1">
        <f t="shared" si="5"/>
        <v>10.82</v>
      </c>
      <c r="L110" s="1">
        <f t="shared" si="8"/>
        <v>17.28</v>
      </c>
      <c r="M110" s="1">
        <f t="shared" si="9"/>
        <v>8.1885569366646292E-8</v>
      </c>
    </row>
    <row r="111" spans="1:13" x14ac:dyDescent="0.6">
      <c r="A111" s="1" t="s">
        <v>111</v>
      </c>
      <c r="B111" s="1">
        <v>75715</v>
      </c>
      <c r="C111" s="1">
        <v>17.494</v>
      </c>
      <c r="D111" s="1">
        <v>3.69</v>
      </c>
      <c r="E111" s="1">
        <f t="shared" si="6"/>
        <v>13.804</v>
      </c>
      <c r="H111" s="1" t="s">
        <v>198</v>
      </c>
      <c r="I111" s="1" t="s">
        <v>198</v>
      </c>
      <c r="J111" s="1">
        <f t="shared" si="7"/>
        <v>13.8</v>
      </c>
      <c r="K111" s="1">
        <f t="shared" si="5"/>
        <v>13.97</v>
      </c>
      <c r="L111" s="1">
        <f t="shared" si="8"/>
        <v>17.61</v>
      </c>
      <c r="M111" s="1">
        <f t="shared" si="9"/>
        <v>4.7414564561076713E-8</v>
      </c>
    </row>
    <row r="112" spans="1:13" x14ac:dyDescent="0.6">
      <c r="A112" s="1" t="s">
        <v>112</v>
      </c>
      <c r="B112" s="1">
        <v>82203</v>
      </c>
      <c r="C112" s="1">
        <v>11.192</v>
      </c>
      <c r="D112" s="1">
        <v>2.2599999999999998</v>
      </c>
      <c r="E112" s="1">
        <f t="shared" si="6"/>
        <v>8.9320000000000004</v>
      </c>
      <c r="H112" s="1" t="s">
        <v>198</v>
      </c>
      <c r="I112" s="1" t="s">
        <v>198</v>
      </c>
      <c r="J112" s="1">
        <f t="shared" si="7"/>
        <v>8.93</v>
      </c>
      <c r="K112" s="1">
        <f t="shared" si="5"/>
        <v>9.1</v>
      </c>
      <c r="L112" s="1">
        <f t="shared" si="8"/>
        <v>11.31</v>
      </c>
      <c r="M112" s="1">
        <f t="shared" si="9"/>
        <v>3.0483820673551183E-4</v>
      </c>
    </row>
    <row r="113" spans="1:13" x14ac:dyDescent="0.6">
      <c r="A113" s="1" t="s">
        <v>113</v>
      </c>
      <c r="B113" s="1">
        <v>81059</v>
      </c>
      <c r="C113" s="1">
        <v>-1.1319999999999979</v>
      </c>
      <c r="D113" s="1">
        <v>4.88</v>
      </c>
      <c r="E113" s="1">
        <f t="shared" si="6"/>
        <v>-6.0119999999999996</v>
      </c>
      <c r="H113" s="1" t="s">
        <v>177</v>
      </c>
      <c r="I113" s="1" t="s">
        <v>176</v>
      </c>
      <c r="J113" s="1">
        <f t="shared" si="7"/>
        <v>-8.01</v>
      </c>
      <c r="K113" s="1">
        <f t="shared" si="5"/>
        <v>-7.84</v>
      </c>
      <c r="L113" s="1">
        <f t="shared" si="8"/>
        <v>-1.01</v>
      </c>
      <c r="M113" s="1">
        <f t="shared" si="9"/>
        <v>0.62022074932656079</v>
      </c>
    </row>
    <row r="114" spans="1:13" x14ac:dyDescent="0.6">
      <c r="A114" s="1" t="s">
        <v>161</v>
      </c>
      <c r="B114" s="1">
        <v>80548</v>
      </c>
      <c r="C114" s="1">
        <v>20.350999999999999</v>
      </c>
      <c r="D114" s="1">
        <v>2.09</v>
      </c>
      <c r="E114" s="1">
        <f t="shared" si="6"/>
        <v>18.260999999999999</v>
      </c>
      <c r="H114" s="1" t="s">
        <v>198</v>
      </c>
      <c r="I114" s="1" t="s">
        <v>198</v>
      </c>
      <c r="J114" s="1">
        <f t="shared" si="7"/>
        <v>18.260000000000002</v>
      </c>
      <c r="K114" s="1">
        <f t="shared" si="5"/>
        <v>18.43</v>
      </c>
      <c r="L114" s="1">
        <f t="shared" si="8"/>
        <v>20.47</v>
      </c>
      <c r="M114" s="1">
        <f t="shared" si="9"/>
        <v>2.7693084752388732E-10</v>
      </c>
    </row>
    <row r="115" spans="1:13" x14ac:dyDescent="0.6">
      <c r="A115" s="1" t="s">
        <v>114</v>
      </c>
      <c r="B115" s="1">
        <v>91172</v>
      </c>
      <c r="C115" s="1">
        <v>16.805000000000007</v>
      </c>
      <c r="D115" s="1">
        <v>1.96</v>
      </c>
      <c r="E115" s="1">
        <f t="shared" si="6"/>
        <v>14.845000000000001</v>
      </c>
      <c r="F115" s="1" t="s">
        <v>178</v>
      </c>
      <c r="G115" s="1" t="s">
        <v>178</v>
      </c>
      <c r="H115" s="1" t="s">
        <v>198</v>
      </c>
      <c r="I115" s="1" t="s">
        <v>198</v>
      </c>
      <c r="J115" s="1">
        <f t="shared" si="7"/>
        <v>14.85</v>
      </c>
      <c r="K115" s="1">
        <f t="shared" si="5"/>
        <v>15.02</v>
      </c>
      <c r="L115" s="1">
        <f t="shared" si="8"/>
        <v>16.93</v>
      </c>
      <c r="M115" s="1">
        <f t="shared" si="9"/>
        <v>1.4463805686796233E-7</v>
      </c>
    </row>
    <row r="116" spans="1:13" x14ac:dyDescent="0.6">
      <c r="A116" s="1" t="s">
        <v>115</v>
      </c>
      <c r="B116" s="1">
        <v>81964</v>
      </c>
      <c r="C116" s="1">
        <v>-12.491</v>
      </c>
      <c r="D116" s="1">
        <v>3.42</v>
      </c>
      <c r="E116" s="1">
        <f t="shared" si="6"/>
        <v>-15.911</v>
      </c>
      <c r="H116" s="1" t="s">
        <v>198</v>
      </c>
      <c r="I116" s="1" t="s">
        <v>198</v>
      </c>
      <c r="J116" s="1">
        <f t="shared" si="7"/>
        <v>-15.91</v>
      </c>
      <c r="K116" s="1">
        <f t="shared" si="5"/>
        <v>-15.74</v>
      </c>
      <c r="L116" s="1">
        <f t="shared" si="8"/>
        <v>-12.37</v>
      </c>
      <c r="M116" s="1">
        <f t="shared" si="9"/>
        <v>0.99991104695852795</v>
      </c>
    </row>
    <row r="117" spans="1:13" x14ac:dyDescent="0.6">
      <c r="A117" s="1" t="s">
        <v>117</v>
      </c>
      <c r="B117" s="1">
        <v>85709</v>
      </c>
      <c r="C117" s="1">
        <v>14.055000000000007</v>
      </c>
      <c r="D117" s="1">
        <v>8.5500000000000007</v>
      </c>
      <c r="E117" s="1">
        <f t="shared" si="6"/>
        <v>5.5049999999999999</v>
      </c>
      <c r="H117" s="1" t="s">
        <v>198</v>
      </c>
      <c r="I117" s="1" t="s">
        <v>198</v>
      </c>
      <c r="J117" s="1">
        <f t="shared" si="7"/>
        <v>5.51</v>
      </c>
      <c r="K117" s="1">
        <f t="shared" si="5"/>
        <v>5.68</v>
      </c>
      <c r="L117" s="1">
        <f t="shared" si="8"/>
        <v>14.18</v>
      </c>
      <c r="M117" s="1">
        <f t="shared" si="9"/>
        <v>8.6574427251357542E-6</v>
      </c>
    </row>
    <row r="118" spans="1:13" x14ac:dyDescent="0.6">
      <c r="A118" s="1" t="s">
        <v>118</v>
      </c>
      <c r="B118" s="1">
        <v>81584</v>
      </c>
      <c r="C118" s="1">
        <v>22.998000000000005</v>
      </c>
      <c r="D118" s="1">
        <v>10.24</v>
      </c>
      <c r="E118" s="1">
        <f t="shared" si="6"/>
        <v>12.757999999999999</v>
      </c>
      <c r="H118" s="1" t="s">
        <v>198</v>
      </c>
      <c r="I118" s="1" t="s">
        <v>198</v>
      </c>
      <c r="J118" s="1">
        <f t="shared" si="7"/>
        <v>12.76</v>
      </c>
      <c r="K118" s="1">
        <f t="shared" si="5"/>
        <v>12.93</v>
      </c>
      <c r="L118" s="1">
        <f t="shared" si="8"/>
        <v>23.12</v>
      </c>
      <c r="M118" s="1">
        <f t="shared" si="9"/>
        <v>1.2256088423115652E-12</v>
      </c>
    </row>
    <row r="119" spans="1:13" x14ac:dyDescent="0.6">
      <c r="A119" s="1" t="s">
        <v>119</v>
      </c>
      <c r="B119" s="1">
        <v>71534</v>
      </c>
      <c r="C119" s="1">
        <v>-5.7689999999999984</v>
      </c>
      <c r="D119" s="1">
        <v>5.57</v>
      </c>
      <c r="E119" s="1">
        <f t="shared" si="6"/>
        <v>-11.339</v>
      </c>
      <c r="H119" s="1" t="s">
        <v>198</v>
      </c>
      <c r="I119" s="1" t="s">
        <v>198</v>
      </c>
      <c r="J119" s="1">
        <f t="shared" si="7"/>
        <v>-11.34</v>
      </c>
      <c r="K119" s="1">
        <f t="shared" si="5"/>
        <v>-11.17</v>
      </c>
      <c r="L119" s="1">
        <f t="shared" si="8"/>
        <v>-5.65</v>
      </c>
      <c r="M119" s="1">
        <f t="shared" si="9"/>
        <v>0.95656283349323068</v>
      </c>
    </row>
    <row r="120" spans="1:13" x14ac:dyDescent="0.6">
      <c r="A120" s="1" t="s">
        <v>120</v>
      </c>
      <c r="B120" s="1">
        <v>85384</v>
      </c>
      <c r="C120" s="1">
        <v>-4.1940000000000026</v>
      </c>
      <c r="D120" s="1">
        <v>-1.83</v>
      </c>
      <c r="E120" s="1">
        <f t="shared" si="6"/>
        <v>-2.3639999999999999</v>
      </c>
      <c r="I120" s="1" t="s">
        <v>176</v>
      </c>
      <c r="J120" s="1">
        <f t="shared" si="7"/>
        <v>-3.36</v>
      </c>
      <c r="K120" s="1">
        <f t="shared" si="5"/>
        <v>-3.19</v>
      </c>
      <c r="L120" s="1">
        <f t="shared" si="8"/>
        <v>-4.07</v>
      </c>
      <c r="M120" s="1">
        <f t="shared" si="9"/>
        <v>0.89127428678740883</v>
      </c>
    </row>
    <row r="121" spans="1:13" x14ac:dyDescent="0.6">
      <c r="A121" s="1" t="s">
        <v>121</v>
      </c>
      <c r="B121" s="1">
        <v>89735</v>
      </c>
      <c r="C121" s="1">
        <v>18.856999999999999</v>
      </c>
      <c r="D121" s="1">
        <v>5.19</v>
      </c>
      <c r="E121" s="1">
        <f t="shared" si="6"/>
        <v>13.667</v>
      </c>
      <c r="H121" s="1" t="s">
        <v>198</v>
      </c>
      <c r="I121" s="1" t="s">
        <v>182</v>
      </c>
      <c r="J121" s="1">
        <f t="shared" si="7"/>
        <v>14.67</v>
      </c>
      <c r="K121" s="1">
        <f t="shared" si="5"/>
        <v>14.84</v>
      </c>
      <c r="L121" s="1">
        <f t="shared" si="8"/>
        <v>18.98</v>
      </c>
      <c r="M121" s="1">
        <f t="shared" si="9"/>
        <v>4.4223576234275612E-9</v>
      </c>
    </row>
    <row r="122" spans="1:13" x14ac:dyDescent="0.6">
      <c r="A122" s="1" t="s">
        <v>122</v>
      </c>
      <c r="B122" s="1">
        <v>78317</v>
      </c>
      <c r="C122" s="1">
        <v>-4.3729999999999976</v>
      </c>
      <c r="D122" s="1">
        <v>5.49</v>
      </c>
      <c r="E122" s="1">
        <f t="shared" si="6"/>
        <v>-9.8629999999999995</v>
      </c>
      <c r="H122" s="1" t="s">
        <v>198</v>
      </c>
      <c r="I122" s="1" t="s">
        <v>176</v>
      </c>
      <c r="J122" s="1">
        <f t="shared" si="7"/>
        <v>-10.86</v>
      </c>
      <c r="K122" s="1">
        <f t="shared" si="5"/>
        <v>-10.69</v>
      </c>
      <c r="L122" s="1">
        <f t="shared" si="8"/>
        <v>-4.25</v>
      </c>
      <c r="M122" s="1">
        <f t="shared" si="9"/>
        <v>0.9011059197473601</v>
      </c>
    </row>
    <row r="123" spans="1:13" x14ac:dyDescent="0.6">
      <c r="A123" s="1" t="s">
        <v>123</v>
      </c>
      <c r="B123" s="1">
        <v>82386</v>
      </c>
      <c r="C123" s="1">
        <v>5.3269999999999982</v>
      </c>
      <c r="D123" s="1">
        <v>4.75</v>
      </c>
      <c r="E123" s="1">
        <f t="shared" si="6"/>
        <v>0.57699999999999996</v>
      </c>
      <c r="H123" s="1" t="s">
        <v>198</v>
      </c>
      <c r="I123" s="1" t="s">
        <v>198</v>
      </c>
      <c r="J123" s="1">
        <f t="shared" si="7"/>
        <v>0.57999999999999996</v>
      </c>
      <c r="K123" s="1">
        <f t="shared" si="5"/>
        <v>0.75</v>
      </c>
      <c r="L123" s="1">
        <f t="shared" si="8"/>
        <v>5.45</v>
      </c>
      <c r="M123" s="1">
        <f t="shared" si="9"/>
        <v>4.9316714759688976E-2</v>
      </c>
    </row>
    <row r="124" spans="1:13" x14ac:dyDescent="0.6">
      <c r="A124" s="1" t="s">
        <v>124</v>
      </c>
      <c r="B124" s="1">
        <v>78641</v>
      </c>
      <c r="C124" s="1">
        <v>8.865000000000002</v>
      </c>
      <c r="D124" s="1">
        <v>1.17</v>
      </c>
      <c r="E124" s="1">
        <f t="shared" si="6"/>
        <v>7.6950000000000003</v>
      </c>
      <c r="H124" s="1" t="s">
        <v>198</v>
      </c>
      <c r="I124" s="1" t="s">
        <v>198</v>
      </c>
      <c r="J124" s="1">
        <f t="shared" si="7"/>
        <v>7.7</v>
      </c>
      <c r="K124" s="1">
        <f t="shared" si="5"/>
        <v>7.87</v>
      </c>
      <c r="L124" s="1">
        <f t="shared" si="8"/>
        <v>8.99</v>
      </c>
      <c r="M124" s="1">
        <f t="shared" si="9"/>
        <v>3.2224590127465621E-3</v>
      </c>
    </row>
    <row r="125" spans="1:13" x14ac:dyDescent="0.6">
      <c r="A125" s="1" t="s">
        <v>125</v>
      </c>
      <c r="B125" s="1">
        <v>80194</v>
      </c>
      <c r="C125" s="1">
        <v>-5.8830000000000027</v>
      </c>
      <c r="D125" s="1">
        <v>2.06</v>
      </c>
      <c r="E125" s="1">
        <f t="shared" si="6"/>
        <v>-7.9429999999999996</v>
      </c>
      <c r="H125" s="1" t="s">
        <v>198</v>
      </c>
      <c r="I125" s="1" t="s">
        <v>198</v>
      </c>
      <c r="J125" s="1">
        <f t="shared" si="7"/>
        <v>-7.94</v>
      </c>
      <c r="K125" s="1">
        <f t="shared" si="5"/>
        <v>-7.77</v>
      </c>
      <c r="L125" s="1">
        <f t="shared" si="8"/>
        <v>-5.76</v>
      </c>
      <c r="M125" s="1">
        <f t="shared" si="9"/>
        <v>0.95954711095412026</v>
      </c>
    </row>
    <row r="126" spans="1:13" x14ac:dyDescent="0.6">
      <c r="A126" s="1" t="s">
        <v>126</v>
      </c>
      <c r="B126" s="1">
        <v>76364</v>
      </c>
      <c r="C126" s="1">
        <v>-2.5080000000000027</v>
      </c>
      <c r="D126" s="1">
        <v>1.7</v>
      </c>
      <c r="E126" s="1">
        <f t="shared" si="6"/>
        <v>-4.2080000000000002</v>
      </c>
      <c r="H126" s="1" t="s">
        <v>177</v>
      </c>
      <c r="I126" s="1" t="s">
        <v>176</v>
      </c>
      <c r="J126" s="1">
        <f t="shared" si="7"/>
        <v>-6.21</v>
      </c>
      <c r="K126" s="1">
        <f t="shared" si="5"/>
        <v>-6.04</v>
      </c>
      <c r="L126" s="1">
        <f t="shared" si="8"/>
        <v>-2.39</v>
      </c>
      <c r="M126" s="1">
        <f t="shared" si="9"/>
        <v>0.76554154131925412</v>
      </c>
    </row>
    <row r="127" spans="1:13" x14ac:dyDescent="0.6">
      <c r="A127" s="1" t="s">
        <v>162</v>
      </c>
      <c r="B127" s="1">
        <v>90379</v>
      </c>
      <c r="C127" s="1">
        <v>-20.033000000000001</v>
      </c>
      <c r="D127" s="1">
        <v>-0.28000000000000003</v>
      </c>
      <c r="E127" s="1">
        <f t="shared" si="6"/>
        <v>-19.753</v>
      </c>
      <c r="H127" s="1" t="s">
        <v>198</v>
      </c>
      <c r="I127" s="1" t="s">
        <v>176</v>
      </c>
      <c r="J127" s="1">
        <f t="shared" si="7"/>
        <v>-20.75</v>
      </c>
      <c r="K127" s="1">
        <f t="shared" si="5"/>
        <v>-20.58</v>
      </c>
      <c r="L127" s="1">
        <f t="shared" si="8"/>
        <v>-19.91</v>
      </c>
      <c r="M127" s="1">
        <f t="shared" si="9"/>
        <v>0.99999999919694182</v>
      </c>
    </row>
    <row r="128" spans="1:13" x14ac:dyDescent="0.6">
      <c r="A128" s="1" t="s">
        <v>127</v>
      </c>
      <c r="B128" s="1">
        <v>79929</v>
      </c>
      <c r="C128" s="1">
        <v>-5.4099999999999966</v>
      </c>
      <c r="D128" s="1">
        <v>6.26</v>
      </c>
      <c r="E128" s="1">
        <f t="shared" si="6"/>
        <v>-11.67</v>
      </c>
      <c r="H128" s="1" t="s">
        <v>198</v>
      </c>
      <c r="I128" s="1" t="s">
        <v>198</v>
      </c>
      <c r="J128" s="1">
        <f t="shared" si="7"/>
        <v>-11.67</v>
      </c>
      <c r="K128" s="1">
        <f t="shared" si="5"/>
        <v>-11.5</v>
      </c>
      <c r="L128" s="1">
        <f t="shared" si="8"/>
        <v>-5.29</v>
      </c>
      <c r="M128" s="1">
        <f t="shared" si="9"/>
        <v>0.94553601799923337</v>
      </c>
    </row>
    <row r="129" spans="1:13" x14ac:dyDescent="0.6">
      <c r="A129" s="1" t="s">
        <v>128</v>
      </c>
      <c r="B129" s="1">
        <v>79628</v>
      </c>
      <c r="C129" s="1">
        <v>-2.6809999999999974</v>
      </c>
      <c r="D129" s="1">
        <v>8.16</v>
      </c>
      <c r="E129" s="1">
        <f t="shared" si="6"/>
        <v>-10.840999999999999</v>
      </c>
      <c r="H129" s="1" t="s">
        <v>198</v>
      </c>
      <c r="I129" s="1" t="s">
        <v>198</v>
      </c>
      <c r="J129" s="1">
        <f t="shared" si="7"/>
        <v>-10.84</v>
      </c>
      <c r="K129" s="1">
        <f t="shared" si="5"/>
        <v>-10.67</v>
      </c>
      <c r="L129" s="1">
        <f t="shared" si="8"/>
        <v>-2.56</v>
      </c>
      <c r="M129" s="1">
        <f t="shared" si="9"/>
        <v>0.78105393128479117</v>
      </c>
    </row>
    <row r="130" spans="1:13" x14ac:dyDescent="0.6">
      <c r="A130" s="1" t="s">
        <v>129</v>
      </c>
      <c r="B130" s="1">
        <v>80835</v>
      </c>
      <c r="C130" s="1">
        <v>-6.9939999999999998</v>
      </c>
      <c r="D130" s="1">
        <v>1.88</v>
      </c>
      <c r="E130" s="1">
        <f t="shared" si="6"/>
        <v>-8.8740000000000006</v>
      </c>
      <c r="H130" s="1" t="s">
        <v>198</v>
      </c>
      <c r="I130" s="1" t="s">
        <v>198</v>
      </c>
      <c r="J130" s="1">
        <f t="shared" si="7"/>
        <v>-8.8699999999999992</v>
      </c>
      <c r="K130" s="1">
        <f t="shared" ref="K130:K151" si="10">ROUND($J130+($E$152-$J$152),2)</f>
        <v>-8.6999999999999993</v>
      </c>
      <c r="L130" s="1">
        <f t="shared" si="8"/>
        <v>-6.87</v>
      </c>
      <c r="M130" s="1">
        <f t="shared" si="9"/>
        <v>0.98132045982172433</v>
      </c>
    </row>
    <row r="131" spans="1:13" x14ac:dyDescent="0.6">
      <c r="A131" s="1" t="s">
        <v>130</v>
      </c>
      <c r="B131" s="1">
        <v>87989</v>
      </c>
      <c r="C131" s="1">
        <v>18.168000000000006</v>
      </c>
      <c r="D131" s="1">
        <v>3.62</v>
      </c>
      <c r="E131" s="1">
        <f t="shared" ref="E131:E151" si="11">ROUND(C131-D131,3)</f>
        <v>14.548</v>
      </c>
      <c r="H131" s="1" t="s">
        <v>199</v>
      </c>
      <c r="I131" s="1" t="s">
        <v>198</v>
      </c>
      <c r="J131" s="1">
        <f t="shared" ref="J131:J151" si="12">ROUND($E131+IF($I131="ALP",-1,IF(OR($I131="LIB",$I131="NAT",$I131="LIB/NAT"),1,0))-IF($H131="ALP",-1,IF(OR($H131="LIB",$H131="NAT",$H131="LIB/NAT"),1,0)),2)</f>
        <v>13.55</v>
      </c>
      <c r="K131" s="1">
        <f t="shared" si="10"/>
        <v>13.72</v>
      </c>
      <c r="L131" s="1">
        <f t="shared" ref="L131:L151" si="13">IF($P$7="Pre-election",ROUND($K131+($P$8-$E$152),2),ROUND($C131+($P$8-$C$152),2))</f>
        <v>18.29</v>
      </c>
      <c r="M131" s="1">
        <f t="shared" ref="M131:M151" si="14">_xlfn.NORM.DIST(0,$L131,3.3,TRUE)</f>
        <v>1.4915623997095599E-8</v>
      </c>
    </row>
    <row r="132" spans="1:13" x14ac:dyDescent="0.6">
      <c r="A132" s="1" t="s">
        <v>131</v>
      </c>
      <c r="B132" s="1">
        <v>85341</v>
      </c>
      <c r="C132" s="1">
        <v>-0.99499999999999744</v>
      </c>
      <c r="D132" s="1">
        <v>-0.91</v>
      </c>
      <c r="E132" s="1">
        <f t="shared" si="11"/>
        <v>-8.5000000000000006E-2</v>
      </c>
      <c r="H132" s="1" t="s">
        <v>176</v>
      </c>
      <c r="I132" s="1" t="s">
        <v>176</v>
      </c>
      <c r="J132" s="1">
        <f t="shared" si="12"/>
        <v>-0.09</v>
      </c>
      <c r="K132" s="1">
        <f t="shared" si="10"/>
        <v>0.08</v>
      </c>
      <c r="L132" s="1">
        <f t="shared" si="13"/>
        <v>-0.87</v>
      </c>
      <c r="M132" s="1">
        <f t="shared" si="14"/>
        <v>0.60396993230795559</v>
      </c>
    </row>
    <row r="133" spans="1:13" x14ac:dyDescent="0.6">
      <c r="A133" s="1" t="s">
        <v>132</v>
      </c>
      <c r="B133" s="1">
        <v>89034</v>
      </c>
      <c r="C133" s="1">
        <v>7.1649999999999991</v>
      </c>
      <c r="D133" s="1">
        <v>5.95</v>
      </c>
      <c r="E133" s="1">
        <f t="shared" si="11"/>
        <v>1.2150000000000001</v>
      </c>
      <c r="H133" s="1" t="s">
        <v>198</v>
      </c>
      <c r="I133" s="1" t="s">
        <v>198</v>
      </c>
      <c r="J133" s="1">
        <f t="shared" si="12"/>
        <v>1.22</v>
      </c>
      <c r="K133" s="1">
        <f t="shared" si="10"/>
        <v>1.39</v>
      </c>
      <c r="L133" s="1">
        <f t="shared" si="13"/>
        <v>7.29</v>
      </c>
      <c r="M133" s="1">
        <f t="shared" si="14"/>
        <v>1.3584159161141723E-2</v>
      </c>
    </row>
    <row r="134" spans="1:13" x14ac:dyDescent="0.6">
      <c r="A134" s="1" t="s">
        <v>133</v>
      </c>
      <c r="B134" s="1">
        <v>79380</v>
      </c>
      <c r="C134" s="1">
        <v>-22.254000000000001</v>
      </c>
      <c r="D134" s="1">
        <v>-1.4</v>
      </c>
      <c r="E134" s="1">
        <f t="shared" si="11"/>
        <v>-20.853999999999999</v>
      </c>
      <c r="H134" s="1" t="s">
        <v>198</v>
      </c>
      <c r="I134" s="1" t="s">
        <v>198</v>
      </c>
      <c r="J134" s="1">
        <f t="shared" si="12"/>
        <v>-20.85</v>
      </c>
      <c r="K134" s="1">
        <f t="shared" si="10"/>
        <v>-20.68</v>
      </c>
      <c r="L134" s="1">
        <f t="shared" si="13"/>
        <v>-22.13</v>
      </c>
      <c r="M134" s="1">
        <f t="shared" si="14"/>
        <v>0.99999999999000255</v>
      </c>
    </row>
    <row r="135" spans="1:13" x14ac:dyDescent="0.6">
      <c r="A135" s="1" t="s">
        <v>134</v>
      </c>
      <c r="B135" s="1">
        <v>83713</v>
      </c>
      <c r="C135" s="1">
        <v>-12.847999999999999</v>
      </c>
      <c r="D135" s="1">
        <v>1.89</v>
      </c>
      <c r="E135" s="1">
        <f t="shared" si="11"/>
        <v>-14.738</v>
      </c>
      <c r="H135" s="1" t="s">
        <v>198</v>
      </c>
      <c r="I135" s="1" t="s">
        <v>198</v>
      </c>
      <c r="J135" s="1">
        <f t="shared" si="12"/>
        <v>-14.74</v>
      </c>
      <c r="K135" s="1">
        <f t="shared" si="10"/>
        <v>-14.57</v>
      </c>
      <c r="L135" s="1">
        <f t="shared" si="13"/>
        <v>-12.73</v>
      </c>
      <c r="M135" s="1">
        <f t="shared" si="14"/>
        <v>0.99994274140450556</v>
      </c>
    </row>
    <row r="136" spans="1:13" x14ac:dyDescent="0.6">
      <c r="A136" s="1" t="s">
        <v>135</v>
      </c>
      <c r="B136" s="1">
        <v>50956</v>
      </c>
      <c r="C136" s="1">
        <v>1.7520000000000024</v>
      </c>
      <c r="D136" s="1">
        <v>1.94</v>
      </c>
      <c r="E136" s="1">
        <f t="shared" si="11"/>
        <v>-0.188</v>
      </c>
      <c r="H136" s="1" t="s">
        <v>177</v>
      </c>
      <c r="I136" s="1" t="s">
        <v>176</v>
      </c>
      <c r="J136" s="1">
        <f t="shared" si="12"/>
        <v>-2.19</v>
      </c>
      <c r="K136" s="1">
        <f t="shared" si="10"/>
        <v>-2.02</v>
      </c>
      <c r="L136" s="1">
        <f t="shared" si="13"/>
        <v>1.87</v>
      </c>
      <c r="M136" s="1">
        <f t="shared" si="14"/>
        <v>0.28547033590144394</v>
      </c>
    </row>
    <row r="137" spans="1:13" x14ac:dyDescent="0.6">
      <c r="A137" s="1" t="s">
        <v>137</v>
      </c>
      <c r="B137" s="1">
        <v>80607</v>
      </c>
      <c r="C137" s="1">
        <v>5.546999999999997</v>
      </c>
      <c r="D137" s="1">
        <v>4.28</v>
      </c>
      <c r="E137" s="1">
        <f t="shared" si="11"/>
        <v>1.2669999999999999</v>
      </c>
      <c r="H137" s="1" t="s">
        <v>198</v>
      </c>
      <c r="I137" s="1" t="s">
        <v>198</v>
      </c>
      <c r="J137" s="1">
        <f t="shared" si="12"/>
        <v>1.27</v>
      </c>
      <c r="K137" s="1">
        <f t="shared" si="10"/>
        <v>1.44</v>
      </c>
      <c r="L137" s="1">
        <f t="shared" si="13"/>
        <v>5.67</v>
      </c>
      <c r="M137" s="1">
        <f t="shared" si="14"/>
        <v>4.288172841181577E-2</v>
      </c>
    </row>
    <row r="138" spans="1:13" x14ac:dyDescent="0.6">
      <c r="A138" s="1" t="s">
        <v>138</v>
      </c>
      <c r="B138" s="1">
        <v>88285</v>
      </c>
      <c r="C138" s="1">
        <v>3.4320000000000022</v>
      </c>
      <c r="D138" s="1">
        <v>2.4900000000000002</v>
      </c>
      <c r="E138" s="1">
        <f t="shared" si="11"/>
        <v>0.94199999999999995</v>
      </c>
      <c r="H138" s="1" t="s">
        <v>198</v>
      </c>
      <c r="I138" s="1" t="s">
        <v>198</v>
      </c>
      <c r="J138" s="1">
        <f t="shared" si="12"/>
        <v>0.94</v>
      </c>
      <c r="K138" s="1">
        <f t="shared" si="10"/>
        <v>1.1100000000000001</v>
      </c>
      <c r="L138" s="1">
        <f t="shared" si="13"/>
        <v>3.55</v>
      </c>
      <c r="M138" s="1">
        <f t="shared" si="14"/>
        <v>0.14101784512626225</v>
      </c>
    </row>
    <row r="139" spans="1:13" x14ac:dyDescent="0.6">
      <c r="A139" s="1" t="s">
        <v>139</v>
      </c>
      <c r="B139" s="1">
        <v>79439</v>
      </c>
      <c r="C139" s="1">
        <v>2.5300000000000011</v>
      </c>
      <c r="D139" s="1">
        <v>2.8</v>
      </c>
      <c r="E139" s="1">
        <f t="shared" si="11"/>
        <v>-0.27</v>
      </c>
      <c r="H139" s="1" t="s">
        <v>176</v>
      </c>
      <c r="I139" s="1" t="s">
        <v>199</v>
      </c>
      <c r="J139" s="1">
        <f t="shared" si="12"/>
        <v>1.73</v>
      </c>
      <c r="K139" s="1">
        <f t="shared" si="10"/>
        <v>1.9</v>
      </c>
      <c r="L139" s="1">
        <f t="shared" si="13"/>
        <v>2.65</v>
      </c>
      <c r="M139" s="1">
        <f t="shared" si="14"/>
        <v>0.21097860993942763</v>
      </c>
    </row>
    <row r="140" spans="1:13" x14ac:dyDescent="0.6">
      <c r="A140" s="1" t="s">
        <v>140</v>
      </c>
      <c r="B140" s="1">
        <v>79377</v>
      </c>
      <c r="C140" s="1">
        <v>-17.066000000000003</v>
      </c>
      <c r="D140" s="1">
        <v>2.25</v>
      </c>
      <c r="E140" s="1">
        <f t="shared" si="11"/>
        <v>-19.315999999999999</v>
      </c>
      <c r="H140" s="1" t="s">
        <v>198</v>
      </c>
      <c r="I140" s="1" t="s">
        <v>198</v>
      </c>
      <c r="J140" s="1">
        <f t="shared" si="12"/>
        <v>-19.32</v>
      </c>
      <c r="K140" s="1">
        <f t="shared" si="10"/>
        <v>-19.149999999999999</v>
      </c>
      <c r="L140" s="1">
        <f t="shared" si="13"/>
        <v>-16.95</v>
      </c>
      <c r="M140" s="1">
        <f t="shared" si="14"/>
        <v>0.99999985994728691</v>
      </c>
    </row>
    <row r="141" spans="1:13" x14ac:dyDescent="0.6">
      <c r="A141" s="1" t="s">
        <v>141</v>
      </c>
      <c r="B141" s="1">
        <v>83873</v>
      </c>
      <c r="C141" s="1">
        <v>12.316000000000003</v>
      </c>
      <c r="D141" s="1">
        <v>2.5099999999999998</v>
      </c>
      <c r="E141" s="1">
        <f t="shared" si="11"/>
        <v>9.8059999999999992</v>
      </c>
      <c r="H141" s="1" t="s">
        <v>198</v>
      </c>
      <c r="I141" s="1" t="s">
        <v>198</v>
      </c>
      <c r="J141" s="1">
        <f t="shared" si="12"/>
        <v>9.81</v>
      </c>
      <c r="K141" s="1">
        <f t="shared" si="10"/>
        <v>9.98</v>
      </c>
      <c r="L141" s="1">
        <f t="shared" si="13"/>
        <v>12.44</v>
      </c>
      <c r="M141" s="1">
        <f t="shared" si="14"/>
        <v>8.1722937282457649E-5</v>
      </c>
    </row>
    <row r="142" spans="1:13" x14ac:dyDescent="0.6">
      <c r="A142" s="1" t="s">
        <v>165</v>
      </c>
      <c r="B142" s="1">
        <v>83571</v>
      </c>
      <c r="C142" s="1">
        <v>-12.113999999999997</v>
      </c>
      <c r="D142" s="1">
        <v>4.6500000000000004</v>
      </c>
      <c r="E142" s="1">
        <f t="shared" si="11"/>
        <v>-16.763999999999999</v>
      </c>
      <c r="H142" s="1" t="s">
        <v>176</v>
      </c>
      <c r="I142" s="1" t="s">
        <v>198</v>
      </c>
      <c r="J142" s="1">
        <f t="shared" si="12"/>
        <v>-15.76</v>
      </c>
      <c r="K142" s="1">
        <f t="shared" si="10"/>
        <v>-15.59</v>
      </c>
      <c r="L142" s="1">
        <f t="shared" si="13"/>
        <v>-11.99</v>
      </c>
      <c r="M142" s="1">
        <f t="shared" si="14"/>
        <v>0.99986010840268391</v>
      </c>
    </row>
    <row r="143" spans="1:13" x14ac:dyDescent="0.6">
      <c r="A143" s="1" t="s">
        <v>163</v>
      </c>
      <c r="B143" s="1">
        <v>88013</v>
      </c>
      <c r="C143" s="1">
        <v>-11.954000000000001</v>
      </c>
      <c r="D143" s="1">
        <v>-5.36</v>
      </c>
      <c r="E143" s="1">
        <f t="shared" si="11"/>
        <v>-6.5940000000000003</v>
      </c>
      <c r="H143" s="1" t="s">
        <v>177</v>
      </c>
      <c r="I143" s="1" t="s">
        <v>176</v>
      </c>
      <c r="J143" s="1">
        <f t="shared" si="12"/>
        <v>-8.59</v>
      </c>
      <c r="K143" s="1">
        <f t="shared" si="10"/>
        <v>-8.42</v>
      </c>
      <c r="L143" s="1">
        <f t="shared" si="13"/>
        <v>-11.83</v>
      </c>
      <c r="M143" s="1">
        <f t="shared" si="14"/>
        <v>0.9998313630253004</v>
      </c>
    </row>
    <row r="144" spans="1:13" x14ac:dyDescent="0.6">
      <c r="A144" s="1" t="s">
        <v>142</v>
      </c>
      <c r="B144" s="1">
        <v>83251</v>
      </c>
      <c r="C144" s="1">
        <v>7.2929999999999993</v>
      </c>
      <c r="D144" s="1">
        <v>-0.18</v>
      </c>
      <c r="E144" s="1">
        <f t="shared" si="11"/>
        <v>7.4729999999999999</v>
      </c>
      <c r="H144" s="1" t="s">
        <v>199</v>
      </c>
      <c r="I144" s="1" t="s">
        <v>198</v>
      </c>
      <c r="J144" s="1">
        <f t="shared" si="12"/>
        <v>6.47</v>
      </c>
      <c r="K144" s="1">
        <f t="shared" si="10"/>
        <v>6.64</v>
      </c>
      <c r="L144" s="1">
        <f t="shared" si="13"/>
        <v>7.41</v>
      </c>
      <c r="M144" s="1">
        <f t="shared" si="14"/>
        <v>1.2369483570798966E-2</v>
      </c>
    </row>
    <row r="145" spans="1:13" x14ac:dyDescent="0.6">
      <c r="A145" s="1" t="s">
        <v>143</v>
      </c>
      <c r="B145" s="1">
        <v>84972</v>
      </c>
      <c r="C145" s="1">
        <v>13.094000000000001</v>
      </c>
      <c r="D145" s="1">
        <v>4.3099999999999996</v>
      </c>
      <c r="E145" s="1">
        <f t="shared" si="11"/>
        <v>8.7840000000000007</v>
      </c>
      <c r="H145" s="1" t="s">
        <v>198</v>
      </c>
      <c r="I145" s="1" t="s">
        <v>198</v>
      </c>
      <c r="J145" s="1">
        <f t="shared" si="12"/>
        <v>8.7799999999999994</v>
      </c>
      <c r="K145" s="1">
        <f t="shared" si="10"/>
        <v>8.9499999999999993</v>
      </c>
      <c r="L145" s="1">
        <f t="shared" si="13"/>
        <v>13.21</v>
      </c>
      <c r="M145" s="1">
        <f t="shared" si="14"/>
        <v>3.1268144264170284E-5</v>
      </c>
    </row>
    <row r="146" spans="1:13" x14ac:dyDescent="0.6">
      <c r="A146" s="1" t="s">
        <v>144</v>
      </c>
      <c r="B146" s="1">
        <v>76757</v>
      </c>
      <c r="C146" s="1">
        <v>-9.1390000000000029</v>
      </c>
      <c r="D146" s="1">
        <v>9.06</v>
      </c>
      <c r="E146" s="1">
        <f t="shared" si="11"/>
        <v>-18.199000000000002</v>
      </c>
      <c r="H146" s="1" t="s">
        <v>198</v>
      </c>
      <c r="I146" s="1" t="s">
        <v>198</v>
      </c>
      <c r="J146" s="1">
        <f t="shared" si="12"/>
        <v>-18.2</v>
      </c>
      <c r="K146" s="1">
        <f t="shared" si="10"/>
        <v>-18.03</v>
      </c>
      <c r="L146" s="1">
        <f t="shared" si="13"/>
        <v>-9.02</v>
      </c>
      <c r="M146" s="1">
        <f t="shared" si="14"/>
        <v>0.99686515773929452</v>
      </c>
    </row>
    <row r="147" spans="1:13" x14ac:dyDescent="0.6">
      <c r="A147" s="1" t="s">
        <v>145</v>
      </c>
      <c r="B147" s="1">
        <v>86676</v>
      </c>
      <c r="C147" s="1">
        <v>14.861000000000004</v>
      </c>
      <c r="D147" s="1">
        <v>11.01</v>
      </c>
      <c r="E147" s="1">
        <f t="shared" si="11"/>
        <v>3.851</v>
      </c>
      <c r="H147" s="1" t="s">
        <v>198</v>
      </c>
      <c r="I147" s="1" t="s">
        <v>198</v>
      </c>
      <c r="J147" s="1">
        <f t="shared" si="12"/>
        <v>3.85</v>
      </c>
      <c r="K147" s="1">
        <f t="shared" si="10"/>
        <v>4.0199999999999996</v>
      </c>
      <c r="L147" s="1">
        <f t="shared" si="13"/>
        <v>14.98</v>
      </c>
      <c r="M147" s="1">
        <f t="shared" si="14"/>
        <v>2.8208074330658351E-6</v>
      </c>
    </row>
    <row r="148" spans="1:13" x14ac:dyDescent="0.6">
      <c r="A148" s="1" t="s">
        <v>146</v>
      </c>
      <c r="B148" s="1">
        <v>75314</v>
      </c>
      <c r="C148" s="1">
        <v>-6.7490000000000023</v>
      </c>
      <c r="D148" s="1">
        <v>8.32</v>
      </c>
      <c r="E148" s="1">
        <f t="shared" si="11"/>
        <v>-15.069000000000001</v>
      </c>
      <c r="H148" s="1" t="s">
        <v>198</v>
      </c>
      <c r="I148" s="1" t="s">
        <v>198</v>
      </c>
      <c r="J148" s="1">
        <f t="shared" si="12"/>
        <v>-15.07</v>
      </c>
      <c r="K148" s="1">
        <f t="shared" si="10"/>
        <v>-14.9</v>
      </c>
      <c r="L148" s="1">
        <f t="shared" si="13"/>
        <v>-6.63</v>
      </c>
      <c r="M148" s="1">
        <f t="shared" si="14"/>
        <v>0.97773625320801105</v>
      </c>
    </row>
    <row r="149" spans="1:13" x14ac:dyDescent="0.6">
      <c r="A149" s="1" t="s">
        <v>148</v>
      </c>
      <c r="B149" s="1">
        <v>81513</v>
      </c>
      <c r="C149" s="1">
        <v>15.614000000000004</v>
      </c>
      <c r="D149" s="1">
        <v>7.22</v>
      </c>
      <c r="E149" s="1">
        <f t="shared" si="11"/>
        <v>8.3940000000000001</v>
      </c>
      <c r="H149" s="1" t="s">
        <v>198</v>
      </c>
      <c r="I149" s="1" t="s">
        <v>198</v>
      </c>
      <c r="J149" s="1">
        <f t="shared" si="12"/>
        <v>8.39</v>
      </c>
      <c r="K149" s="1">
        <f t="shared" si="10"/>
        <v>8.56</v>
      </c>
      <c r="L149" s="1">
        <f t="shared" si="13"/>
        <v>15.73</v>
      </c>
      <c r="M149" s="1">
        <f t="shared" si="14"/>
        <v>9.3649400167629471E-7</v>
      </c>
    </row>
    <row r="150" spans="1:13" x14ac:dyDescent="0.6">
      <c r="A150" s="1" t="s">
        <v>149</v>
      </c>
      <c r="B150" s="1">
        <v>84388</v>
      </c>
      <c r="C150" s="1">
        <v>-22.637</v>
      </c>
      <c r="D150" s="1">
        <v>-0.24</v>
      </c>
      <c r="E150" s="1">
        <f t="shared" si="11"/>
        <v>-22.396999999999998</v>
      </c>
      <c r="H150" s="1" t="s">
        <v>198</v>
      </c>
      <c r="I150" s="1" t="s">
        <v>198</v>
      </c>
      <c r="J150" s="1">
        <f t="shared" si="12"/>
        <v>-22.4</v>
      </c>
      <c r="K150" s="1">
        <f t="shared" si="10"/>
        <v>-22.23</v>
      </c>
      <c r="L150" s="1">
        <f t="shared" si="13"/>
        <v>-22.52</v>
      </c>
      <c r="M150" s="1">
        <f t="shared" si="14"/>
        <v>0.99999999999558042</v>
      </c>
    </row>
    <row r="151" spans="1:13" x14ac:dyDescent="0.6">
      <c r="A151" s="1" t="s">
        <v>150</v>
      </c>
      <c r="B151" s="1">
        <v>75407</v>
      </c>
      <c r="C151" s="1">
        <v>10.151000000000003</v>
      </c>
      <c r="D151" s="1">
        <v>6.36</v>
      </c>
      <c r="E151" s="1">
        <f t="shared" si="11"/>
        <v>3.7909999999999999</v>
      </c>
      <c r="H151" s="1" t="s">
        <v>198</v>
      </c>
      <c r="I151" s="1" t="s">
        <v>198</v>
      </c>
      <c r="J151" s="1">
        <f t="shared" si="12"/>
        <v>3.79</v>
      </c>
      <c r="K151" s="1">
        <f t="shared" si="10"/>
        <v>3.96</v>
      </c>
      <c r="L151" s="1">
        <f t="shared" si="13"/>
        <v>10.27</v>
      </c>
      <c r="M151" s="1">
        <f t="shared" si="14"/>
        <v>9.287410765823627E-4</v>
      </c>
    </row>
    <row r="152" spans="1:13" x14ac:dyDescent="0.6">
      <c r="C152" s="1">
        <v>-0.12</v>
      </c>
      <c r="E152" s="1">
        <v>-2.7</v>
      </c>
      <c r="J152" s="1">
        <f>ROUND(SUMPRODUCT($B$2:$B151,J$2:J151)/SUM($B$2:$B151),2)</f>
        <v>-2.87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7C1E2-EADD-4F55-895A-F6300F447667}">
          <x14:formula1>
            <xm:f>Summary!$M$1:$M$2</xm:f>
          </x14:formula1>
          <xm:sqref>P7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6FF1-782F-4BE9-BBD7-FC50A0788730}">
  <sheetPr codeName="Sheet4"/>
  <dimension ref="A1:R152"/>
  <sheetViews>
    <sheetView workbookViewId="0"/>
  </sheetViews>
  <sheetFormatPr defaultColWidth="10.578125" defaultRowHeight="16.350000000000001" x14ac:dyDescent="0.6"/>
  <cols>
    <col min="1" max="1" width="15.578125" style="1" customWidth="1"/>
    <col min="2" max="2" width="13.1015625" style="1" customWidth="1"/>
    <col min="3" max="4" width="10.578125" style="1"/>
    <col min="5" max="5" width="15.578125" style="1" customWidth="1"/>
    <col min="6" max="9" width="20.578125" style="1" customWidth="1"/>
    <col min="10" max="10" width="25.578125" style="1" customWidth="1"/>
    <col min="11" max="12" width="20.578125" style="1" customWidth="1"/>
    <col min="13" max="13" width="15.578125" style="1" customWidth="1"/>
    <col min="14" max="16384" width="10.578125" style="1"/>
  </cols>
  <sheetData>
    <row r="1" spans="1:18" x14ac:dyDescent="0.6">
      <c r="A1" s="1" t="s">
        <v>151</v>
      </c>
      <c r="B1" s="1" t="s">
        <v>181</v>
      </c>
      <c r="C1" s="1" t="s">
        <v>153</v>
      </c>
      <c r="D1" s="1" t="s">
        <v>152</v>
      </c>
      <c r="E1" s="1" t="s">
        <v>154</v>
      </c>
      <c r="F1" s="1" t="s">
        <v>155</v>
      </c>
      <c r="G1" s="1" t="s">
        <v>206</v>
      </c>
      <c r="H1" s="1" t="s">
        <v>187</v>
      </c>
      <c r="I1" s="1" t="s">
        <v>156</v>
      </c>
      <c r="J1" s="1" t="s">
        <v>180</v>
      </c>
      <c r="K1" s="1" t="s">
        <v>179</v>
      </c>
      <c r="L1" s="1" t="s">
        <v>189</v>
      </c>
      <c r="M1" s="1" t="s">
        <v>192</v>
      </c>
      <c r="P1" s="1" t="s">
        <v>186</v>
      </c>
      <c r="Q1" s="1" t="s">
        <v>188</v>
      </c>
      <c r="R1" s="1" t="s">
        <v>191</v>
      </c>
    </row>
    <row r="2" spans="1:18" x14ac:dyDescent="0.6">
      <c r="A2" s="1" t="s">
        <v>0</v>
      </c>
      <c r="B2" s="1">
        <v>91456</v>
      </c>
      <c r="C2" s="1">
        <v>-3.9470000000000027</v>
      </c>
      <c r="D2" s="1">
        <v>3.57</v>
      </c>
      <c r="E2" s="1">
        <f>ROUND(C2-D2,3)</f>
        <v>-7.5170000000000003</v>
      </c>
      <c r="J2" s="1">
        <f>ROUND($E2+IF($I2="ALP",-1,IF(OR($I2="LIB",$I2="NAT",$I2="LIB/NAT"),1,0))-IF($H2="ALP",-1,IF(OR($H2="LIB",$H2="NAT",$H2="LIB/NAT"),1,0)),2)</f>
        <v>-7.52</v>
      </c>
      <c r="K2" s="1">
        <f t="shared" ref="K2:K65" si="0">ROUND($J2+($E$152-$J$152),2)</f>
        <v>-7.54</v>
      </c>
      <c r="L2" s="1">
        <f>IF($P$7="Pre-election",ROUND($K2+($P$8-$E$152),2),ROUND($C2+($P$8-$C$152),2))</f>
        <v>-7.44</v>
      </c>
      <c r="M2" s="1">
        <f>_xlfn.NORM.DIST(0,$L2,3.3,TRUE)</f>
        <v>0.98791906275512631</v>
      </c>
      <c r="O2" s="1" t="s">
        <v>176</v>
      </c>
      <c r="P2" s="1">
        <f ca="1">COUNTIFS(OFFSET($E$2,0,0,COUNTA($A:$A)-1,1),"&lt;0",OFFSET(IF($P$7="Pre-election",$F$2,$G$2),0,0,COUNTA($A:$A)-1,1),"")</f>
        <v>72</v>
      </c>
      <c r="Q2" s="1">
        <f ca="1">COUNTIFS(OFFSET($L$2,0,0,COUNTA($A:$A)-1,1),"&lt;0",OFFSET(IF($P$7="Pre-election",$F$2,$G$2),0,0,COUNTA($A:$A)-1,1),"")</f>
        <v>71</v>
      </c>
      <c r="R2" s="1">
        <f ca="1">ROUND(SUM(OFFSET($M$2,0,0,COUNTA($A:$A)-1,1))-IF($P$7="Pre-election",SUMIFS(OFFSET($M$2,0,0,COUNTA($A:$A)-1,1),OFFSET(IF($P$7="Pre-election",$F$2,$G$2),0,0,COUNTA($A:$A)-1,1),"&lt;&gt;"&amp;""),SUMIFS(OFFSET($M$2,0,0,COUNTA($A:$A)-1,1),OFFSET($G$2,0,0,COUNTA($A:$A)-1,1),"&lt;&gt;"&amp;"")),1)</f>
        <v>70.099999999999994</v>
      </c>
    </row>
    <row r="3" spans="1:18" x14ac:dyDescent="0.6">
      <c r="A3" s="1" t="s">
        <v>1</v>
      </c>
      <c r="B3" s="1">
        <v>85341</v>
      </c>
      <c r="C3" s="1">
        <v>8.2040000000000006</v>
      </c>
      <c r="D3" s="1">
        <v>7.53</v>
      </c>
      <c r="E3" s="1">
        <f t="shared" ref="E3:E66" si="1">ROUND(C3-D3,3)</f>
        <v>0.67400000000000004</v>
      </c>
      <c r="I3" s="1" t="s">
        <v>177</v>
      </c>
      <c r="J3" s="1">
        <f t="shared" ref="J3:J66" si="2">ROUND($E3+IF($I3="ALP",-1,IF(OR($I3="LIB",$I3="NAT",$I3="LIB/NAT"),1,0))-IF($H3="ALP",-1,IF(OR($H3="LIB",$H3="NAT",$H3="LIB/NAT"),1,0)),2)</f>
        <v>1.67</v>
      </c>
      <c r="K3" s="1">
        <f t="shared" si="0"/>
        <v>1.65</v>
      </c>
      <c r="L3" s="1">
        <f t="shared" ref="L3:L66" si="3">IF($P$7="Pre-election",ROUND($K3+($P$8-$E$152),2),ROUND($C3+($P$8-$C$152),2))</f>
        <v>4.71</v>
      </c>
      <c r="M3" s="1">
        <f t="shared" ref="M3:M66" si="4">_xlfn.NORM.DIST(0,$L3,3.3,TRUE)</f>
        <v>7.6750649273466698E-2</v>
      </c>
      <c r="O3" s="1" t="s">
        <v>183</v>
      </c>
      <c r="P3" s="1">
        <f ca="1">COUNTIFS(OFFSET($E$2,0,0,COUNTA($A:$A)-1,1),"&gt;0",OFFSET(IF($P$7="Pre-election",$F$2,$G$2),0,0,COUNTA($A:$A)-1,1),"")</f>
        <v>73</v>
      </c>
      <c r="Q3" s="1">
        <f ca="1">COUNTIFS(OFFSET($L$2,0,0,COUNTA($A:$A)-1,1),"&gt;0",OFFSET(IF($P$7="Pre-election",$F$2,$G$2),0,0,COUNTA($A:$A)-1,1),"")</f>
        <v>74</v>
      </c>
      <c r="R3" s="1">
        <f ca="1">ROUND((SUM($P$2:$P$5)-SUM(OFFSET($M$2,0,0,COUNTA($A:$A)-1,1)))-IF($P$7="Pre-election",COUNTIFS(OFFSET(IF($P$7="Pre-election",$F$2,$G$2),0,0,COUNTA($A:$A)-1,1),"&lt;&gt;"&amp;"")-SUMIFS(OFFSET($M$2,0,0,COUNTA($A:$A)-1,1),OFFSET(IF($P$7="Pre-election",$F$2,$G$2),0,0,COUNTA($A:$A)-1,1),"&lt;&gt;"&amp;""),COUNTIFS(OFFSET($G$2,0,0,COUNTA($A:$A)-1,1),"&lt;&gt;"&amp;"")-SUMIFS(OFFSET($M$2,0,0,COUNTA($A:$A)-1,1),OFFSET($G$2,0,0,COUNTA($A:$A)-1,1),"&lt;&gt;"&amp;"")),1)</f>
        <v>74.900000000000006</v>
      </c>
    </row>
    <row r="4" spans="1:18" x14ac:dyDescent="0.6">
      <c r="A4" s="1" t="s">
        <v>2</v>
      </c>
      <c r="B4" s="1">
        <v>93663</v>
      </c>
      <c r="C4" s="1">
        <v>-4.8890000000000029</v>
      </c>
      <c r="D4" s="1">
        <v>6.81</v>
      </c>
      <c r="E4" s="1">
        <f t="shared" si="1"/>
        <v>-11.699</v>
      </c>
      <c r="J4" s="1">
        <f t="shared" si="2"/>
        <v>-11.7</v>
      </c>
      <c r="K4" s="1">
        <f t="shared" si="0"/>
        <v>-11.72</v>
      </c>
      <c r="L4" s="1">
        <f t="shared" si="3"/>
        <v>-8.3800000000000008</v>
      </c>
      <c r="M4" s="1">
        <f t="shared" si="4"/>
        <v>0.99444776456773609</v>
      </c>
      <c r="O4" s="1" t="s">
        <v>184</v>
      </c>
      <c r="P4" s="1">
        <f ca="1">COUNTIFS(OFFSET($E$2,0,0,COUNTA($A:$A)-1,1),"&lt;0",OFFSET(IF($P$7="Pre-election",$F$2,$G$2),0,0,COUNTA($A:$A)-1,1),"&lt;&gt;"&amp;"")</f>
        <v>2</v>
      </c>
      <c r="Q4" s="1">
        <f ca="1">COUNTIFS(OFFSET($L$2,0,0,COUNTA($A:$A)-1,1),"&lt;0",OFFSET(IF($P$7="Pre-election",$F$2,$G$2),0,0,COUNTA($A:$A)-1,1),"&lt;&gt;"&amp;"")</f>
        <v>2</v>
      </c>
    </row>
    <row r="5" spans="1:18" x14ac:dyDescent="0.6">
      <c r="A5" s="1" t="s">
        <v>3</v>
      </c>
      <c r="B5" s="1">
        <v>84875</v>
      </c>
      <c r="C5" s="1">
        <v>1.8290000000000006</v>
      </c>
      <c r="D5" s="1">
        <v>3.28</v>
      </c>
      <c r="E5" s="1">
        <f t="shared" si="1"/>
        <v>-1.4510000000000001</v>
      </c>
      <c r="J5" s="1">
        <f t="shared" si="2"/>
        <v>-1.45</v>
      </c>
      <c r="K5" s="1">
        <f t="shared" si="0"/>
        <v>-1.47</v>
      </c>
      <c r="L5" s="1">
        <f t="shared" si="3"/>
        <v>-1.66</v>
      </c>
      <c r="M5" s="1">
        <f t="shared" si="4"/>
        <v>0.69252851644690383</v>
      </c>
      <c r="O5" s="1" t="s">
        <v>185</v>
      </c>
      <c r="P5" s="1">
        <f ca="1">COUNTIFS(OFFSET($E$2,0,0,COUNTA($A:$A)-1,1),"&gt;0",OFFSET(IF($P$7="Pre-election",$F$2,$G$2),0,0,COUNTA($A:$A)-1,1),"&lt;&gt;"&amp;"")</f>
        <v>3</v>
      </c>
      <c r="Q5" s="1">
        <f ca="1">COUNTIFS(OFFSET($L$2,0,0,COUNTA($A:$A)-1,1),"&lt;0",OFFSET(IF($P$7="Pre-election",$F$2,$G$2),0,0,COUNTA($A:$A)-1,1),"&lt;&gt;"&amp;"")</f>
        <v>2</v>
      </c>
    </row>
    <row r="6" spans="1:18" x14ac:dyDescent="0.6">
      <c r="A6" s="1" t="s">
        <v>4</v>
      </c>
      <c r="B6" s="1">
        <v>92524</v>
      </c>
      <c r="C6" s="1">
        <v>16.546000000000006</v>
      </c>
      <c r="D6" s="1">
        <v>3.54</v>
      </c>
      <c r="E6" s="1">
        <f t="shared" si="1"/>
        <v>13.006</v>
      </c>
      <c r="J6" s="1">
        <f t="shared" si="2"/>
        <v>13.01</v>
      </c>
      <c r="K6" s="1">
        <f t="shared" si="0"/>
        <v>12.99</v>
      </c>
      <c r="L6" s="1">
        <f t="shared" si="3"/>
        <v>13.06</v>
      </c>
      <c r="M6" s="1">
        <f t="shared" si="4"/>
        <v>3.7857138996442076E-5</v>
      </c>
    </row>
    <row r="7" spans="1:18" x14ac:dyDescent="0.6">
      <c r="A7" s="1" t="s">
        <v>5</v>
      </c>
      <c r="B7" s="1">
        <v>80001</v>
      </c>
      <c r="C7" s="1">
        <v>0.30599999999999739</v>
      </c>
      <c r="D7" s="1">
        <v>7.17</v>
      </c>
      <c r="E7" s="1">
        <f t="shared" si="1"/>
        <v>-6.8639999999999999</v>
      </c>
      <c r="J7" s="1">
        <f t="shared" si="2"/>
        <v>-6.86</v>
      </c>
      <c r="K7" s="1">
        <f t="shared" si="0"/>
        <v>-6.88</v>
      </c>
      <c r="L7" s="1">
        <f t="shared" si="3"/>
        <v>-3.18</v>
      </c>
      <c r="M7" s="1">
        <f t="shared" si="4"/>
        <v>0.83238586549630667</v>
      </c>
      <c r="O7" s="1" t="s">
        <v>204</v>
      </c>
      <c r="P7" s="2" t="s">
        <v>205</v>
      </c>
    </row>
    <row r="8" spans="1:18" x14ac:dyDescent="0.6">
      <c r="A8" s="1" t="s">
        <v>6</v>
      </c>
      <c r="B8" s="1">
        <v>65344</v>
      </c>
      <c r="C8" s="1">
        <v>4.036999999999999</v>
      </c>
      <c r="D8" s="1">
        <v>10.78</v>
      </c>
      <c r="E8" s="1">
        <f t="shared" si="1"/>
        <v>-6.7430000000000003</v>
      </c>
      <c r="J8" s="1">
        <f t="shared" si="2"/>
        <v>-6.74</v>
      </c>
      <c r="K8" s="1">
        <f t="shared" si="0"/>
        <v>-6.76</v>
      </c>
      <c r="L8" s="1">
        <f t="shared" si="3"/>
        <v>0.55000000000000004</v>
      </c>
      <c r="M8" s="1">
        <f t="shared" si="4"/>
        <v>0.43381616738909634</v>
      </c>
      <c r="O8" s="1" t="s">
        <v>190</v>
      </c>
      <c r="P8" s="1">
        <v>0</v>
      </c>
    </row>
    <row r="9" spans="1:18" x14ac:dyDescent="0.6">
      <c r="A9" s="1" t="s">
        <v>157</v>
      </c>
      <c r="B9" s="1">
        <v>89114</v>
      </c>
      <c r="C9" s="1">
        <v>-20.984000000000002</v>
      </c>
      <c r="D9" s="1">
        <v>3.82</v>
      </c>
      <c r="E9" s="1">
        <f t="shared" si="1"/>
        <v>-24.803999999999998</v>
      </c>
      <c r="J9" s="1">
        <f t="shared" si="2"/>
        <v>-24.8</v>
      </c>
      <c r="K9" s="1">
        <f t="shared" si="0"/>
        <v>-24.82</v>
      </c>
      <c r="L9" s="1">
        <f t="shared" si="3"/>
        <v>-24.47</v>
      </c>
      <c r="M9" s="1">
        <f t="shared" si="4"/>
        <v>0.99999999999993927</v>
      </c>
    </row>
    <row r="10" spans="1:18" x14ac:dyDescent="0.6">
      <c r="A10" s="1" t="s">
        <v>8</v>
      </c>
      <c r="B10" s="1">
        <v>92519</v>
      </c>
      <c r="C10" s="1">
        <v>-1.2610000000000028</v>
      </c>
      <c r="D10" s="1">
        <v>8.16</v>
      </c>
      <c r="E10" s="1">
        <f t="shared" si="1"/>
        <v>-9.4209999999999994</v>
      </c>
      <c r="J10" s="1">
        <f t="shared" si="2"/>
        <v>-9.42</v>
      </c>
      <c r="K10" s="1">
        <f t="shared" si="0"/>
        <v>-9.44</v>
      </c>
      <c r="L10" s="1">
        <f t="shared" si="3"/>
        <v>-4.75</v>
      </c>
      <c r="M10" s="1">
        <f t="shared" si="4"/>
        <v>0.92498052973688194</v>
      </c>
    </row>
    <row r="11" spans="1:18" x14ac:dyDescent="0.6">
      <c r="A11" s="1" t="s">
        <v>9</v>
      </c>
      <c r="B11" s="1">
        <v>88522</v>
      </c>
      <c r="C11" s="1">
        <v>7.7700000000000031</v>
      </c>
      <c r="D11" s="1">
        <v>4.6500000000000004</v>
      </c>
      <c r="E11" s="1">
        <f t="shared" si="1"/>
        <v>3.12</v>
      </c>
      <c r="H11" s="1" t="s">
        <v>176</v>
      </c>
      <c r="I11" s="1" t="s">
        <v>177</v>
      </c>
      <c r="J11" s="1">
        <f t="shared" si="2"/>
        <v>5.12</v>
      </c>
      <c r="K11" s="1">
        <f t="shared" si="0"/>
        <v>5.0999999999999996</v>
      </c>
      <c r="L11" s="1">
        <f t="shared" si="3"/>
        <v>4.28</v>
      </c>
      <c r="M11" s="1">
        <f t="shared" si="4"/>
        <v>9.7320806757953113E-2</v>
      </c>
    </row>
    <row r="12" spans="1:18" x14ac:dyDescent="0.6">
      <c r="A12" s="1" t="s">
        <v>10</v>
      </c>
      <c r="B12" s="1">
        <v>86647</v>
      </c>
      <c r="C12" s="1">
        <v>19.069999999999993</v>
      </c>
      <c r="D12" s="1">
        <v>2.87</v>
      </c>
      <c r="E12" s="1">
        <f t="shared" si="1"/>
        <v>16.2</v>
      </c>
      <c r="J12" s="1">
        <f t="shared" si="2"/>
        <v>16.2</v>
      </c>
      <c r="K12" s="1">
        <f t="shared" si="0"/>
        <v>16.18</v>
      </c>
      <c r="L12" s="1">
        <f t="shared" si="3"/>
        <v>15.58</v>
      </c>
      <c r="M12" s="1">
        <f t="shared" si="4"/>
        <v>1.1722163932217391E-6</v>
      </c>
    </row>
    <row r="13" spans="1:18" x14ac:dyDescent="0.6">
      <c r="A13" s="1" t="s">
        <v>11</v>
      </c>
      <c r="B13" s="1">
        <v>78979</v>
      </c>
      <c r="C13" s="1">
        <v>-5.2580000000000027</v>
      </c>
      <c r="D13" s="1">
        <v>-1.02</v>
      </c>
      <c r="E13" s="1">
        <f t="shared" si="1"/>
        <v>-4.2380000000000004</v>
      </c>
      <c r="J13" s="1">
        <f t="shared" si="2"/>
        <v>-4.24</v>
      </c>
      <c r="K13" s="1">
        <f t="shared" si="0"/>
        <v>-4.26</v>
      </c>
      <c r="L13" s="1">
        <f t="shared" si="3"/>
        <v>-8.75</v>
      </c>
      <c r="M13" s="1">
        <f t="shared" si="4"/>
        <v>0.99599342411831293</v>
      </c>
    </row>
    <row r="14" spans="1:18" x14ac:dyDescent="0.6">
      <c r="A14" s="1" t="s">
        <v>12</v>
      </c>
      <c r="B14" s="1">
        <v>78177</v>
      </c>
      <c r="C14" s="1">
        <v>-11.430999999999997</v>
      </c>
      <c r="D14" s="1">
        <v>0.8</v>
      </c>
      <c r="E14" s="1">
        <f t="shared" si="1"/>
        <v>-12.231</v>
      </c>
      <c r="J14" s="1">
        <f t="shared" si="2"/>
        <v>-12.23</v>
      </c>
      <c r="K14" s="1">
        <f t="shared" si="0"/>
        <v>-12.25</v>
      </c>
      <c r="L14" s="1">
        <f t="shared" si="3"/>
        <v>-14.92</v>
      </c>
      <c r="M14" s="1">
        <f t="shared" si="4"/>
        <v>0.99999692567319276</v>
      </c>
    </row>
    <row r="15" spans="1:18" x14ac:dyDescent="0.6">
      <c r="A15" s="1" t="s">
        <v>13</v>
      </c>
      <c r="B15" s="1">
        <v>85876</v>
      </c>
      <c r="C15" s="1">
        <v>3.6940000000000026</v>
      </c>
      <c r="D15" s="1">
        <v>0.87</v>
      </c>
      <c r="E15" s="1">
        <f t="shared" si="1"/>
        <v>2.8239999999999998</v>
      </c>
      <c r="H15" s="1" t="s">
        <v>176</v>
      </c>
      <c r="I15" s="1" t="s">
        <v>177</v>
      </c>
      <c r="J15" s="1">
        <f t="shared" si="2"/>
        <v>4.82</v>
      </c>
      <c r="K15" s="1">
        <f t="shared" si="0"/>
        <v>4.8</v>
      </c>
      <c r="L15" s="1">
        <f t="shared" si="3"/>
        <v>0.2</v>
      </c>
      <c r="M15" s="1">
        <f t="shared" si="4"/>
        <v>0.47583647336683016</v>
      </c>
    </row>
    <row r="16" spans="1:18" x14ac:dyDescent="0.6">
      <c r="A16" s="1" t="s">
        <v>14</v>
      </c>
      <c r="B16" s="1">
        <v>94307</v>
      </c>
      <c r="C16" s="1">
        <v>7.1180000000000021</v>
      </c>
      <c r="D16" s="1">
        <v>6.5</v>
      </c>
      <c r="E16" s="1">
        <f t="shared" si="1"/>
        <v>0.61799999999999999</v>
      </c>
      <c r="J16" s="1">
        <f t="shared" si="2"/>
        <v>0.62</v>
      </c>
      <c r="K16" s="1">
        <f t="shared" si="0"/>
        <v>0.6</v>
      </c>
      <c r="L16" s="1">
        <f t="shared" si="3"/>
        <v>3.63</v>
      </c>
      <c r="M16" s="1">
        <f t="shared" si="4"/>
        <v>0.13566606094638264</v>
      </c>
    </row>
    <row r="17" spans="1:13" x14ac:dyDescent="0.6">
      <c r="A17" s="1" t="s">
        <v>15</v>
      </c>
      <c r="B17" s="1">
        <v>86910</v>
      </c>
      <c r="C17" s="1">
        <v>8.86</v>
      </c>
      <c r="D17" s="1">
        <v>-1.53</v>
      </c>
      <c r="E17" s="1">
        <f t="shared" si="1"/>
        <v>10.39</v>
      </c>
      <c r="J17" s="1">
        <f t="shared" si="2"/>
        <v>10.39</v>
      </c>
      <c r="K17" s="1">
        <f t="shared" si="0"/>
        <v>10.37</v>
      </c>
      <c r="L17" s="1">
        <f t="shared" si="3"/>
        <v>5.37</v>
      </c>
      <c r="M17" s="1">
        <f t="shared" si="4"/>
        <v>5.1839593765136804E-2</v>
      </c>
    </row>
    <row r="18" spans="1:13" x14ac:dyDescent="0.6">
      <c r="A18" s="1" t="s">
        <v>16</v>
      </c>
      <c r="B18" s="1">
        <v>65956</v>
      </c>
      <c r="C18" s="1">
        <v>2.5619999999999976</v>
      </c>
      <c r="D18" s="1">
        <v>10.039999999999999</v>
      </c>
      <c r="E18" s="1">
        <f t="shared" si="1"/>
        <v>-7.4779999999999998</v>
      </c>
      <c r="J18" s="1">
        <f t="shared" si="2"/>
        <v>-7.48</v>
      </c>
      <c r="K18" s="1">
        <f t="shared" si="0"/>
        <v>-7.5</v>
      </c>
      <c r="L18" s="1">
        <f t="shared" si="3"/>
        <v>-0.93</v>
      </c>
      <c r="M18" s="1">
        <f t="shared" si="4"/>
        <v>0.61095853565072622</v>
      </c>
    </row>
    <row r="19" spans="1:13" x14ac:dyDescent="0.6">
      <c r="A19" s="1" t="s">
        <v>17</v>
      </c>
      <c r="B19" s="1">
        <v>88684</v>
      </c>
      <c r="C19" s="1">
        <v>20.781000000000006</v>
      </c>
      <c r="D19" s="1">
        <v>2.6</v>
      </c>
      <c r="E19" s="1">
        <f t="shared" si="1"/>
        <v>18.181000000000001</v>
      </c>
      <c r="J19" s="1">
        <f t="shared" si="2"/>
        <v>18.18</v>
      </c>
      <c r="K19" s="1">
        <f t="shared" si="0"/>
        <v>18.16</v>
      </c>
      <c r="L19" s="1">
        <f t="shared" si="3"/>
        <v>17.29</v>
      </c>
      <c r="M19" s="1">
        <f t="shared" si="4"/>
        <v>8.0552401898870918E-8</v>
      </c>
    </row>
    <row r="20" spans="1:13" x14ac:dyDescent="0.6">
      <c r="A20" s="1" t="s">
        <v>18</v>
      </c>
      <c r="B20" s="1">
        <v>86876</v>
      </c>
      <c r="C20" s="1">
        <v>-2.8800000000000026</v>
      </c>
      <c r="D20" s="1">
        <v>0.45</v>
      </c>
      <c r="E20" s="1">
        <f t="shared" si="1"/>
        <v>-3.33</v>
      </c>
      <c r="J20" s="1">
        <f t="shared" si="2"/>
        <v>-3.33</v>
      </c>
      <c r="K20" s="1">
        <f t="shared" si="0"/>
        <v>-3.35</v>
      </c>
      <c r="L20" s="1">
        <f t="shared" si="3"/>
        <v>-6.37</v>
      </c>
      <c r="M20" s="1">
        <f t="shared" si="4"/>
        <v>0.973215349095921</v>
      </c>
    </row>
    <row r="21" spans="1:13" x14ac:dyDescent="0.6">
      <c r="A21" s="1" t="s">
        <v>19</v>
      </c>
      <c r="B21" s="1">
        <v>86857</v>
      </c>
      <c r="C21" s="1">
        <v>4.2790000000000035</v>
      </c>
      <c r="D21" s="1">
        <v>3.15</v>
      </c>
      <c r="E21" s="1">
        <f t="shared" si="1"/>
        <v>1.129</v>
      </c>
      <c r="H21" s="1" t="s">
        <v>176</v>
      </c>
      <c r="I21" s="1" t="s">
        <v>177</v>
      </c>
      <c r="J21" s="1">
        <f t="shared" si="2"/>
        <v>3.13</v>
      </c>
      <c r="K21" s="1">
        <f t="shared" si="0"/>
        <v>3.11</v>
      </c>
      <c r="L21" s="1">
        <f t="shared" si="3"/>
        <v>0.79</v>
      </c>
      <c r="M21" s="1">
        <f t="shared" si="4"/>
        <v>0.40540006453436134</v>
      </c>
    </row>
    <row r="22" spans="1:13" x14ac:dyDescent="0.6">
      <c r="A22" s="1" t="s">
        <v>20</v>
      </c>
      <c r="B22" s="1">
        <v>82645</v>
      </c>
      <c r="C22" s="1">
        <v>-1.8019999999999996</v>
      </c>
      <c r="D22" s="1">
        <v>5.91</v>
      </c>
      <c r="E22" s="1">
        <f t="shared" si="1"/>
        <v>-7.7119999999999997</v>
      </c>
      <c r="J22" s="1">
        <f t="shared" si="2"/>
        <v>-7.71</v>
      </c>
      <c r="K22" s="1">
        <f t="shared" si="0"/>
        <v>-7.73</v>
      </c>
      <c r="L22" s="1">
        <f t="shared" si="3"/>
        <v>-5.29</v>
      </c>
      <c r="M22" s="1">
        <f t="shared" si="4"/>
        <v>0.94553601799923337</v>
      </c>
    </row>
    <row r="23" spans="1:13" x14ac:dyDescent="0.6">
      <c r="A23" s="1" t="s">
        <v>22</v>
      </c>
      <c r="B23" s="1">
        <v>91323</v>
      </c>
      <c r="C23" s="1">
        <v>15.971999999999994</v>
      </c>
      <c r="D23" s="1">
        <v>5.23</v>
      </c>
      <c r="E23" s="1">
        <f t="shared" si="1"/>
        <v>10.742000000000001</v>
      </c>
      <c r="J23" s="1">
        <f t="shared" si="2"/>
        <v>10.74</v>
      </c>
      <c r="K23" s="1">
        <f t="shared" si="0"/>
        <v>10.72</v>
      </c>
      <c r="L23" s="1">
        <f t="shared" si="3"/>
        <v>12.48</v>
      </c>
      <c r="M23" s="1">
        <f t="shared" si="4"/>
        <v>7.7843530514634779E-5</v>
      </c>
    </row>
    <row r="24" spans="1:13" x14ac:dyDescent="0.6">
      <c r="A24" s="1" t="s">
        <v>23</v>
      </c>
      <c r="B24" s="1">
        <v>85972</v>
      </c>
      <c r="C24" s="1">
        <v>-13.865000000000002</v>
      </c>
      <c r="D24" s="1">
        <v>6.2</v>
      </c>
      <c r="E24" s="1">
        <f t="shared" si="1"/>
        <v>-20.065000000000001</v>
      </c>
      <c r="J24" s="1">
        <f t="shared" si="2"/>
        <v>-20.07</v>
      </c>
      <c r="K24" s="1">
        <f t="shared" si="0"/>
        <v>-20.09</v>
      </c>
      <c r="L24" s="1">
        <f t="shared" si="3"/>
        <v>-17.36</v>
      </c>
      <c r="M24" s="1">
        <f t="shared" si="4"/>
        <v>0.99999992820932249</v>
      </c>
    </row>
    <row r="25" spans="1:13" x14ac:dyDescent="0.6">
      <c r="A25" s="1" t="s">
        <v>24</v>
      </c>
      <c r="B25" s="1">
        <v>115968</v>
      </c>
      <c r="C25" s="1">
        <v>-6.9759999999999991</v>
      </c>
      <c r="D25" s="1">
        <v>2.17</v>
      </c>
      <c r="E25" s="1">
        <f t="shared" si="1"/>
        <v>-9.1460000000000008</v>
      </c>
      <c r="I25" s="1" t="s">
        <v>176</v>
      </c>
      <c r="J25" s="1">
        <f t="shared" si="2"/>
        <v>-10.15</v>
      </c>
      <c r="K25" s="1">
        <f t="shared" si="0"/>
        <v>-10.17</v>
      </c>
      <c r="L25" s="1">
        <f t="shared" si="3"/>
        <v>-10.47</v>
      </c>
      <c r="M25" s="1">
        <f t="shared" si="4"/>
        <v>0.99924492844741142</v>
      </c>
    </row>
    <row r="26" spans="1:13" x14ac:dyDescent="0.6">
      <c r="A26" s="1" t="s">
        <v>25</v>
      </c>
      <c r="B26" s="1">
        <v>88493</v>
      </c>
      <c r="C26" s="1">
        <v>11.813000000000002</v>
      </c>
      <c r="D26" s="1">
        <v>9.6199999999999992</v>
      </c>
      <c r="E26" s="1">
        <f t="shared" si="1"/>
        <v>2.1930000000000001</v>
      </c>
      <c r="J26" s="1">
        <f t="shared" si="2"/>
        <v>2.19</v>
      </c>
      <c r="K26" s="1">
        <f t="shared" si="0"/>
        <v>2.17</v>
      </c>
      <c r="L26" s="1">
        <f t="shared" si="3"/>
        <v>8.32</v>
      </c>
      <c r="M26" s="1">
        <f t="shared" si="4"/>
        <v>5.8475663663904894E-3</v>
      </c>
    </row>
    <row r="27" spans="1:13" x14ac:dyDescent="0.6">
      <c r="A27" s="1" t="s">
        <v>26</v>
      </c>
      <c r="B27" s="1">
        <v>84913</v>
      </c>
      <c r="C27" s="1">
        <v>0.76800000000000068</v>
      </c>
      <c r="D27" s="1">
        <v>4.45</v>
      </c>
      <c r="E27" s="1">
        <f t="shared" si="1"/>
        <v>-3.6819999999999999</v>
      </c>
      <c r="J27" s="1">
        <f t="shared" si="2"/>
        <v>-3.68</v>
      </c>
      <c r="K27" s="1">
        <f t="shared" si="0"/>
        <v>-3.7</v>
      </c>
      <c r="L27" s="1">
        <f t="shared" si="3"/>
        <v>-2.72</v>
      </c>
      <c r="M27" s="1">
        <f t="shared" si="4"/>
        <v>0.79509908703673138</v>
      </c>
    </row>
    <row r="28" spans="1:13" x14ac:dyDescent="0.6">
      <c r="A28" s="1" t="s">
        <v>27</v>
      </c>
      <c r="B28" s="1">
        <v>88529</v>
      </c>
      <c r="C28" s="1">
        <v>7.1730000000000018</v>
      </c>
      <c r="D28" s="1">
        <v>5.31</v>
      </c>
      <c r="E28" s="1">
        <f t="shared" si="1"/>
        <v>1.863</v>
      </c>
      <c r="J28" s="1">
        <f t="shared" si="2"/>
        <v>1.86</v>
      </c>
      <c r="K28" s="1">
        <f t="shared" si="0"/>
        <v>1.84</v>
      </c>
      <c r="L28" s="1">
        <f t="shared" si="3"/>
        <v>3.68</v>
      </c>
      <c r="M28" s="1">
        <f t="shared" si="4"/>
        <v>0.13239274951392507</v>
      </c>
    </row>
    <row r="29" spans="1:13" x14ac:dyDescent="0.6">
      <c r="A29" s="1" t="s">
        <v>164</v>
      </c>
      <c r="B29" s="1">
        <v>86400</v>
      </c>
      <c r="C29" s="1">
        <v>-9.2280000000000015</v>
      </c>
      <c r="D29" s="1">
        <v>3.44</v>
      </c>
      <c r="E29" s="1">
        <f t="shared" si="1"/>
        <v>-12.667999999999999</v>
      </c>
      <c r="J29" s="1">
        <f t="shared" si="2"/>
        <v>-12.67</v>
      </c>
      <c r="K29" s="1">
        <f t="shared" si="0"/>
        <v>-12.69</v>
      </c>
      <c r="L29" s="1">
        <f t="shared" si="3"/>
        <v>-12.72</v>
      </c>
      <c r="M29" s="1">
        <f t="shared" si="4"/>
        <v>0.99994202757920381</v>
      </c>
    </row>
    <row r="30" spans="1:13" x14ac:dyDescent="0.6">
      <c r="A30" s="1" t="s">
        <v>28</v>
      </c>
      <c r="B30" s="1">
        <v>82301</v>
      </c>
      <c r="C30" s="1">
        <v>-10.546999999999997</v>
      </c>
      <c r="D30" s="1">
        <v>1.79</v>
      </c>
      <c r="E30" s="1">
        <f t="shared" si="1"/>
        <v>-12.337</v>
      </c>
      <c r="I30" s="1" t="s">
        <v>176</v>
      </c>
      <c r="J30" s="1">
        <f t="shared" si="2"/>
        <v>-13.34</v>
      </c>
      <c r="K30" s="1">
        <f t="shared" si="0"/>
        <v>-13.36</v>
      </c>
      <c r="L30" s="1">
        <f t="shared" si="3"/>
        <v>-14.04</v>
      </c>
      <c r="M30" s="1">
        <f t="shared" si="4"/>
        <v>0.99998952629472371</v>
      </c>
    </row>
    <row r="31" spans="1:13" x14ac:dyDescent="0.6">
      <c r="A31" s="1" t="s">
        <v>29</v>
      </c>
      <c r="B31" s="1">
        <v>86109</v>
      </c>
      <c r="C31" s="1">
        <v>-1.5989999999999966</v>
      </c>
      <c r="D31" s="1">
        <v>4.18</v>
      </c>
      <c r="E31" s="1">
        <f t="shared" si="1"/>
        <v>-5.7789999999999999</v>
      </c>
      <c r="J31" s="1">
        <f t="shared" si="2"/>
        <v>-5.78</v>
      </c>
      <c r="K31" s="1">
        <f t="shared" si="0"/>
        <v>-5.8</v>
      </c>
      <c r="L31" s="1">
        <f t="shared" si="3"/>
        <v>-5.09</v>
      </c>
      <c r="M31" s="1">
        <f t="shared" si="4"/>
        <v>0.93851473285450415</v>
      </c>
    </row>
    <row r="32" spans="1:13" x14ac:dyDescent="0.6">
      <c r="A32" s="1" t="s">
        <v>31</v>
      </c>
      <c r="B32" s="1">
        <v>92299</v>
      </c>
      <c r="C32" s="1">
        <v>16.353999999999999</v>
      </c>
      <c r="D32" s="1">
        <v>3.69</v>
      </c>
      <c r="E32" s="1">
        <f t="shared" si="1"/>
        <v>12.664</v>
      </c>
      <c r="J32" s="1">
        <f t="shared" si="2"/>
        <v>12.66</v>
      </c>
      <c r="K32" s="1">
        <f t="shared" si="0"/>
        <v>12.64</v>
      </c>
      <c r="L32" s="1">
        <f t="shared" si="3"/>
        <v>12.86</v>
      </c>
      <c r="M32" s="1">
        <f t="shared" si="4"/>
        <v>4.8701900611349562E-5</v>
      </c>
    </row>
    <row r="33" spans="1:13" x14ac:dyDescent="0.6">
      <c r="A33" s="1" t="s">
        <v>33</v>
      </c>
      <c r="B33" s="1">
        <v>92801</v>
      </c>
      <c r="C33" s="1">
        <v>3.9399999999999977</v>
      </c>
      <c r="D33" s="1">
        <v>4.22</v>
      </c>
      <c r="E33" s="1">
        <f t="shared" si="1"/>
        <v>-0.28000000000000003</v>
      </c>
      <c r="J33" s="1">
        <f t="shared" si="2"/>
        <v>-0.28000000000000003</v>
      </c>
      <c r="K33" s="1">
        <f t="shared" si="0"/>
        <v>-0.3</v>
      </c>
      <c r="L33" s="1">
        <f t="shared" si="3"/>
        <v>0.45</v>
      </c>
      <c r="M33" s="1">
        <f t="shared" si="4"/>
        <v>0.44576690954157722</v>
      </c>
    </row>
    <row r="34" spans="1:13" x14ac:dyDescent="0.6">
      <c r="A34" s="1" t="s">
        <v>34</v>
      </c>
      <c r="B34" s="1">
        <v>90253</v>
      </c>
      <c r="C34" s="1">
        <v>-7.7449999999999974</v>
      </c>
      <c r="D34" s="1">
        <v>5.72</v>
      </c>
      <c r="E34" s="1">
        <f t="shared" si="1"/>
        <v>-13.465</v>
      </c>
      <c r="J34" s="1">
        <f t="shared" si="2"/>
        <v>-13.47</v>
      </c>
      <c r="K34" s="1">
        <f t="shared" si="0"/>
        <v>-13.49</v>
      </c>
      <c r="L34" s="1">
        <f t="shared" si="3"/>
        <v>-11.24</v>
      </c>
      <c r="M34" s="1">
        <f t="shared" si="4"/>
        <v>0.99967046226707423</v>
      </c>
    </row>
    <row r="35" spans="1:13" x14ac:dyDescent="0.6">
      <c r="A35" s="1" t="s">
        <v>35</v>
      </c>
      <c r="B35" s="1">
        <v>84388</v>
      </c>
      <c r="C35" s="1">
        <v>7.4570000000000007</v>
      </c>
      <c r="D35" s="1">
        <v>1.17</v>
      </c>
      <c r="E35" s="1">
        <f t="shared" si="1"/>
        <v>6.2869999999999999</v>
      </c>
      <c r="J35" s="1">
        <f t="shared" si="2"/>
        <v>6.29</v>
      </c>
      <c r="K35" s="1">
        <f t="shared" si="0"/>
        <v>6.27</v>
      </c>
      <c r="L35" s="1">
        <f t="shared" si="3"/>
        <v>3.97</v>
      </c>
      <c r="M35" s="1">
        <f t="shared" si="4"/>
        <v>0.1144822971289364</v>
      </c>
    </row>
    <row r="36" spans="1:13" x14ac:dyDescent="0.6">
      <c r="A36" s="1" t="s">
        <v>36</v>
      </c>
      <c r="B36" s="1">
        <v>86378</v>
      </c>
      <c r="C36" s="1">
        <v>11.709000000000003</v>
      </c>
      <c r="D36" s="1">
        <v>2.44</v>
      </c>
      <c r="E36" s="1">
        <f t="shared" si="1"/>
        <v>9.2690000000000001</v>
      </c>
      <c r="J36" s="1">
        <f t="shared" si="2"/>
        <v>9.27</v>
      </c>
      <c r="K36" s="1">
        <f t="shared" si="0"/>
        <v>9.25</v>
      </c>
      <c r="L36" s="1">
        <f t="shared" si="3"/>
        <v>8.2200000000000006</v>
      </c>
      <c r="M36" s="1">
        <f t="shared" si="4"/>
        <v>6.3708358506098361E-3</v>
      </c>
    </row>
    <row r="37" spans="1:13" x14ac:dyDescent="0.6">
      <c r="A37" s="1" t="s">
        <v>37</v>
      </c>
      <c r="B37" s="1">
        <v>91177</v>
      </c>
      <c r="C37" s="1">
        <v>-9.8780000000000001</v>
      </c>
      <c r="D37" s="1">
        <v>3.29</v>
      </c>
      <c r="E37" s="1">
        <f t="shared" si="1"/>
        <v>-13.167999999999999</v>
      </c>
      <c r="J37" s="1">
        <f t="shared" si="2"/>
        <v>-13.17</v>
      </c>
      <c r="K37" s="1">
        <f t="shared" si="0"/>
        <v>-13.19</v>
      </c>
      <c r="L37" s="1">
        <f t="shared" si="3"/>
        <v>-13.37</v>
      </c>
      <c r="M37" s="1">
        <f t="shared" si="4"/>
        <v>0.99997455648492584</v>
      </c>
    </row>
    <row r="38" spans="1:13" x14ac:dyDescent="0.6">
      <c r="A38" s="1" t="s">
        <v>38</v>
      </c>
      <c r="B38" s="1">
        <v>84800</v>
      </c>
      <c r="C38" s="1">
        <v>17.418999999999997</v>
      </c>
      <c r="D38" s="1">
        <v>1.23</v>
      </c>
      <c r="E38" s="1">
        <f t="shared" si="1"/>
        <v>16.189</v>
      </c>
      <c r="J38" s="1">
        <f t="shared" si="2"/>
        <v>16.190000000000001</v>
      </c>
      <c r="K38" s="1">
        <f t="shared" si="0"/>
        <v>16.170000000000002</v>
      </c>
      <c r="L38" s="1">
        <f t="shared" si="3"/>
        <v>13.93</v>
      </c>
      <c r="M38" s="1">
        <f t="shared" si="4"/>
        <v>1.2149606948213487E-5</v>
      </c>
    </row>
    <row r="39" spans="1:13" x14ac:dyDescent="0.6">
      <c r="A39" s="1" t="s">
        <v>39</v>
      </c>
      <c r="B39" s="1">
        <v>87623</v>
      </c>
      <c r="C39" s="1">
        <v>7.5769999999999982</v>
      </c>
      <c r="D39" s="1">
        <v>5.15</v>
      </c>
      <c r="E39" s="1">
        <f t="shared" si="1"/>
        <v>2.427</v>
      </c>
      <c r="I39" s="1" t="s">
        <v>177</v>
      </c>
      <c r="J39" s="1">
        <f t="shared" si="2"/>
        <v>3.43</v>
      </c>
      <c r="K39" s="1">
        <f t="shared" si="0"/>
        <v>3.41</v>
      </c>
      <c r="L39" s="1">
        <f t="shared" si="3"/>
        <v>4.09</v>
      </c>
      <c r="M39" s="1">
        <f t="shared" si="4"/>
        <v>0.10759982239496932</v>
      </c>
    </row>
    <row r="40" spans="1:13" x14ac:dyDescent="0.6">
      <c r="A40" s="1" t="s">
        <v>40</v>
      </c>
      <c r="B40" s="1">
        <v>88240</v>
      </c>
      <c r="C40" s="1">
        <v>3.1799999999999997</v>
      </c>
      <c r="D40" s="1">
        <v>3.78</v>
      </c>
      <c r="E40" s="1">
        <f t="shared" si="1"/>
        <v>-0.6</v>
      </c>
      <c r="J40" s="1">
        <f t="shared" si="2"/>
        <v>-0.6</v>
      </c>
      <c r="K40" s="1">
        <f t="shared" si="0"/>
        <v>-0.62</v>
      </c>
      <c r="L40" s="1">
        <f t="shared" si="3"/>
        <v>-0.31</v>
      </c>
      <c r="M40" s="1">
        <f t="shared" si="4"/>
        <v>0.53742134982692602</v>
      </c>
    </row>
    <row r="41" spans="1:13" x14ac:dyDescent="0.6">
      <c r="A41" s="1" t="s">
        <v>158</v>
      </c>
      <c r="B41" s="1">
        <v>64825</v>
      </c>
      <c r="C41" s="1">
        <v>-8.9059999999999988</v>
      </c>
      <c r="D41" s="1">
        <v>6.91</v>
      </c>
      <c r="E41" s="1">
        <f t="shared" si="1"/>
        <v>-15.816000000000001</v>
      </c>
      <c r="F41" s="1" t="s">
        <v>178</v>
      </c>
      <c r="G41" s="1" t="s">
        <v>178</v>
      </c>
      <c r="J41" s="1">
        <f t="shared" si="2"/>
        <v>-15.82</v>
      </c>
      <c r="K41" s="1">
        <f t="shared" si="0"/>
        <v>-15.84</v>
      </c>
      <c r="L41" s="1">
        <f t="shared" si="3"/>
        <v>-12.4</v>
      </c>
      <c r="M41" s="1">
        <f t="shared" si="4"/>
        <v>0.99991421628307964</v>
      </c>
    </row>
    <row r="42" spans="1:13" x14ac:dyDescent="0.6">
      <c r="A42" s="1" t="s">
        <v>41</v>
      </c>
      <c r="B42" s="1">
        <v>85732</v>
      </c>
      <c r="C42" s="1">
        <v>6.7239999999999966</v>
      </c>
      <c r="D42" s="1">
        <v>1.59</v>
      </c>
      <c r="E42" s="1">
        <f t="shared" si="1"/>
        <v>5.1340000000000003</v>
      </c>
      <c r="J42" s="1">
        <f t="shared" si="2"/>
        <v>5.13</v>
      </c>
      <c r="K42" s="1">
        <f t="shared" si="0"/>
        <v>5.1100000000000003</v>
      </c>
      <c r="L42" s="1">
        <f t="shared" si="3"/>
        <v>3.23</v>
      </c>
      <c r="M42" s="1">
        <f t="shared" si="4"/>
        <v>0.16384240002831818</v>
      </c>
    </row>
    <row r="43" spans="1:13" x14ac:dyDescent="0.6">
      <c r="A43" s="1" t="s">
        <v>42</v>
      </c>
      <c r="B43" s="1">
        <v>86140</v>
      </c>
      <c r="C43" s="1">
        <v>0.6769999999999996</v>
      </c>
      <c r="D43" s="1">
        <v>5.75</v>
      </c>
      <c r="E43" s="1">
        <f t="shared" si="1"/>
        <v>-5.0730000000000004</v>
      </c>
      <c r="J43" s="1">
        <f t="shared" si="2"/>
        <v>-5.07</v>
      </c>
      <c r="K43" s="1">
        <f t="shared" si="0"/>
        <v>-5.09</v>
      </c>
      <c r="L43" s="1">
        <f t="shared" si="3"/>
        <v>-2.81</v>
      </c>
      <c r="M43" s="1">
        <f t="shared" si="4"/>
        <v>0.80275837483378454</v>
      </c>
    </row>
    <row r="44" spans="1:13" x14ac:dyDescent="0.6">
      <c r="A44" s="1" t="s">
        <v>43</v>
      </c>
      <c r="B44" s="1">
        <v>87934</v>
      </c>
      <c r="C44" s="1">
        <v>5.5660000000000025</v>
      </c>
      <c r="D44" s="1">
        <v>4.53</v>
      </c>
      <c r="E44" s="1">
        <f t="shared" si="1"/>
        <v>1.036</v>
      </c>
      <c r="J44" s="1">
        <f t="shared" si="2"/>
        <v>1.04</v>
      </c>
      <c r="K44" s="1">
        <f t="shared" si="0"/>
        <v>1.02</v>
      </c>
      <c r="L44" s="1">
        <f t="shared" si="3"/>
        <v>2.08</v>
      </c>
      <c r="M44" s="1">
        <f t="shared" si="4"/>
        <v>0.26424817037395987</v>
      </c>
    </row>
    <row r="45" spans="1:13" x14ac:dyDescent="0.6">
      <c r="A45" s="1" t="s">
        <v>44</v>
      </c>
      <c r="B45" s="1">
        <v>74036</v>
      </c>
      <c r="C45" s="1">
        <v>14.875</v>
      </c>
      <c r="D45" s="1">
        <v>1.21</v>
      </c>
      <c r="E45" s="1">
        <f t="shared" si="1"/>
        <v>13.664999999999999</v>
      </c>
      <c r="J45" s="1">
        <f t="shared" si="2"/>
        <v>13.67</v>
      </c>
      <c r="K45" s="1">
        <f t="shared" si="0"/>
        <v>13.65</v>
      </c>
      <c r="L45" s="1">
        <f t="shared" si="3"/>
        <v>11.39</v>
      </c>
      <c r="M45" s="1">
        <f t="shared" si="4"/>
        <v>2.7872422843370522E-4</v>
      </c>
    </row>
    <row r="46" spans="1:13" x14ac:dyDescent="0.6">
      <c r="A46" s="1" t="s">
        <v>45</v>
      </c>
      <c r="B46" s="1">
        <v>89313</v>
      </c>
      <c r="C46" s="1">
        <v>0.60699999999999932</v>
      </c>
      <c r="D46" s="1">
        <v>4.8499999999999996</v>
      </c>
      <c r="E46" s="1">
        <f t="shared" si="1"/>
        <v>-4.2430000000000003</v>
      </c>
      <c r="J46" s="1">
        <f t="shared" si="2"/>
        <v>-4.24</v>
      </c>
      <c r="K46" s="1">
        <f t="shared" si="0"/>
        <v>-4.26</v>
      </c>
      <c r="L46" s="1">
        <f t="shared" si="3"/>
        <v>-2.88</v>
      </c>
      <c r="M46" s="1">
        <f t="shared" si="4"/>
        <v>0.80859412566463174</v>
      </c>
    </row>
    <row r="47" spans="1:13" x14ac:dyDescent="0.6">
      <c r="A47" s="1" t="s">
        <v>46</v>
      </c>
      <c r="B47" s="1">
        <v>80135</v>
      </c>
      <c r="C47" s="1">
        <v>14.355999999999995</v>
      </c>
      <c r="D47" s="1">
        <v>0.17</v>
      </c>
      <c r="E47" s="1">
        <f t="shared" si="1"/>
        <v>14.186</v>
      </c>
      <c r="J47" s="1">
        <f t="shared" si="2"/>
        <v>14.19</v>
      </c>
      <c r="K47" s="1">
        <f t="shared" si="0"/>
        <v>14.17</v>
      </c>
      <c r="L47" s="1">
        <f t="shared" si="3"/>
        <v>10.87</v>
      </c>
      <c r="M47" s="1">
        <f t="shared" si="4"/>
        <v>4.9396898685778149E-4</v>
      </c>
    </row>
    <row r="48" spans="1:13" x14ac:dyDescent="0.6">
      <c r="A48" s="1" t="s">
        <v>47</v>
      </c>
      <c r="B48" s="1">
        <v>84607</v>
      </c>
      <c r="C48" s="1">
        <v>11.677999999999997</v>
      </c>
      <c r="D48" s="1">
        <v>4.7300000000000004</v>
      </c>
      <c r="E48" s="1">
        <f t="shared" si="1"/>
        <v>6.9480000000000004</v>
      </c>
      <c r="G48" s="1" t="s">
        <v>212</v>
      </c>
      <c r="J48" s="1">
        <f t="shared" si="2"/>
        <v>6.95</v>
      </c>
      <c r="K48" s="1">
        <f t="shared" si="0"/>
        <v>6.93</v>
      </c>
      <c r="L48" s="1">
        <f t="shared" si="3"/>
        <v>8.19</v>
      </c>
      <c r="M48" s="1">
        <f t="shared" si="4"/>
        <v>6.5356976324574606E-3</v>
      </c>
    </row>
    <row r="49" spans="1:13" x14ac:dyDescent="0.6">
      <c r="A49" s="1" t="s">
        <v>48</v>
      </c>
      <c r="B49" s="1">
        <v>82996</v>
      </c>
      <c r="C49" s="1">
        <v>17.426000000000002</v>
      </c>
      <c r="D49" s="1">
        <v>2.92</v>
      </c>
      <c r="E49" s="1">
        <f t="shared" si="1"/>
        <v>14.506</v>
      </c>
      <c r="J49" s="1">
        <f t="shared" si="2"/>
        <v>14.51</v>
      </c>
      <c r="K49" s="1">
        <f t="shared" si="0"/>
        <v>14.49</v>
      </c>
      <c r="L49" s="1">
        <f t="shared" si="3"/>
        <v>13.94</v>
      </c>
      <c r="M49" s="1">
        <f t="shared" si="4"/>
        <v>1.1987293670756015E-5</v>
      </c>
    </row>
    <row r="50" spans="1:13" x14ac:dyDescent="0.6">
      <c r="A50" s="1" t="s">
        <v>50</v>
      </c>
      <c r="B50" s="1">
        <v>77855</v>
      </c>
      <c r="C50" s="1">
        <v>9.7550000000000026</v>
      </c>
      <c r="D50" s="1">
        <v>5.62</v>
      </c>
      <c r="E50" s="1">
        <f t="shared" si="1"/>
        <v>4.1349999999999998</v>
      </c>
      <c r="J50" s="1">
        <f t="shared" si="2"/>
        <v>4.1399999999999997</v>
      </c>
      <c r="K50" s="1">
        <f t="shared" si="0"/>
        <v>4.12</v>
      </c>
      <c r="L50" s="1">
        <f t="shared" si="3"/>
        <v>6.27</v>
      </c>
      <c r="M50" s="1">
        <f t="shared" si="4"/>
        <v>2.87165598160018E-2</v>
      </c>
    </row>
    <row r="51" spans="1:13" x14ac:dyDescent="0.6">
      <c r="A51" s="1" t="s">
        <v>51</v>
      </c>
      <c r="B51" s="1">
        <v>93921</v>
      </c>
      <c r="C51" s="1">
        <v>11.805</v>
      </c>
      <c r="D51" s="1">
        <v>2.67</v>
      </c>
      <c r="E51" s="1">
        <f t="shared" si="1"/>
        <v>9.1349999999999998</v>
      </c>
      <c r="J51" s="1">
        <f t="shared" si="2"/>
        <v>9.14</v>
      </c>
      <c r="K51" s="1">
        <f t="shared" si="0"/>
        <v>9.1199999999999992</v>
      </c>
      <c r="L51" s="1">
        <f t="shared" si="3"/>
        <v>8.32</v>
      </c>
      <c r="M51" s="1">
        <f t="shared" si="4"/>
        <v>5.8475663663904894E-3</v>
      </c>
    </row>
    <row r="52" spans="1:13" x14ac:dyDescent="0.6">
      <c r="A52" s="1" t="s">
        <v>52</v>
      </c>
      <c r="B52" s="1">
        <v>85530</v>
      </c>
      <c r="C52" s="1">
        <v>6.5319999999999965</v>
      </c>
      <c r="D52" s="1">
        <v>2.95</v>
      </c>
      <c r="E52" s="1">
        <f t="shared" si="1"/>
        <v>3.5819999999999999</v>
      </c>
      <c r="H52" s="1" t="s">
        <v>176</v>
      </c>
      <c r="I52" s="1" t="s">
        <v>177</v>
      </c>
      <c r="J52" s="1">
        <f t="shared" si="2"/>
        <v>5.58</v>
      </c>
      <c r="K52" s="1">
        <f t="shared" si="0"/>
        <v>5.56</v>
      </c>
      <c r="L52" s="1">
        <f t="shared" si="3"/>
        <v>3.04</v>
      </c>
      <c r="M52" s="1">
        <f t="shared" si="4"/>
        <v>0.17846984554824685</v>
      </c>
    </row>
    <row r="53" spans="1:13" x14ac:dyDescent="0.6">
      <c r="A53" s="1" t="s">
        <v>53</v>
      </c>
      <c r="B53" s="1">
        <v>75860</v>
      </c>
      <c r="C53" s="1">
        <v>4.3840000000000003</v>
      </c>
      <c r="D53" s="1">
        <v>2.75</v>
      </c>
      <c r="E53" s="1">
        <f t="shared" si="1"/>
        <v>1.6339999999999999</v>
      </c>
      <c r="J53" s="1">
        <f t="shared" si="2"/>
        <v>1.63</v>
      </c>
      <c r="K53" s="1">
        <f t="shared" si="0"/>
        <v>1.61</v>
      </c>
      <c r="L53" s="1">
        <f t="shared" si="3"/>
        <v>0.89</v>
      </c>
      <c r="M53" s="1">
        <f t="shared" si="4"/>
        <v>0.39369669601166962</v>
      </c>
    </row>
    <row r="54" spans="1:13" x14ac:dyDescent="0.6">
      <c r="A54" s="1" t="s">
        <v>54</v>
      </c>
      <c r="B54" s="1">
        <v>85423</v>
      </c>
      <c r="C54" s="1">
        <v>12.276000000000003</v>
      </c>
      <c r="D54" s="1">
        <v>3.54</v>
      </c>
      <c r="E54" s="1">
        <f t="shared" si="1"/>
        <v>8.7360000000000007</v>
      </c>
      <c r="J54" s="1">
        <f t="shared" si="2"/>
        <v>8.74</v>
      </c>
      <c r="K54" s="1">
        <f t="shared" si="0"/>
        <v>8.7200000000000006</v>
      </c>
      <c r="L54" s="1">
        <f t="shared" si="3"/>
        <v>8.7899999999999991</v>
      </c>
      <c r="M54" s="1">
        <f t="shared" si="4"/>
        <v>3.8650537104410769E-3</v>
      </c>
    </row>
    <row r="55" spans="1:13" x14ac:dyDescent="0.6">
      <c r="A55" s="1" t="s">
        <v>55</v>
      </c>
      <c r="B55" s="1">
        <v>78628</v>
      </c>
      <c r="C55" s="1">
        <v>-16.802999999999997</v>
      </c>
      <c r="D55" s="1">
        <v>-8.0399999999999991</v>
      </c>
      <c r="E55" s="1">
        <f t="shared" si="1"/>
        <v>-8.7629999999999999</v>
      </c>
      <c r="I55" s="1" t="s">
        <v>176</v>
      </c>
      <c r="J55" s="1">
        <f t="shared" si="2"/>
        <v>-9.76</v>
      </c>
      <c r="K55" s="1">
        <f t="shared" si="0"/>
        <v>-9.7799999999999994</v>
      </c>
      <c r="L55" s="1">
        <f t="shared" si="3"/>
        <v>-20.29</v>
      </c>
      <c r="M55" s="1">
        <f t="shared" si="4"/>
        <v>0.99999999960886699</v>
      </c>
    </row>
    <row r="56" spans="1:13" x14ac:dyDescent="0.6">
      <c r="A56" s="1" t="s">
        <v>56</v>
      </c>
      <c r="B56" s="1">
        <v>67344</v>
      </c>
      <c r="C56" s="1">
        <v>-5.0949999999999989</v>
      </c>
      <c r="D56" s="1">
        <v>5.73</v>
      </c>
      <c r="E56" s="1">
        <f t="shared" si="1"/>
        <v>-10.824999999999999</v>
      </c>
      <c r="J56" s="1">
        <f t="shared" si="2"/>
        <v>-10.83</v>
      </c>
      <c r="K56" s="1">
        <f t="shared" si="0"/>
        <v>-10.85</v>
      </c>
      <c r="L56" s="1">
        <f t="shared" si="3"/>
        <v>-8.59</v>
      </c>
      <c r="M56" s="1">
        <f t="shared" si="4"/>
        <v>0.99537981070401704</v>
      </c>
    </row>
    <row r="57" spans="1:13" x14ac:dyDescent="0.6">
      <c r="A57" s="1" t="s">
        <v>57</v>
      </c>
      <c r="B57" s="1">
        <v>125535</v>
      </c>
      <c r="C57" s="1">
        <v>-12.622999999999998</v>
      </c>
      <c r="D57" s="1">
        <v>1.58</v>
      </c>
      <c r="E57" s="1">
        <f t="shared" si="1"/>
        <v>-14.202999999999999</v>
      </c>
      <c r="I57" s="1" t="s">
        <v>176</v>
      </c>
      <c r="J57" s="1">
        <f t="shared" si="2"/>
        <v>-15.2</v>
      </c>
      <c r="K57" s="1">
        <f t="shared" si="0"/>
        <v>-15.22</v>
      </c>
      <c r="L57" s="1">
        <f t="shared" si="3"/>
        <v>-16.11</v>
      </c>
      <c r="M57" s="1">
        <f t="shared" si="4"/>
        <v>0.99999947443924597</v>
      </c>
    </row>
    <row r="58" spans="1:13" x14ac:dyDescent="0.6">
      <c r="A58" s="1" t="s">
        <v>58</v>
      </c>
      <c r="B58" s="1">
        <v>87108</v>
      </c>
      <c r="C58" s="1">
        <v>-4.7650000000000006</v>
      </c>
      <c r="D58" s="1">
        <v>0.93</v>
      </c>
      <c r="E58" s="1">
        <f t="shared" si="1"/>
        <v>-5.6950000000000003</v>
      </c>
      <c r="J58" s="1">
        <f t="shared" si="2"/>
        <v>-5.7</v>
      </c>
      <c r="K58" s="1">
        <f t="shared" si="0"/>
        <v>-5.72</v>
      </c>
      <c r="L58" s="1">
        <f t="shared" si="3"/>
        <v>-8.26</v>
      </c>
      <c r="M58" s="1">
        <f t="shared" si="4"/>
        <v>0.99384324996540241</v>
      </c>
    </row>
    <row r="59" spans="1:13" x14ac:dyDescent="0.6">
      <c r="A59" s="1" t="s">
        <v>59</v>
      </c>
      <c r="B59" s="1">
        <v>87388</v>
      </c>
      <c r="C59" s="1">
        <v>-16.53</v>
      </c>
      <c r="D59" s="1">
        <v>7.6</v>
      </c>
      <c r="E59" s="1">
        <f t="shared" si="1"/>
        <v>-24.13</v>
      </c>
      <c r="J59" s="1">
        <f t="shared" si="2"/>
        <v>-24.13</v>
      </c>
      <c r="K59" s="1">
        <f t="shared" si="0"/>
        <v>-24.15</v>
      </c>
      <c r="L59" s="1">
        <f t="shared" si="3"/>
        <v>-20.02</v>
      </c>
      <c r="M59" s="1">
        <f t="shared" si="4"/>
        <v>0.99999999934703898</v>
      </c>
    </row>
    <row r="60" spans="1:13" x14ac:dyDescent="0.6">
      <c r="A60" s="1" t="s">
        <v>60</v>
      </c>
      <c r="B60" s="1">
        <v>90709</v>
      </c>
      <c r="C60" s="1">
        <v>2.6499999999999986</v>
      </c>
      <c r="D60" s="1">
        <v>-2.67</v>
      </c>
      <c r="E60" s="1">
        <f t="shared" si="1"/>
        <v>5.32</v>
      </c>
      <c r="J60" s="1">
        <f t="shared" si="2"/>
        <v>5.32</v>
      </c>
      <c r="K60" s="1">
        <f t="shared" si="0"/>
        <v>5.3</v>
      </c>
      <c r="L60" s="1">
        <f t="shared" si="3"/>
        <v>-0.84</v>
      </c>
      <c r="M60" s="1">
        <f t="shared" si="4"/>
        <v>0.60046290373674682</v>
      </c>
    </row>
    <row r="61" spans="1:13" x14ac:dyDescent="0.6">
      <c r="A61" s="1" t="s">
        <v>61</v>
      </c>
      <c r="B61" s="1">
        <v>88415</v>
      </c>
      <c r="C61" s="1">
        <v>15.841999999999999</v>
      </c>
      <c r="D61" s="1">
        <v>4.3899999999999997</v>
      </c>
      <c r="E61" s="1">
        <f t="shared" si="1"/>
        <v>11.452</v>
      </c>
      <c r="J61" s="1">
        <f t="shared" si="2"/>
        <v>11.45</v>
      </c>
      <c r="K61" s="1">
        <f t="shared" si="0"/>
        <v>11.43</v>
      </c>
      <c r="L61" s="1">
        <f t="shared" si="3"/>
        <v>12.35</v>
      </c>
      <c r="M61" s="1">
        <f t="shared" si="4"/>
        <v>9.11267432750024E-5</v>
      </c>
    </row>
    <row r="62" spans="1:13" x14ac:dyDescent="0.6">
      <c r="A62" s="1" t="s">
        <v>62</v>
      </c>
      <c r="B62" s="1">
        <v>90591</v>
      </c>
      <c r="C62" s="1">
        <v>11.030000000000001</v>
      </c>
      <c r="D62" s="1">
        <v>5.0199999999999996</v>
      </c>
      <c r="E62" s="1">
        <f t="shared" si="1"/>
        <v>6.01</v>
      </c>
      <c r="J62" s="1">
        <f t="shared" si="2"/>
        <v>6.01</v>
      </c>
      <c r="K62" s="1">
        <f t="shared" si="0"/>
        <v>5.99</v>
      </c>
      <c r="L62" s="1">
        <f t="shared" si="3"/>
        <v>7.54</v>
      </c>
      <c r="M62" s="1">
        <f t="shared" si="4"/>
        <v>1.1160856781790249E-2</v>
      </c>
    </row>
    <row r="63" spans="1:13" x14ac:dyDescent="0.6">
      <c r="A63" s="1" t="s">
        <v>63</v>
      </c>
      <c r="B63" s="1">
        <v>87614</v>
      </c>
      <c r="C63" s="1">
        <v>-16.122999999999998</v>
      </c>
      <c r="D63" s="1">
        <v>7.51</v>
      </c>
      <c r="E63" s="1">
        <f t="shared" si="1"/>
        <v>-23.632999999999999</v>
      </c>
      <c r="J63" s="1">
        <f t="shared" si="2"/>
        <v>-23.63</v>
      </c>
      <c r="K63" s="1">
        <f t="shared" si="0"/>
        <v>-23.65</v>
      </c>
      <c r="L63" s="1">
        <f t="shared" si="3"/>
        <v>-19.61</v>
      </c>
      <c r="M63" s="1">
        <f t="shared" si="4"/>
        <v>0.99999999859581268</v>
      </c>
    </row>
    <row r="64" spans="1:13" x14ac:dyDescent="0.6">
      <c r="A64" s="1" t="s">
        <v>64</v>
      </c>
      <c r="B64" s="1">
        <v>89009</v>
      </c>
      <c r="C64" s="1">
        <v>-20.344999999999999</v>
      </c>
      <c r="D64" s="1">
        <v>0.28999999999999998</v>
      </c>
      <c r="E64" s="1">
        <f t="shared" si="1"/>
        <v>-20.635000000000002</v>
      </c>
      <c r="J64" s="1">
        <f t="shared" si="2"/>
        <v>-20.64</v>
      </c>
      <c r="K64" s="1">
        <f t="shared" si="0"/>
        <v>-20.66</v>
      </c>
      <c r="L64" s="1">
        <f t="shared" si="3"/>
        <v>-23.84</v>
      </c>
      <c r="M64" s="1">
        <f t="shared" si="4"/>
        <v>0.99999999999974809</v>
      </c>
    </row>
    <row r="65" spans="1:13" x14ac:dyDescent="0.6">
      <c r="A65" s="1" t="s">
        <v>65</v>
      </c>
      <c r="B65" s="1">
        <v>86141</v>
      </c>
      <c r="C65" s="1">
        <v>-2.9819999999999993</v>
      </c>
      <c r="D65" s="1">
        <v>-2.1</v>
      </c>
      <c r="E65" s="1">
        <f t="shared" si="1"/>
        <v>-0.88200000000000001</v>
      </c>
      <c r="J65" s="1">
        <f t="shared" si="2"/>
        <v>-0.88</v>
      </c>
      <c r="K65" s="1">
        <f t="shared" si="0"/>
        <v>-0.9</v>
      </c>
      <c r="L65" s="1">
        <f t="shared" si="3"/>
        <v>-6.47</v>
      </c>
      <c r="M65" s="1">
        <f t="shared" si="4"/>
        <v>0.97503750257548849</v>
      </c>
    </row>
    <row r="66" spans="1:13" x14ac:dyDescent="0.6">
      <c r="A66" s="1" t="s">
        <v>66</v>
      </c>
      <c r="B66" s="1">
        <v>88651</v>
      </c>
      <c r="C66" s="1">
        <v>13.540999999999997</v>
      </c>
      <c r="D66" s="1">
        <v>2.38</v>
      </c>
      <c r="E66" s="1">
        <f t="shared" si="1"/>
        <v>11.161</v>
      </c>
      <c r="J66" s="1">
        <f t="shared" si="2"/>
        <v>11.16</v>
      </c>
      <c r="K66" s="1">
        <f t="shared" ref="K66:K129" si="5">ROUND($J66+($E$152-$J$152),2)</f>
        <v>11.14</v>
      </c>
      <c r="L66" s="1">
        <f t="shared" si="3"/>
        <v>10.050000000000001</v>
      </c>
      <c r="M66" s="1">
        <f t="shared" si="4"/>
        <v>1.1616444668593174E-3</v>
      </c>
    </row>
    <row r="67" spans="1:13" x14ac:dyDescent="0.6">
      <c r="A67" s="1" t="s">
        <v>67</v>
      </c>
      <c r="B67" s="1">
        <v>86409</v>
      </c>
      <c r="C67" s="1">
        <v>-3.009999999999998</v>
      </c>
      <c r="D67" s="1">
        <v>5.45</v>
      </c>
      <c r="E67" s="1">
        <f t="shared" ref="E67:E130" si="6">ROUND(C67-D67,3)</f>
        <v>-8.4600000000000009</v>
      </c>
      <c r="J67" s="1">
        <f t="shared" ref="J67:J130" si="7">ROUND($E67+IF($I67="ALP",-1,IF(OR($I67="LIB",$I67="NAT",$I67="LIB/NAT"),1,0))-IF($H67="ALP",-1,IF(OR($H67="LIB",$H67="NAT",$H67="LIB/NAT"),1,0)),2)</f>
        <v>-8.4600000000000009</v>
      </c>
      <c r="K67" s="1">
        <f t="shared" si="5"/>
        <v>-8.48</v>
      </c>
      <c r="L67" s="1">
        <f t="shared" ref="L67:L130" si="8">IF($P$7="Pre-election",ROUND($K67+($P$8-$E$152),2),ROUND($C67+($P$8-$C$152),2))</f>
        <v>-6.5</v>
      </c>
      <c r="M67" s="1">
        <f t="shared" ref="M67:M130" si="9">_xlfn.NORM.DIST(0,$L67,3.3,TRUE)</f>
        <v>0.9755634447513658</v>
      </c>
    </row>
    <row r="68" spans="1:13" x14ac:dyDescent="0.6">
      <c r="A68" s="1" t="s">
        <v>68</v>
      </c>
      <c r="B68" s="1">
        <v>88003</v>
      </c>
      <c r="C68" s="1">
        <v>16.466999999999999</v>
      </c>
      <c r="D68" s="1">
        <v>-2.06</v>
      </c>
      <c r="E68" s="1">
        <f t="shared" si="6"/>
        <v>18.527000000000001</v>
      </c>
      <c r="J68" s="1">
        <f t="shared" si="7"/>
        <v>18.53</v>
      </c>
      <c r="K68" s="1">
        <f t="shared" si="5"/>
        <v>18.510000000000002</v>
      </c>
      <c r="L68" s="1">
        <f t="shared" si="8"/>
        <v>12.98</v>
      </c>
      <c r="M68" s="1">
        <f t="shared" si="9"/>
        <v>4.1887966890061208E-5</v>
      </c>
    </row>
    <row r="69" spans="1:13" x14ac:dyDescent="0.6">
      <c r="A69" s="1" t="s">
        <v>69</v>
      </c>
      <c r="B69" s="1">
        <v>85763</v>
      </c>
      <c r="C69" s="1">
        <v>4.8689999999999998</v>
      </c>
      <c r="D69" s="1">
        <v>4.3</v>
      </c>
      <c r="E69" s="1">
        <f t="shared" si="6"/>
        <v>0.56899999999999995</v>
      </c>
      <c r="H69" s="1" t="s">
        <v>176</v>
      </c>
      <c r="I69" s="1" t="s">
        <v>177</v>
      </c>
      <c r="J69" s="1">
        <f t="shared" si="7"/>
        <v>2.57</v>
      </c>
      <c r="K69" s="1">
        <f t="shared" si="5"/>
        <v>2.5499999999999998</v>
      </c>
      <c r="L69" s="1">
        <f t="shared" si="8"/>
        <v>1.38</v>
      </c>
      <c r="M69" s="1">
        <f t="shared" si="9"/>
        <v>0.3379070940676977</v>
      </c>
    </row>
    <row r="70" spans="1:13" x14ac:dyDescent="0.6">
      <c r="A70" s="1" t="s">
        <v>70</v>
      </c>
      <c r="B70" s="1">
        <v>85253</v>
      </c>
      <c r="C70" s="1">
        <v>6.1730000000000018</v>
      </c>
      <c r="D70" s="1">
        <v>4</v>
      </c>
      <c r="E70" s="1">
        <f t="shared" si="6"/>
        <v>2.173</v>
      </c>
      <c r="I70" s="1" t="s">
        <v>177</v>
      </c>
      <c r="J70" s="1">
        <f t="shared" si="7"/>
        <v>3.17</v>
      </c>
      <c r="K70" s="1">
        <f t="shared" si="5"/>
        <v>3.15</v>
      </c>
      <c r="L70" s="1">
        <f t="shared" si="8"/>
        <v>2.68</v>
      </c>
      <c r="M70" s="1">
        <f t="shared" si="9"/>
        <v>0.20836104131716401</v>
      </c>
    </row>
    <row r="71" spans="1:13" x14ac:dyDescent="0.6">
      <c r="A71" s="1" t="s">
        <v>71</v>
      </c>
      <c r="B71" s="1">
        <v>87307</v>
      </c>
      <c r="C71" s="1">
        <v>9.93</v>
      </c>
      <c r="D71" s="1">
        <v>4.53</v>
      </c>
      <c r="E71" s="1">
        <f t="shared" si="6"/>
        <v>5.4</v>
      </c>
      <c r="J71" s="1">
        <f t="shared" si="7"/>
        <v>5.4</v>
      </c>
      <c r="K71" s="1">
        <f t="shared" si="5"/>
        <v>5.38</v>
      </c>
      <c r="L71" s="1">
        <f t="shared" si="8"/>
        <v>6.44</v>
      </c>
      <c r="M71" s="1">
        <f t="shared" si="9"/>
        <v>2.5497897805997278E-2</v>
      </c>
    </row>
    <row r="72" spans="1:13" x14ac:dyDescent="0.6">
      <c r="A72" s="1" t="s">
        <v>72</v>
      </c>
      <c r="B72" s="1">
        <v>94523</v>
      </c>
      <c r="C72" s="1">
        <v>1.8900000000000006</v>
      </c>
      <c r="D72" s="1">
        <v>7.97</v>
      </c>
      <c r="E72" s="1">
        <f t="shared" si="6"/>
        <v>-6.08</v>
      </c>
      <c r="J72" s="1">
        <f t="shared" si="7"/>
        <v>-6.08</v>
      </c>
      <c r="K72" s="1">
        <f t="shared" si="5"/>
        <v>-6.1</v>
      </c>
      <c r="L72" s="1">
        <f t="shared" si="8"/>
        <v>-1.6</v>
      </c>
      <c r="M72" s="1">
        <f t="shared" si="9"/>
        <v>0.68610808650510569</v>
      </c>
    </row>
    <row r="73" spans="1:13" x14ac:dyDescent="0.6">
      <c r="A73" s="1" t="s">
        <v>73</v>
      </c>
      <c r="B73" s="1">
        <v>84928</v>
      </c>
      <c r="C73" s="1">
        <v>9.0409999999999968</v>
      </c>
      <c r="D73" s="1">
        <v>-1.35</v>
      </c>
      <c r="E73" s="1">
        <f t="shared" si="6"/>
        <v>10.391</v>
      </c>
      <c r="J73" s="1">
        <f t="shared" si="7"/>
        <v>10.39</v>
      </c>
      <c r="K73" s="1">
        <f t="shared" si="5"/>
        <v>10.37</v>
      </c>
      <c r="L73" s="1">
        <f t="shared" si="8"/>
        <v>5.55</v>
      </c>
      <c r="M73" s="1">
        <f t="shared" si="9"/>
        <v>4.6302050971973131E-2</v>
      </c>
    </row>
    <row r="74" spans="1:13" x14ac:dyDescent="0.6">
      <c r="A74" s="1" t="s">
        <v>74</v>
      </c>
      <c r="B74" s="1">
        <v>89423</v>
      </c>
      <c r="C74" s="1">
        <v>-9.0850000000000009</v>
      </c>
      <c r="D74" s="1">
        <v>4.88</v>
      </c>
      <c r="E74" s="1">
        <f t="shared" si="6"/>
        <v>-13.965</v>
      </c>
      <c r="J74" s="1">
        <f t="shared" si="7"/>
        <v>-13.97</v>
      </c>
      <c r="K74" s="1">
        <f t="shared" si="5"/>
        <v>-13.99</v>
      </c>
      <c r="L74" s="1">
        <f t="shared" si="8"/>
        <v>-12.58</v>
      </c>
      <c r="M74" s="1">
        <f t="shared" si="9"/>
        <v>0.99993111036149096</v>
      </c>
    </row>
    <row r="75" spans="1:13" x14ac:dyDescent="0.6">
      <c r="A75" s="1" t="s">
        <v>75</v>
      </c>
      <c r="B75" s="1">
        <v>85959</v>
      </c>
      <c r="C75" s="1">
        <v>-7.2740000000000009</v>
      </c>
      <c r="D75" s="1">
        <v>6.69</v>
      </c>
      <c r="E75" s="1">
        <f t="shared" si="6"/>
        <v>-13.964</v>
      </c>
      <c r="J75" s="1">
        <f t="shared" si="7"/>
        <v>-13.96</v>
      </c>
      <c r="K75" s="1">
        <f t="shared" si="5"/>
        <v>-13.98</v>
      </c>
      <c r="L75" s="1">
        <f t="shared" si="8"/>
        <v>-10.76</v>
      </c>
      <c r="M75" s="1">
        <f t="shared" si="9"/>
        <v>0.99944412809871097</v>
      </c>
    </row>
    <row r="76" spans="1:13" x14ac:dyDescent="0.6">
      <c r="A76" s="1" t="s">
        <v>76</v>
      </c>
      <c r="B76" s="1">
        <v>88575</v>
      </c>
      <c r="C76" s="1">
        <v>10.665999999999997</v>
      </c>
      <c r="D76" s="1">
        <v>5.5</v>
      </c>
      <c r="E76" s="1">
        <f t="shared" si="6"/>
        <v>5.1660000000000004</v>
      </c>
      <c r="I76" s="1" t="s">
        <v>177</v>
      </c>
      <c r="J76" s="1">
        <f t="shared" si="7"/>
        <v>6.17</v>
      </c>
      <c r="K76" s="1">
        <f t="shared" si="5"/>
        <v>6.15</v>
      </c>
      <c r="L76" s="1">
        <f t="shared" si="8"/>
        <v>7.18</v>
      </c>
      <c r="M76" s="1">
        <f t="shared" si="9"/>
        <v>1.4786696236797457E-2</v>
      </c>
    </row>
    <row r="77" spans="1:13" x14ac:dyDescent="0.6">
      <c r="A77" s="1" t="s">
        <v>77</v>
      </c>
      <c r="B77" s="1">
        <v>90994</v>
      </c>
      <c r="C77" s="1">
        <v>11.473999999999997</v>
      </c>
      <c r="D77" s="1">
        <v>2.75</v>
      </c>
      <c r="E77" s="1">
        <f t="shared" si="6"/>
        <v>8.7240000000000002</v>
      </c>
      <c r="J77" s="1">
        <f t="shared" si="7"/>
        <v>8.7200000000000006</v>
      </c>
      <c r="K77" s="1">
        <f t="shared" si="5"/>
        <v>8.6999999999999993</v>
      </c>
      <c r="L77" s="1">
        <f t="shared" si="8"/>
        <v>7.98</v>
      </c>
      <c r="M77" s="1">
        <f t="shared" si="9"/>
        <v>7.7991403171191872E-3</v>
      </c>
    </row>
    <row r="78" spans="1:13" x14ac:dyDescent="0.6">
      <c r="A78" s="1" t="s">
        <v>78</v>
      </c>
      <c r="B78" s="1">
        <v>85941</v>
      </c>
      <c r="C78" s="1">
        <v>-3.6709999999999994</v>
      </c>
      <c r="D78" s="1">
        <v>8.81</v>
      </c>
      <c r="E78" s="1">
        <f t="shared" si="6"/>
        <v>-12.481</v>
      </c>
      <c r="J78" s="1">
        <f t="shared" si="7"/>
        <v>-12.48</v>
      </c>
      <c r="K78" s="1">
        <f t="shared" si="5"/>
        <v>-12.5</v>
      </c>
      <c r="L78" s="1">
        <f t="shared" si="8"/>
        <v>-7.16</v>
      </c>
      <c r="M78" s="1">
        <f t="shared" si="9"/>
        <v>0.98498509511265631</v>
      </c>
    </row>
    <row r="79" spans="1:13" x14ac:dyDescent="0.6">
      <c r="A79" s="1" t="s">
        <v>79</v>
      </c>
      <c r="B79" s="1">
        <v>89043</v>
      </c>
      <c r="C79" s="1">
        <v>9.1009999999999991</v>
      </c>
      <c r="D79" s="1">
        <v>0.11</v>
      </c>
      <c r="E79" s="1">
        <f t="shared" si="6"/>
        <v>8.9909999999999997</v>
      </c>
      <c r="G79" s="1" t="s">
        <v>178</v>
      </c>
      <c r="J79" s="1">
        <f t="shared" si="7"/>
        <v>8.99</v>
      </c>
      <c r="K79" s="1">
        <f t="shared" si="5"/>
        <v>8.9700000000000006</v>
      </c>
      <c r="L79" s="1">
        <f t="shared" si="8"/>
        <v>5.61</v>
      </c>
      <c r="M79" s="1">
        <f t="shared" si="9"/>
        <v>4.4565462758542999E-2</v>
      </c>
    </row>
    <row r="80" spans="1:13" x14ac:dyDescent="0.6">
      <c r="A80" s="1" t="s">
        <v>80</v>
      </c>
      <c r="B80" s="1">
        <v>86708</v>
      </c>
      <c r="C80" s="1">
        <v>-3.8639999999999972</v>
      </c>
      <c r="D80" s="1">
        <v>6.55</v>
      </c>
      <c r="E80" s="1">
        <f t="shared" si="6"/>
        <v>-10.414</v>
      </c>
      <c r="J80" s="1">
        <f t="shared" si="7"/>
        <v>-10.41</v>
      </c>
      <c r="K80" s="1">
        <f t="shared" si="5"/>
        <v>-10.43</v>
      </c>
      <c r="L80" s="1">
        <f t="shared" si="8"/>
        <v>-7.35</v>
      </c>
      <c r="M80" s="1">
        <f t="shared" si="9"/>
        <v>0.98703547395066049</v>
      </c>
    </row>
    <row r="81" spans="1:13" x14ac:dyDescent="0.6">
      <c r="A81" s="1" t="s">
        <v>81</v>
      </c>
      <c r="B81" s="1">
        <v>91605</v>
      </c>
      <c r="C81" s="1">
        <v>-3.1289999999999978</v>
      </c>
      <c r="D81" s="1">
        <v>8.02</v>
      </c>
      <c r="E81" s="1">
        <f t="shared" si="6"/>
        <v>-11.148999999999999</v>
      </c>
      <c r="J81" s="1">
        <f t="shared" si="7"/>
        <v>-11.15</v>
      </c>
      <c r="K81" s="1">
        <f t="shared" si="5"/>
        <v>-11.17</v>
      </c>
      <c r="L81" s="1">
        <f t="shared" si="8"/>
        <v>-6.62</v>
      </c>
      <c r="M81" s="1">
        <f t="shared" si="9"/>
        <v>0.97757510889484711</v>
      </c>
    </row>
    <row r="82" spans="1:13" x14ac:dyDescent="0.6">
      <c r="A82" s="1" t="s">
        <v>82</v>
      </c>
      <c r="B82" s="1">
        <v>84101</v>
      </c>
      <c r="C82" s="1">
        <v>17.153000000000006</v>
      </c>
      <c r="D82" s="1">
        <v>5.21</v>
      </c>
      <c r="E82" s="1">
        <f t="shared" si="6"/>
        <v>11.943</v>
      </c>
      <c r="F82" s="1" t="s">
        <v>207</v>
      </c>
      <c r="G82" s="1" t="s">
        <v>207</v>
      </c>
      <c r="J82" s="1">
        <f t="shared" si="7"/>
        <v>11.94</v>
      </c>
      <c r="K82" s="1">
        <f t="shared" si="5"/>
        <v>11.92</v>
      </c>
      <c r="L82" s="1">
        <f t="shared" si="8"/>
        <v>13.66</v>
      </c>
      <c r="M82" s="1">
        <f t="shared" si="9"/>
        <v>1.7411227182012172E-5</v>
      </c>
    </row>
    <row r="83" spans="1:13" x14ac:dyDescent="0.6">
      <c r="A83" s="1" t="s">
        <v>83</v>
      </c>
      <c r="B83" s="1">
        <v>86103</v>
      </c>
      <c r="C83" s="1">
        <v>-2.740000000000002</v>
      </c>
      <c r="D83" s="1">
        <v>2.42</v>
      </c>
      <c r="E83" s="1">
        <f t="shared" si="6"/>
        <v>-5.16</v>
      </c>
      <c r="J83" s="1">
        <f t="shared" si="7"/>
        <v>-5.16</v>
      </c>
      <c r="K83" s="1">
        <f t="shared" si="5"/>
        <v>-5.18</v>
      </c>
      <c r="L83" s="1">
        <f t="shared" si="8"/>
        <v>-6.23</v>
      </c>
      <c r="M83" s="1">
        <f t="shared" si="9"/>
        <v>0.97047888757760126</v>
      </c>
    </row>
    <row r="84" spans="1:13" x14ac:dyDescent="0.6">
      <c r="A84" s="1" t="s">
        <v>84</v>
      </c>
      <c r="B84" s="1">
        <v>87950</v>
      </c>
      <c r="C84" s="1">
        <v>-9.6980000000000004</v>
      </c>
      <c r="D84" s="1">
        <v>4.8499999999999996</v>
      </c>
      <c r="E84" s="1">
        <f t="shared" si="6"/>
        <v>-14.548</v>
      </c>
      <c r="J84" s="1">
        <f t="shared" si="7"/>
        <v>-14.55</v>
      </c>
      <c r="K84" s="1">
        <f t="shared" si="5"/>
        <v>-14.57</v>
      </c>
      <c r="L84" s="1">
        <f t="shared" si="8"/>
        <v>-13.19</v>
      </c>
      <c r="M84" s="1">
        <f t="shared" si="9"/>
        <v>0.99996792074483831</v>
      </c>
    </row>
    <row r="85" spans="1:13" x14ac:dyDescent="0.6">
      <c r="A85" s="1" t="s">
        <v>85</v>
      </c>
      <c r="B85" s="1">
        <v>87626</v>
      </c>
      <c r="C85" s="1">
        <v>11.060000000000002</v>
      </c>
      <c r="D85" s="1">
        <v>3.61</v>
      </c>
      <c r="E85" s="1">
        <f t="shared" si="6"/>
        <v>7.45</v>
      </c>
      <c r="I85" s="1" t="s">
        <v>177</v>
      </c>
      <c r="J85" s="1">
        <f t="shared" si="7"/>
        <v>8.4499999999999993</v>
      </c>
      <c r="K85" s="1">
        <f t="shared" si="5"/>
        <v>8.43</v>
      </c>
      <c r="L85" s="1">
        <f t="shared" si="8"/>
        <v>7.57</v>
      </c>
      <c r="M85" s="1">
        <f t="shared" si="9"/>
        <v>1.0896990106140985E-2</v>
      </c>
    </row>
    <row r="86" spans="1:13" x14ac:dyDescent="0.6">
      <c r="A86" s="1" t="s">
        <v>86</v>
      </c>
      <c r="B86" s="1">
        <v>88866</v>
      </c>
      <c r="C86" s="1">
        <v>4.0120000000000005</v>
      </c>
      <c r="D86" s="1">
        <v>5.67</v>
      </c>
      <c r="E86" s="1">
        <f t="shared" si="6"/>
        <v>-1.6579999999999999</v>
      </c>
      <c r="H86" s="1" t="s">
        <v>177</v>
      </c>
      <c r="I86" s="1" t="s">
        <v>176</v>
      </c>
      <c r="J86" s="1">
        <f t="shared" si="7"/>
        <v>-3.66</v>
      </c>
      <c r="K86" s="1">
        <f t="shared" si="5"/>
        <v>-3.68</v>
      </c>
      <c r="L86" s="1">
        <f t="shared" si="8"/>
        <v>0.52</v>
      </c>
      <c r="M86" s="1">
        <f t="shared" si="9"/>
        <v>0.43739555376828665</v>
      </c>
    </row>
    <row r="87" spans="1:13" x14ac:dyDescent="0.6">
      <c r="A87" s="1" t="s">
        <v>87</v>
      </c>
      <c r="B87" s="1">
        <v>93381</v>
      </c>
      <c r="C87" s="1">
        <v>-12.155000000000001</v>
      </c>
      <c r="D87" s="1">
        <v>9.9600000000000009</v>
      </c>
      <c r="E87" s="1">
        <f t="shared" si="6"/>
        <v>-22.114999999999998</v>
      </c>
      <c r="J87" s="1">
        <f t="shared" si="7"/>
        <v>-22.12</v>
      </c>
      <c r="K87" s="1">
        <f t="shared" si="5"/>
        <v>-22.14</v>
      </c>
      <c r="L87" s="1">
        <f t="shared" si="8"/>
        <v>-15.65</v>
      </c>
      <c r="M87" s="1">
        <f t="shared" si="9"/>
        <v>0.99999894412095303</v>
      </c>
    </row>
    <row r="88" spans="1:13" x14ac:dyDescent="0.6">
      <c r="A88" s="1" t="s">
        <v>88</v>
      </c>
      <c r="B88" s="1">
        <v>85716</v>
      </c>
      <c r="C88" s="1">
        <v>5.6779999999999973</v>
      </c>
      <c r="D88" s="1">
        <v>1.1299999999999999</v>
      </c>
      <c r="E88" s="1">
        <f t="shared" si="6"/>
        <v>4.548</v>
      </c>
      <c r="H88" s="1" t="s">
        <v>176</v>
      </c>
      <c r="I88" s="1" t="s">
        <v>177</v>
      </c>
      <c r="J88" s="1">
        <f t="shared" si="7"/>
        <v>6.55</v>
      </c>
      <c r="K88" s="1">
        <f t="shared" si="5"/>
        <v>6.53</v>
      </c>
      <c r="L88" s="1">
        <f t="shared" si="8"/>
        <v>2.19</v>
      </c>
      <c r="M88" s="1">
        <f t="shared" si="9"/>
        <v>0.25346153878338584</v>
      </c>
    </row>
    <row r="89" spans="1:13" x14ac:dyDescent="0.6">
      <c r="A89" s="1" t="s">
        <v>89</v>
      </c>
      <c r="B89" s="1">
        <v>90101</v>
      </c>
      <c r="C89" s="1">
        <v>-1.3170000000000002</v>
      </c>
      <c r="D89" s="1">
        <v>1.86</v>
      </c>
      <c r="E89" s="1">
        <f t="shared" si="6"/>
        <v>-3.177</v>
      </c>
      <c r="J89" s="1">
        <f t="shared" si="7"/>
        <v>-3.18</v>
      </c>
      <c r="K89" s="1">
        <f t="shared" si="5"/>
        <v>-3.2</v>
      </c>
      <c r="L89" s="1">
        <f t="shared" si="8"/>
        <v>-4.8099999999999996</v>
      </c>
      <c r="M89" s="1">
        <f t="shared" si="9"/>
        <v>0.92752124211986786</v>
      </c>
    </row>
    <row r="90" spans="1:13" x14ac:dyDescent="0.6">
      <c r="A90" s="1" t="s">
        <v>90</v>
      </c>
      <c r="B90" s="1">
        <v>87658</v>
      </c>
      <c r="C90" s="1">
        <v>2.9849999999999994</v>
      </c>
      <c r="D90" s="1">
        <v>4.1100000000000003</v>
      </c>
      <c r="E90" s="1">
        <f t="shared" si="6"/>
        <v>-1.125</v>
      </c>
      <c r="J90" s="1">
        <f t="shared" si="7"/>
        <v>-1.1299999999999999</v>
      </c>
      <c r="K90" s="1">
        <f t="shared" si="5"/>
        <v>-1.1499999999999999</v>
      </c>
      <c r="L90" s="1">
        <f t="shared" si="8"/>
        <v>-0.51</v>
      </c>
      <c r="M90" s="1">
        <f t="shared" si="9"/>
        <v>0.56141016292558499</v>
      </c>
    </row>
    <row r="91" spans="1:13" x14ac:dyDescent="0.6">
      <c r="A91" s="1" t="s">
        <v>91</v>
      </c>
      <c r="B91" s="1">
        <v>46019</v>
      </c>
      <c r="C91" s="1">
        <v>-0.87700000000000244</v>
      </c>
      <c r="D91" s="1">
        <v>2.82</v>
      </c>
      <c r="E91" s="1">
        <f t="shared" si="6"/>
        <v>-3.6970000000000001</v>
      </c>
      <c r="J91" s="1">
        <f t="shared" si="7"/>
        <v>-3.7</v>
      </c>
      <c r="K91" s="1">
        <f t="shared" si="5"/>
        <v>-3.72</v>
      </c>
      <c r="L91" s="1">
        <f t="shared" si="8"/>
        <v>-4.37</v>
      </c>
      <c r="M91" s="1">
        <f t="shared" si="9"/>
        <v>0.90728872733057753</v>
      </c>
    </row>
    <row r="92" spans="1:13" x14ac:dyDescent="0.6">
      <c r="A92" s="1" t="s">
        <v>92</v>
      </c>
      <c r="B92" s="1">
        <v>83790</v>
      </c>
      <c r="C92" s="1">
        <v>6.9170000000000016</v>
      </c>
      <c r="D92" s="1">
        <v>5</v>
      </c>
      <c r="E92" s="1">
        <f t="shared" si="6"/>
        <v>1.917</v>
      </c>
      <c r="H92" s="1" t="s">
        <v>176</v>
      </c>
      <c r="I92" s="1" t="s">
        <v>177</v>
      </c>
      <c r="J92" s="1">
        <f t="shared" si="7"/>
        <v>3.92</v>
      </c>
      <c r="K92" s="1">
        <f t="shared" si="5"/>
        <v>3.9</v>
      </c>
      <c r="L92" s="1">
        <f t="shared" si="8"/>
        <v>3.43</v>
      </c>
      <c r="M92" s="1">
        <f t="shared" si="9"/>
        <v>0.14931078076410406</v>
      </c>
    </row>
    <row r="93" spans="1:13" x14ac:dyDescent="0.6">
      <c r="A93" s="1" t="s">
        <v>93</v>
      </c>
      <c r="B93" s="1">
        <v>86245</v>
      </c>
      <c r="C93" s="1">
        <v>14.765000000000001</v>
      </c>
      <c r="D93" s="1">
        <v>2.3199999999999998</v>
      </c>
      <c r="E93" s="1">
        <f t="shared" si="6"/>
        <v>12.445</v>
      </c>
      <c r="J93" s="1">
        <f t="shared" si="7"/>
        <v>12.45</v>
      </c>
      <c r="K93" s="1">
        <f t="shared" si="5"/>
        <v>12.43</v>
      </c>
      <c r="L93" s="1">
        <f t="shared" si="8"/>
        <v>11.28</v>
      </c>
      <c r="M93" s="1">
        <f t="shared" si="9"/>
        <v>3.1520489448674674E-4</v>
      </c>
    </row>
    <row r="94" spans="1:13" x14ac:dyDescent="0.6">
      <c r="A94" s="1" t="s">
        <v>94</v>
      </c>
      <c r="B94" s="1">
        <v>66825</v>
      </c>
      <c r="C94" s="1">
        <v>1.2199999999999989</v>
      </c>
      <c r="D94" s="1">
        <v>13.51</v>
      </c>
      <c r="E94" s="1">
        <f t="shared" si="6"/>
        <v>-12.29</v>
      </c>
      <c r="J94" s="1">
        <f t="shared" si="7"/>
        <v>-12.29</v>
      </c>
      <c r="K94" s="1">
        <f t="shared" si="5"/>
        <v>-12.31</v>
      </c>
      <c r="L94" s="1">
        <f t="shared" si="8"/>
        <v>-2.27</v>
      </c>
      <c r="M94" s="1">
        <f t="shared" si="9"/>
        <v>0.75423544224067673</v>
      </c>
    </row>
    <row r="95" spans="1:13" x14ac:dyDescent="0.6">
      <c r="A95" s="1" t="s">
        <v>95</v>
      </c>
      <c r="B95" s="1">
        <v>85009</v>
      </c>
      <c r="C95" s="1">
        <v>11.359000000000002</v>
      </c>
      <c r="D95" s="1">
        <v>8.34</v>
      </c>
      <c r="E95" s="1">
        <f t="shared" si="6"/>
        <v>3.0190000000000001</v>
      </c>
      <c r="I95" s="1" t="s">
        <v>177</v>
      </c>
      <c r="J95" s="1">
        <f t="shared" si="7"/>
        <v>4.0199999999999996</v>
      </c>
      <c r="K95" s="1">
        <f t="shared" si="5"/>
        <v>4</v>
      </c>
      <c r="L95" s="1">
        <f t="shared" si="8"/>
        <v>7.87</v>
      </c>
      <c r="M95" s="1">
        <f t="shared" si="9"/>
        <v>8.5430784045184439E-3</v>
      </c>
    </row>
    <row r="96" spans="1:13" x14ac:dyDescent="0.6">
      <c r="A96" s="1" t="s">
        <v>96</v>
      </c>
      <c r="B96" s="1">
        <v>90532</v>
      </c>
      <c r="C96" s="1">
        <v>18.840000000000003</v>
      </c>
      <c r="D96" s="1">
        <v>3.12</v>
      </c>
      <c r="E96" s="1">
        <f t="shared" si="6"/>
        <v>15.72</v>
      </c>
      <c r="J96" s="1">
        <f t="shared" si="7"/>
        <v>15.72</v>
      </c>
      <c r="K96" s="1">
        <f t="shared" si="5"/>
        <v>15.7</v>
      </c>
      <c r="L96" s="1">
        <f t="shared" si="8"/>
        <v>15.35</v>
      </c>
      <c r="M96" s="1">
        <f t="shared" si="9"/>
        <v>1.6475252991859145E-6</v>
      </c>
    </row>
    <row r="97" spans="1:13" x14ac:dyDescent="0.6">
      <c r="A97" s="1" t="s">
        <v>98</v>
      </c>
      <c r="B97" s="1">
        <v>89924</v>
      </c>
      <c r="C97" s="1">
        <v>4.4759999999999991</v>
      </c>
      <c r="D97" s="1">
        <v>3.22</v>
      </c>
      <c r="E97" s="1">
        <f t="shared" si="6"/>
        <v>1.256</v>
      </c>
      <c r="I97" s="1" t="s">
        <v>177</v>
      </c>
      <c r="J97" s="1">
        <f t="shared" si="7"/>
        <v>2.2599999999999998</v>
      </c>
      <c r="K97" s="1">
        <f t="shared" si="5"/>
        <v>2.2400000000000002</v>
      </c>
      <c r="L97" s="1">
        <f t="shared" si="8"/>
        <v>0.99</v>
      </c>
      <c r="M97" s="1">
        <f t="shared" si="9"/>
        <v>0.38208857781104733</v>
      </c>
    </row>
    <row r="98" spans="1:13" x14ac:dyDescent="0.6">
      <c r="A98" s="1" t="s">
        <v>99</v>
      </c>
      <c r="B98" s="1">
        <v>91908</v>
      </c>
      <c r="C98" s="1">
        <v>-5.0589999999999975</v>
      </c>
      <c r="D98" s="1">
        <v>6.94</v>
      </c>
      <c r="E98" s="1">
        <f t="shared" si="6"/>
        <v>-11.999000000000001</v>
      </c>
      <c r="J98" s="1">
        <f t="shared" si="7"/>
        <v>-12</v>
      </c>
      <c r="K98" s="1">
        <f t="shared" si="5"/>
        <v>-12.02</v>
      </c>
      <c r="L98" s="1">
        <f t="shared" si="8"/>
        <v>-8.5500000000000007</v>
      </c>
      <c r="M98" s="1">
        <f t="shared" si="9"/>
        <v>0.99521386127579103</v>
      </c>
    </row>
    <row r="99" spans="1:13" x14ac:dyDescent="0.6">
      <c r="A99" s="1" t="s">
        <v>100</v>
      </c>
      <c r="B99" s="1">
        <v>85834</v>
      </c>
      <c r="C99" s="1">
        <v>23.658000000000001</v>
      </c>
      <c r="D99" s="1">
        <v>0.4</v>
      </c>
      <c r="E99" s="1">
        <f t="shared" si="6"/>
        <v>23.257999999999999</v>
      </c>
      <c r="J99" s="1">
        <f t="shared" si="7"/>
        <v>23.26</v>
      </c>
      <c r="K99" s="1">
        <f t="shared" si="5"/>
        <v>23.24</v>
      </c>
      <c r="L99" s="1">
        <f t="shared" si="8"/>
        <v>20.170000000000002</v>
      </c>
      <c r="M99" s="1">
        <f t="shared" si="9"/>
        <v>4.9157730451376779E-10</v>
      </c>
    </row>
    <row r="100" spans="1:13" x14ac:dyDescent="0.6">
      <c r="A100" s="1" t="s">
        <v>101</v>
      </c>
      <c r="B100" s="1">
        <v>89908</v>
      </c>
      <c r="C100" s="1">
        <v>22.281999999999996</v>
      </c>
      <c r="D100" s="1">
        <v>-0.61</v>
      </c>
      <c r="E100" s="1">
        <f t="shared" si="6"/>
        <v>22.891999999999999</v>
      </c>
      <c r="J100" s="1">
        <f t="shared" si="7"/>
        <v>22.89</v>
      </c>
      <c r="K100" s="1">
        <f t="shared" si="5"/>
        <v>22.87</v>
      </c>
      <c r="L100" s="1">
        <f t="shared" si="8"/>
        <v>18.79</v>
      </c>
      <c r="M100" s="1">
        <f t="shared" si="9"/>
        <v>6.207058286091107E-9</v>
      </c>
    </row>
    <row r="101" spans="1:13" x14ac:dyDescent="0.6">
      <c r="A101" s="1" t="s">
        <v>102</v>
      </c>
      <c r="B101" s="1">
        <v>90117</v>
      </c>
      <c r="C101" s="1">
        <v>-11.387</v>
      </c>
      <c r="D101" s="1">
        <v>6.1</v>
      </c>
      <c r="E101" s="1">
        <f t="shared" si="6"/>
        <v>-17.486999999999998</v>
      </c>
      <c r="J101" s="1">
        <f t="shared" si="7"/>
        <v>-17.489999999999998</v>
      </c>
      <c r="K101" s="1">
        <f t="shared" si="5"/>
        <v>-17.510000000000002</v>
      </c>
      <c r="L101" s="1">
        <f t="shared" si="8"/>
        <v>-14.88</v>
      </c>
      <c r="M101" s="1">
        <f t="shared" si="9"/>
        <v>0.99999674469960698</v>
      </c>
    </row>
    <row r="102" spans="1:13" x14ac:dyDescent="0.6">
      <c r="A102" s="1" t="s">
        <v>103</v>
      </c>
      <c r="B102" s="1">
        <v>91410</v>
      </c>
      <c r="C102" s="1">
        <v>12.511000000000003</v>
      </c>
      <c r="D102" s="1">
        <v>5.22</v>
      </c>
      <c r="E102" s="1">
        <f t="shared" si="6"/>
        <v>7.2910000000000004</v>
      </c>
      <c r="J102" s="1">
        <f t="shared" si="7"/>
        <v>7.29</v>
      </c>
      <c r="K102" s="1">
        <f t="shared" si="5"/>
        <v>7.27</v>
      </c>
      <c r="L102" s="1">
        <f t="shared" si="8"/>
        <v>9.02</v>
      </c>
      <c r="M102" s="1">
        <f t="shared" si="9"/>
        <v>3.1348422607054881E-3</v>
      </c>
    </row>
    <row r="103" spans="1:13" x14ac:dyDescent="0.6">
      <c r="A103" s="1" t="s">
        <v>104</v>
      </c>
      <c r="B103" s="1">
        <v>101261</v>
      </c>
      <c r="C103" s="1">
        <v>-0.15500000000000114</v>
      </c>
      <c r="D103" s="1">
        <v>9.0399999999999991</v>
      </c>
      <c r="E103" s="1">
        <f t="shared" si="6"/>
        <v>-9.1950000000000003</v>
      </c>
      <c r="I103" s="1" t="s">
        <v>176</v>
      </c>
      <c r="J103" s="1">
        <f t="shared" si="7"/>
        <v>-10.199999999999999</v>
      </c>
      <c r="K103" s="1">
        <f t="shared" si="5"/>
        <v>-10.220000000000001</v>
      </c>
      <c r="L103" s="1">
        <f t="shared" si="8"/>
        <v>-3.65</v>
      </c>
      <c r="M103" s="1">
        <f t="shared" si="9"/>
        <v>0.86564985594542376</v>
      </c>
    </row>
    <row r="104" spans="1:13" x14ac:dyDescent="0.6">
      <c r="A104" s="1" t="s">
        <v>105</v>
      </c>
      <c r="B104" s="1">
        <v>82359</v>
      </c>
      <c r="C104" s="1">
        <v>-5.32</v>
      </c>
      <c r="D104" s="1">
        <v>2.4900000000000002</v>
      </c>
      <c r="E104" s="1">
        <f t="shared" si="6"/>
        <v>-7.81</v>
      </c>
      <c r="J104" s="1">
        <f t="shared" si="7"/>
        <v>-7.81</v>
      </c>
      <c r="K104" s="1">
        <f t="shared" si="5"/>
        <v>-7.83</v>
      </c>
      <c r="L104" s="1">
        <f t="shared" si="8"/>
        <v>-8.81</v>
      </c>
      <c r="M104" s="1">
        <f t="shared" si="9"/>
        <v>0.99620401351748689</v>
      </c>
    </row>
    <row r="105" spans="1:13" x14ac:dyDescent="0.6">
      <c r="A105" s="1" t="s">
        <v>159</v>
      </c>
      <c r="B105" s="1">
        <v>93952</v>
      </c>
      <c r="C105" s="1">
        <v>11.835000000000001</v>
      </c>
      <c r="D105" s="1">
        <v>7.62</v>
      </c>
      <c r="E105" s="1">
        <f t="shared" si="6"/>
        <v>4.2149999999999999</v>
      </c>
      <c r="J105" s="1">
        <f t="shared" si="7"/>
        <v>4.22</v>
      </c>
      <c r="K105" s="1">
        <f t="shared" si="5"/>
        <v>4.2</v>
      </c>
      <c r="L105" s="1">
        <f t="shared" si="8"/>
        <v>8.35</v>
      </c>
      <c r="M105" s="1">
        <f t="shared" si="9"/>
        <v>5.6982026296381718E-3</v>
      </c>
    </row>
    <row r="106" spans="1:13" x14ac:dyDescent="0.6">
      <c r="A106" s="1" t="s">
        <v>106</v>
      </c>
      <c r="B106" s="1">
        <v>82927</v>
      </c>
      <c r="C106" s="1">
        <v>13</v>
      </c>
      <c r="D106" s="1">
        <v>2.72</v>
      </c>
      <c r="E106" s="1">
        <f t="shared" si="6"/>
        <v>10.28</v>
      </c>
      <c r="I106" s="1" t="s">
        <v>177</v>
      </c>
      <c r="J106" s="1">
        <f t="shared" si="7"/>
        <v>11.28</v>
      </c>
      <c r="K106" s="1">
        <f t="shared" si="5"/>
        <v>11.26</v>
      </c>
      <c r="L106" s="1">
        <f t="shared" si="8"/>
        <v>9.51</v>
      </c>
      <c r="M106" s="1">
        <f t="shared" si="9"/>
        <v>1.9769390556902324E-3</v>
      </c>
    </row>
    <row r="107" spans="1:13" x14ac:dyDescent="0.6">
      <c r="A107" s="1" t="s">
        <v>107</v>
      </c>
      <c r="B107" s="1">
        <v>84551</v>
      </c>
      <c r="C107" s="1">
        <v>-19.254000000000001</v>
      </c>
      <c r="D107" s="1">
        <v>3.52</v>
      </c>
      <c r="E107" s="1">
        <f t="shared" si="6"/>
        <v>-22.774000000000001</v>
      </c>
      <c r="F107" s="1" t="s">
        <v>208</v>
      </c>
      <c r="G107" s="1" t="s">
        <v>208</v>
      </c>
      <c r="J107" s="1">
        <f t="shared" si="7"/>
        <v>-22.77</v>
      </c>
      <c r="K107" s="1">
        <f t="shared" si="5"/>
        <v>-22.79</v>
      </c>
      <c r="L107" s="1">
        <f t="shared" si="8"/>
        <v>-22.74</v>
      </c>
      <c r="M107" s="1">
        <f t="shared" si="9"/>
        <v>0.99999999999722811</v>
      </c>
    </row>
    <row r="108" spans="1:13" x14ac:dyDescent="0.6">
      <c r="A108" s="1" t="s">
        <v>160</v>
      </c>
      <c r="B108" s="1">
        <v>81073</v>
      </c>
      <c r="C108" s="1">
        <v>-3.5549999999999997</v>
      </c>
      <c r="D108" s="1">
        <v>4.33</v>
      </c>
      <c r="E108" s="1">
        <f t="shared" si="6"/>
        <v>-7.8849999999999998</v>
      </c>
      <c r="J108" s="1">
        <f t="shared" si="7"/>
        <v>-7.89</v>
      </c>
      <c r="K108" s="1">
        <f t="shared" si="5"/>
        <v>-7.91</v>
      </c>
      <c r="L108" s="1">
        <f t="shared" si="8"/>
        <v>-7.05</v>
      </c>
      <c r="M108" s="1">
        <f t="shared" si="9"/>
        <v>0.98367510719115248</v>
      </c>
    </row>
    <row r="109" spans="1:13" x14ac:dyDescent="0.6">
      <c r="A109" s="1" t="s">
        <v>108</v>
      </c>
      <c r="B109" s="1">
        <v>88806</v>
      </c>
      <c r="C109" s="1">
        <v>14.448999999999998</v>
      </c>
      <c r="D109" s="1">
        <v>5.8</v>
      </c>
      <c r="E109" s="1">
        <f t="shared" si="6"/>
        <v>8.6489999999999991</v>
      </c>
      <c r="J109" s="1">
        <f t="shared" si="7"/>
        <v>8.65</v>
      </c>
      <c r="K109" s="1">
        <f t="shared" si="5"/>
        <v>8.6300000000000008</v>
      </c>
      <c r="L109" s="1">
        <f t="shared" si="8"/>
        <v>10.96</v>
      </c>
      <c r="M109" s="1">
        <f t="shared" si="9"/>
        <v>4.4813695280005535E-4</v>
      </c>
    </row>
    <row r="110" spans="1:13" x14ac:dyDescent="0.6">
      <c r="A110" s="1" t="s">
        <v>109</v>
      </c>
      <c r="B110" s="1">
        <v>86608</v>
      </c>
      <c r="C110" s="1">
        <v>22.078000000000003</v>
      </c>
      <c r="D110" s="1">
        <v>4.92</v>
      </c>
      <c r="E110" s="1">
        <f t="shared" si="6"/>
        <v>17.158000000000001</v>
      </c>
      <c r="J110" s="1">
        <f t="shared" si="7"/>
        <v>17.16</v>
      </c>
      <c r="K110" s="1">
        <f t="shared" si="5"/>
        <v>17.14</v>
      </c>
      <c r="L110" s="1">
        <f t="shared" si="8"/>
        <v>18.59</v>
      </c>
      <c r="M110" s="1">
        <f t="shared" si="9"/>
        <v>8.8379668713676647E-9</v>
      </c>
    </row>
    <row r="111" spans="1:13" x14ac:dyDescent="0.6">
      <c r="A111" s="1" t="s">
        <v>111</v>
      </c>
      <c r="B111" s="1">
        <v>79540</v>
      </c>
      <c r="C111" s="1">
        <v>17.953999999999994</v>
      </c>
      <c r="D111" s="1">
        <v>0.46</v>
      </c>
      <c r="E111" s="1">
        <f t="shared" si="6"/>
        <v>17.494</v>
      </c>
      <c r="J111" s="1">
        <f t="shared" si="7"/>
        <v>17.489999999999998</v>
      </c>
      <c r="K111" s="1">
        <f t="shared" si="5"/>
        <v>17.47</v>
      </c>
      <c r="L111" s="1">
        <f t="shared" si="8"/>
        <v>14.46</v>
      </c>
      <c r="M111" s="1">
        <f t="shared" si="9"/>
        <v>5.8846503960364925E-6</v>
      </c>
    </row>
    <row r="112" spans="1:13" x14ac:dyDescent="0.6">
      <c r="A112" s="1" t="s">
        <v>112</v>
      </c>
      <c r="B112" s="1">
        <v>85834</v>
      </c>
      <c r="C112" s="1">
        <v>11.863999999999997</v>
      </c>
      <c r="D112" s="1">
        <v>0.67</v>
      </c>
      <c r="E112" s="1">
        <f t="shared" si="6"/>
        <v>11.194000000000001</v>
      </c>
      <c r="J112" s="1">
        <f t="shared" si="7"/>
        <v>11.19</v>
      </c>
      <c r="K112" s="1">
        <f t="shared" si="5"/>
        <v>11.17</v>
      </c>
      <c r="L112" s="1">
        <f t="shared" si="8"/>
        <v>8.3699999999999992</v>
      </c>
      <c r="M112" s="1">
        <f t="shared" si="9"/>
        <v>5.6005178311067253E-3</v>
      </c>
    </row>
    <row r="113" spans="1:13" x14ac:dyDescent="0.6">
      <c r="A113" s="1" t="s">
        <v>113</v>
      </c>
      <c r="B113" s="1">
        <v>82449</v>
      </c>
      <c r="C113" s="1">
        <v>-1.5510000000000019</v>
      </c>
      <c r="D113" s="1">
        <v>-0.42</v>
      </c>
      <c r="E113" s="1">
        <f t="shared" si="6"/>
        <v>-1.131</v>
      </c>
      <c r="J113" s="1">
        <f t="shared" si="7"/>
        <v>-1.1299999999999999</v>
      </c>
      <c r="K113" s="1">
        <f t="shared" si="5"/>
        <v>-1.1499999999999999</v>
      </c>
      <c r="L113" s="1">
        <f t="shared" si="8"/>
        <v>-5.04</v>
      </c>
      <c r="M113" s="1">
        <f t="shared" si="9"/>
        <v>0.93665339587422114</v>
      </c>
    </row>
    <row r="114" spans="1:13" x14ac:dyDescent="0.6">
      <c r="A114" s="1" t="s">
        <v>161</v>
      </c>
      <c r="B114" s="1">
        <v>88732</v>
      </c>
      <c r="C114" s="1">
        <v>20.867000000000004</v>
      </c>
      <c r="D114" s="1">
        <v>1.29</v>
      </c>
      <c r="E114" s="1">
        <f t="shared" si="6"/>
        <v>19.577000000000002</v>
      </c>
      <c r="J114" s="1">
        <f t="shared" si="7"/>
        <v>19.579999999999998</v>
      </c>
      <c r="K114" s="1">
        <f t="shared" si="5"/>
        <v>19.559999999999999</v>
      </c>
      <c r="L114" s="1">
        <f t="shared" si="8"/>
        <v>17.38</v>
      </c>
      <c r="M114" s="1">
        <f t="shared" si="9"/>
        <v>6.9461561463440114E-8</v>
      </c>
    </row>
    <row r="115" spans="1:13" x14ac:dyDescent="0.6">
      <c r="A115" s="1" t="s">
        <v>114</v>
      </c>
      <c r="B115" s="1">
        <v>91289</v>
      </c>
      <c r="C115" s="1">
        <v>20.710999999999999</v>
      </c>
      <c r="D115" s="1">
        <v>3.91</v>
      </c>
      <c r="E115" s="1">
        <f t="shared" si="6"/>
        <v>16.800999999999998</v>
      </c>
      <c r="J115" s="1">
        <f t="shared" si="7"/>
        <v>16.8</v>
      </c>
      <c r="K115" s="1">
        <f t="shared" si="5"/>
        <v>16.78</v>
      </c>
      <c r="L115" s="1">
        <f t="shared" si="8"/>
        <v>17.22</v>
      </c>
      <c r="M115" s="1">
        <f t="shared" si="9"/>
        <v>9.0344024919904051E-8</v>
      </c>
    </row>
    <row r="116" spans="1:13" x14ac:dyDescent="0.6">
      <c r="A116" s="1" t="s">
        <v>115</v>
      </c>
      <c r="B116" s="1">
        <v>85495</v>
      </c>
      <c r="C116" s="1">
        <v>-8.8320000000000007</v>
      </c>
      <c r="D116" s="1">
        <v>3.66</v>
      </c>
      <c r="E116" s="1">
        <f t="shared" si="6"/>
        <v>-12.492000000000001</v>
      </c>
      <c r="J116" s="1">
        <f t="shared" si="7"/>
        <v>-12.49</v>
      </c>
      <c r="K116" s="1">
        <f t="shared" si="5"/>
        <v>-12.51</v>
      </c>
      <c r="L116" s="1">
        <f t="shared" si="8"/>
        <v>-12.32</v>
      </c>
      <c r="M116" s="1">
        <f t="shared" si="9"/>
        <v>0.99990551887519563</v>
      </c>
    </row>
    <row r="117" spans="1:13" x14ac:dyDescent="0.6">
      <c r="A117" s="1" t="s">
        <v>117</v>
      </c>
      <c r="B117" s="1">
        <v>88448</v>
      </c>
      <c r="C117" s="1">
        <v>15.885000000000005</v>
      </c>
      <c r="D117" s="1">
        <v>1.83</v>
      </c>
      <c r="E117" s="1">
        <f t="shared" si="6"/>
        <v>14.055</v>
      </c>
      <c r="J117" s="1">
        <f t="shared" si="7"/>
        <v>14.06</v>
      </c>
      <c r="K117" s="1">
        <f t="shared" si="5"/>
        <v>14.04</v>
      </c>
      <c r="L117" s="1">
        <f t="shared" si="8"/>
        <v>12.4</v>
      </c>
      <c r="M117" s="1">
        <f t="shared" si="9"/>
        <v>8.578371692039252E-5</v>
      </c>
    </row>
    <row r="118" spans="1:13" x14ac:dyDescent="0.6">
      <c r="A118" s="1" t="s">
        <v>118</v>
      </c>
      <c r="B118" s="1">
        <v>82510</v>
      </c>
      <c r="C118" s="1">
        <v>17.248000000000005</v>
      </c>
      <c r="D118" s="1">
        <v>-5.75</v>
      </c>
      <c r="E118" s="1">
        <f t="shared" si="6"/>
        <v>22.998000000000001</v>
      </c>
      <c r="J118" s="1">
        <f t="shared" si="7"/>
        <v>23</v>
      </c>
      <c r="K118" s="1">
        <f t="shared" si="5"/>
        <v>22.98</v>
      </c>
      <c r="L118" s="1">
        <f t="shared" si="8"/>
        <v>13.76</v>
      </c>
      <c r="M118" s="1">
        <f t="shared" si="9"/>
        <v>1.5250245654415282E-5</v>
      </c>
    </row>
    <row r="119" spans="1:13" x14ac:dyDescent="0.6">
      <c r="A119" s="1" t="s">
        <v>119</v>
      </c>
      <c r="B119" s="1">
        <v>75618</v>
      </c>
      <c r="C119" s="1">
        <v>-3.7659999999999982</v>
      </c>
      <c r="D119" s="1">
        <v>2</v>
      </c>
      <c r="E119" s="1">
        <f t="shared" si="6"/>
        <v>-5.766</v>
      </c>
      <c r="J119" s="1">
        <f t="shared" si="7"/>
        <v>-5.77</v>
      </c>
      <c r="K119" s="1">
        <f t="shared" si="5"/>
        <v>-5.79</v>
      </c>
      <c r="L119" s="1">
        <f t="shared" si="8"/>
        <v>-7.26</v>
      </c>
      <c r="M119" s="1">
        <f t="shared" si="9"/>
        <v>0.98609655248650141</v>
      </c>
    </row>
    <row r="120" spans="1:13" x14ac:dyDescent="0.6">
      <c r="A120" s="1" t="s">
        <v>120</v>
      </c>
      <c r="B120" s="1">
        <v>85935</v>
      </c>
      <c r="C120" s="1">
        <v>2.5210000000000008</v>
      </c>
      <c r="D120" s="1">
        <v>6.71</v>
      </c>
      <c r="E120" s="1">
        <f t="shared" si="6"/>
        <v>-4.1890000000000001</v>
      </c>
      <c r="J120" s="1">
        <f t="shared" si="7"/>
        <v>-4.1900000000000004</v>
      </c>
      <c r="K120" s="1">
        <f t="shared" si="5"/>
        <v>-4.21</v>
      </c>
      <c r="L120" s="1">
        <f t="shared" si="8"/>
        <v>-0.97</v>
      </c>
      <c r="M120" s="1">
        <f t="shared" si="9"/>
        <v>0.61559789246822216</v>
      </c>
    </row>
    <row r="121" spans="1:13" x14ac:dyDescent="0.6">
      <c r="A121" s="1" t="s">
        <v>121</v>
      </c>
      <c r="B121" s="1">
        <v>90639</v>
      </c>
      <c r="C121" s="1">
        <v>22.346999999999994</v>
      </c>
      <c r="D121" s="1">
        <v>3.49</v>
      </c>
      <c r="E121" s="1">
        <f t="shared" si="6"/>
        <v>18.856999999999999</v>
      </c>
      <c r="J121" s="1">
        <f t="shared" si="7"/>
        <v>18.86</v>
      </c>
      <c r="K121" s="1">
        <f t="shared" si="5"/>
        <v>18.84</v>
      </c>
      <c r="L121" s="1">
        <f t="shared" si="8"/>
        <v>18.86</v>
      </c>
      <c r="M121" s="1">
        <f t="shared" si="9"/>
        <v>5.4803160026122768E-9</v>
      </c>
    </row>
    <row r="122" spans="1:13" x14ac:dyDescent="0.6">
      <c r="A122" s="1" t="s">
        <v>122</v>
      </c>
      <c r="B122" s="1">
        <v>80615</v>
      </c>
      <c r="C122" s="1">
        <v>-0.56799999999999784</v>
      </c>
      <c r="D122" s="1">
        <v>3.8</v>
      </c>
      <c r="E122" s="1">
        <f t="shared" si="6"/>
        <v>-4.3680000000000003</v>
      </c>
      <c r="J122" s="1">
        <f t="shared" si="7"/>
        <v>-4.37</v>
      </c>
      <c r="K122" s="1">
        <f t="shared" si="5"/>
        <v>-4.3899999999999997</v>
      </c>
      <c r="L122" s="1">
        <f t="shared" si="8"/>
        <v>-4.0599999999999996</v>
      </c>
      <c r="M122" s="1">
        <f t="shared" si="9"/>
        <v>0.89070817500635879</v>
      </c>
    </row>
    <row r="123" spans="1:13" x14ac:dyDescent="0.6">
      <c r="A123" s="1" t="s">
        <v>123</v>
      </c>
      <c r="B123" s="1">
        <v>87117</v>
      </c>
      <c r="C123" s="1">
        <v>9.7819999999999965</v>
      </c>
      <c r="D123" s="1">
        <v>4.45</v>
      </c>
      <c r="E123" s="1">
        <f t="shared" si="6"/>
        <v>5.3319999999999999</v>
      </c>
      <c r="J123" s="1">
        <f t="shared" si="7"/>
        <v>5.33</v>
      </c>
      <c r="K123" s="1">
        <f t="shared" si="5"/>
        <v>5.31</v>
      </c>
      <c r="L123" s="1">
        <f t="shared" si="8"/>
        <v>6.29</v>
      </c>
      <c r="M123" s="1">
        <f t="shared" si="9"/>
        <v>2.8321171486016067E-2</v>
      </c>
    </row>
    <row r="124" spans="1:13" x14ac:dyDescent="0.6">
      <c r="A124" s="1" t="s">
        <v>124</v>
      </c>
      <c r="B124" s="1">
        <v>88191</v>
      </c>
      <c r="C124" s="1">
        <v>8.0630000000000024</v>
      </c>
      <c r="D124" s="1">
        <v>-0.8</v>
      </c>
      <c r="E124" s="1">
        <f t="shared" si="6"/>
        <v>8.8629999999999995</v>
      </c>
      <c r="J124" s="1">
        <f t="shared" si="7"/>
        <v>8.86</v>
      </c>
      <c r="K124" s="1">
        <f t="shared" si="5"/>
        <v>8.84</v>
      </c>
      <c r="L124" s="1">
        <f t="shared" si="8"/>
        <v>4.57</v>
      </c>
      <c r="M124" s="1">
        <f t="shared" si="9"/>
        <v>8.3049400929580158E-2</v>
      </c>
    </row>
    <row r="125" spans="1:13" x14ac:dyDescent="0.6">
      <c r="A125" s="1" t="s">
        <v>125</v>
      </c>
      <c r="B125" s="1">
        <v>82941</v>
      </c>
      <c r="C125" s="1">
        <v>-4.3509999999999991</v>
      </c>
      <c r="D125" s="1">
        <v>1.53</v>
      </c>
      <c r="E125" s="1">
        <f t="shared" si="6"/>
        <v>-5.8810000000000002</v>
      </c>
      <c r="J125" s="1">
        <f t="shared" si="7"/>
        <v>-5.88</v>
      </c>
      <c r="K125" s="1">
        <f t="shared" si="5"/>
        <v>-5.9</v>
      </c>
      <c r="L125" s="1">
        <f t="shared" si="8"/>
        <v>-7.84</v>
      </c>
      <c r="M125" s="1">
        <f t="shared" si="9"/>
        <v>0.99124351772674135</v>
      </c>
    </row>
    <row r="126" spans="1:13" x14ac:dyDescent="0.6">
      <c r="A126" s="1" t="s">
        <v>126</v>
      </c>
      <c r="B126" s="1">
        <v>82573</v>
      </c>
      <c r="C126" s="1">
        <v>0.52700000000000102</v>
      </c>
      <c r="D126" s="1">
        <v>3.04</v>
      </c>
      <c r="E126" s="1">
        <f t="shared" si="6"/>
        <v>-2.5129999999999999</v>
      </c>
      <c r="J126" s="1">
        <f t="shared" si="7"/>
        <v>-2.5099999999999998</v>
      </c>
      <c r="K126" s="1">
        <f t="shared" si="5"/>
        <v>-2.5299999999999998</v>
      </c>
      <c r="L126" s="1">
        <f t="shared" si="8"/>
        <v>-2.96</v>
      </c>
      <c r="M126" s="1">
        <f t="shared" si="9"/>
        <v>0.81513245642463739</v>
      </c>
    </row>
    <row r="127" spans="1:13" x14ac:dyDescent="0.6">
      <c r="A127" s="1" t="s">
        <v>162</v>
      </c>
      <c r="B127" s="1">
        <v>90999</v>
      </c>
      <c r="C127" s="1">
        <v>-14.024000000000001</v>
      </c>
      <c r="D127" s="1">
        <v>6.89</v>
      </c>
      <c r="E127" s="1">
        <f t="shared" si="6"/>
        <v>-20.914000000000001</v>
      </c>
      <c r="J127" s="1">
        <f t="shared" si="7"/>
        <v>-20.91</v>
      </c>
      <c r="K127" s="1">
        <f t="shared" si="5"/>
        <v>-20.93</v>
      </c>
      <c r="L127" s="1">
        <f t="shared" si="8"/>
        <v>-17.510000000000002</v>
      </c>
      <c r="M127" s="1">
        <f t="shared" si="9"/>
        <v>0.99999994399013681</v>
      </c>
    </row>
    <row r="128" spans="1:13" x14ac:dyDescent="0.6">
      <c r="A128" s="1" t="s">
        <v>127</v>
      </c>
      <c r="B128" s="1">
        <v>83202</v>
      </c>
      <c r="C128" s="1">
        <v>-4.7819999999999965</v>
      </c>
      <c r="D128" s="1">
        <v>0.63</v>
      </c>
      <c r="E128" s="1">
        <f t="shared" si="6"/>
        <v>-5.4119999999999999</v>
      </c>
      <c r="J128" s="1">
        <f t="shared" si="7"/>
        <v>-5.41</v>
      </c>
      <c r="K128" s="1">
        <f t="shared" si="5"/>
        <v>-5.43</v>
      </c>
      <c r="L128" s="1">
        <f t="shared" si="8"/>
        <v>-8.27</v>
      </c>
      <c r="M128" s="1">
        <f t="shared" si="9"/>
        <v>0.99389576541586266</v>
      </c>
    </row>
    <row r="129" spans="1:13" x14ac:dyDescent="0.6">
      <c r="A129" s="1" t="s">
        <v>128</v>
      </c>
      <c r="B129" s="1">
        <v>85824</v>
      </c>
      <c r="C129" s="1">
        <v>0.85099999999999909</v>
      </c>
      <c r="D129" s="1">
        <v>3.53</v>
      </c>
      <c r="E129" s="1">
        <f t="shared" si="6"/>
        <v>-2.6789999999999998</v>
      </c>
      <c r="J129" s="1">
        <f t="shared" si="7"/>
        <v>-2.68</v>
      </c>
      <c r="K129" s="1">
        <f t="shared" si="5"/>
        <v>-2.7</v>
      </c>
      <c r="L129" s="1">
        <f t="shared" si="8"/>
        <v>-2.64</v>
      </c>
      <c r="M129" s="1">
        <f t="shared" si="9"/>
        <v>0.78814460141660336</v>
      </c>
    </row>
    <row r="130" spans="1:13" x14ac:dyDescent="0.6">
      <c r="A130" s="1" t="s">
        <v>129</v>
      </c>
      <c r="B130" s="1">
        <v>85278</v>
      </c>
      <c r="C130" s="1">
        <v>-2.9780000000000015</v>
      </c>
      <c r="D130" s="1">
        <v>4.01</v>
      </c>
      <c r="E130" s="1">
        <f t="shared" si="6"/>
        <v>-6.9880000000000004</v>
      </c>
      <c r="J130" s="1">
        <f t="shared" si="7"/>
        <v>-6.99</v>
      </c>
      <c r="K130" s="1">
        <f t="shared" ref="K130:K151" si="10">ROUND($J130+($E$152-$J$152),2)</f>
        <v>-7.01</v>
      </c>
      <c r="L130" s="1">
        <f t="shared" si="8"/>
        <v>-6.47</v>
      </c>
      <c r="M130" s="1">
        <f t="shared" si="9"/>
        <v>0.97503750257548849</v>
      </c>
    </row>
    <row r="131" spans="1:13" x14ac:dyDescent="0.6">
      <c r="A131" s="1" t="s">
        <v>130</v>
      </c>
      <c r="B131" s="1">
        <v>87973</v>
      </c>
      <c r="C131" s="1">
        <v>21.171999999999997</v>
      </c>
      <c r="D131" s="1">
        <v>3</v>
      </c>
      <c r="E131" s="1">
        <f t="shared" ref="E131:E151" si="11">ROUND(C131-D131,3)</f>
        <v>18.172000000000001</v>
      </c>
      <c r="I131" s="1" t="s">
        <v>177</v>
      </c>
      <c r="J131" s="1">
        <f t="shared" ref="J131:J151" si="12">ROUND($E131+IF($I131="ALP",-1,IF(OR($I131="LIB",$I131="NAT",$I131="LIB/NAT"),1,0))-IF($H131="ALP",-1,IF(OR($H131="LIB",$H131="NAT",$H131="LIB/NAT"),1,0)),2)</f>
        <v>19.170000000000002</v>
      </c>
      <c r="K131" s="1">
        <f t="shared" si="10"/>
        <v>19.149999999999999</v>
      </c>
      <c r="L131" s="1">
        <f t="shared" ref="L131:L151" si="13">IF($P$7="Pre-election",ROUND($K131+($P$8-$E$152),2),ROUND($C131+($P$8-$C$152),2))</f>
        <v>17.68</v>
      </c>
      <c r="M131" s="1">
        <f t="shared" ref="M131:M149" si="14">_xlfn.NORM.DIST(0,$L131,3.3,TRUE)</f>
        <v>4.2173002673088799E-8</v>
      </c>
    </row>
    <row r="132" spans="1:13" x14ac:dyDescent="0.6">
      <c r="A132" s="1" t="s">
        <v>131</v>
      </c>
      <c r="B132" s="1">
        <v>89140</v>
      </c>
      <c r="C132" s="1">
        <v>2.9979999999999976</v>
      </c>
      <c r="D132" s="1">
        <v>4</v>
      </c>
      <c r="E132" s="1">
        <f t="shared" si="11"/>
        <v>-1.002</v>
      </c>
      <c r="J132" s="1">
        <f t="shared" si="12"/>
        <v>-1</v>
      </c>
      <c r="K132" s="1">
        <f t="shared" si="10"/>
        <v>-1.02</v>
      </c>
      <c r="L132" s="1">
        <f t="shared" si="13"/>
        <v>-0.49</v>
      </c>
      <c r="M132" s="1">
        <f t="shared" si="14"/>
        <v>0.55901992871790651</v>
      </c>
    </row>
    <row r="133" spans="1:13" x14ac:dyDescent="0.6">
      <c r="A133" s="1" t="s">
        <v>132</v>
      </c>
      <c r="B133" s="1">
        <v>91658</v>
      </c>
      <c r="C133" s="1">
        <v>8.5399999999999991</v>
      </c>
      <c r="D133" s="1">
        <v>1.38</v>
      </c>
      <c r="E133" s="1">
        <f t="shared" si="11"/>
        <v>7.16</v>
      </c>
      <c r="J133" s="1">
        <f t="shared" si="12"/>
        <v>7.16</v>
      </c>
      <c r="K133" s="1">
        <f t="shared" si="10"/>
        <v>7.14</v>
      </c>
      <c r="L133" s="1">
        <f t="shared" si="13"/>
        <v>5.05</v>
      </c>
      <c r="M133" s="1">
        <f t="shared" si="14"/>
        <v>6.2970869281676403E-2</v>
      </c>
    </row>
    <row r="134" spans="1:13" x14ac:dyDescent="0.6">
      <c r="A134" s="1" t="s">
        <v>133</v>
      </c>
      <c r="B134" s="1">
        <v>90496</v>
      </c>
      <c r="C134" s="1">
        <v>-14.347999999999999</v>
      </c>
      <c r="D134" s="1">
        <v>6.18</v>
      </c>
      <c r="E134" s="1">
        <f t="shared" si="11"/>
        <v>-20.527999999999999</v>
      </c>
      <c r="J134" s="1">
        <f t="shared" si="12"/>
        <v>-20.53</v>
      </c>
      <c r="K134" s="1">
        <f t="shared" si="10"/>
        <v>-20.55</v>
      </c>
      <c r="L134" s="1">
        <f t="shared" si="13"/>
        <v>-17.84</v>
      </c>
      <c r="M134" s="1">
        <f t="shared" si="14"/>
        <v>0.99999996778699785</v>
      </c>
    </row>
    <row r="135" spans="1:13" x14ac:dyDescent="0.6">
      <c r="A135" s="1" t="s">
        <v>134</v>
      </c>
      <c r="B135" s="1">
        <v>86044</v>
      </c>
      <c r="C135" s="1">
        <v>-7.2150000000000034</v>
      </c>
      <c r="D135" s="1">
        <v>5.64</v>
      </c>
      <c r="E135" s="1">
        <f t="shared" si="11"/>
        <v>-12.855</v>
      </c>
      <c r="J135" s="1">
        <f t="shared" si="12"/>
        <v>-12.86</v>
      </c>
      <c r="K135" s="1">
        <f t="shared" si="10"/>
        <v>-12.88</v>
      </c>
      <c r="L135" s="1">
        <f t="shared" si="13"/>
        <v>-10.71</v>
      </c>
      <c r="M135" s="1">
        <f t="shared" si="14"/>
        <v>0.99941368358327487</v>
      </c>
    </row>
    <row r="136" spans="1:13" x14ac:dyDescent="0.6">
      <c r="A136" s="1" t="s">
        <v>135</v>
      </c>
      <c r="B136" s="1">
        <v>53422</v>
      </c>
      <c r="C136" s="1">
        <v>1.4040000000000035</v>
      </c>
      <c r="D136" s="1">
        <v>-0.35</v>
      </c>
      <c r="E136" s="1">
        <f t="shared" si="11"/>
        <v>1.754</v>
      </c>
      <c r="H136" s="1" t="s">
        <v>176</v>
      </c>
      <c r="I136" s="1" t="s">
        <v>177</v>
      </c>
      <c r="J136" s="1">
        <f t="shared" si="12"/>
        <v>3.75</v>
      </c>
      <c r="K136" s="1">
        <f t="shared" si="10"/>
        <v>3.73</v>
      </c>
      <c r="L136" s="1">
        <f t="shared" si="13"/>
        <v>-2.09</v>
      </c>
      <c r="M136" s="1">
        <f t="shared" si="14"/>
        <v>0.73674200496052178</v>
      </c>
    </row>
    <row r="137" spans="1:13" x14ac:dyDescent="0.6">
      <c r="A137" s="1" t="s">
        <v>137</v>
      </c>
      <c r="B137" s="1">
        <v>83060</v>
      </c>
      <c r="C137" s="1">
        <v>10.296999999999997</v>
      </c>
      <c r="D137" s="1">
        <v>4.75</v>
      </c>
      <c r="E137" s="1">
        <f t="shared" si="11"/>
        <v>5.5469999999999997</v>
      </c>
      <c r="J137" s="1">
        <f t="shared" si="12"/>
        <v>5.55</v>
      </c>
      <c r="K137" s="1">
        <f t="shared" si="10"/>
        <v>5.53</v>
      </c>
      <c r="L137" s="1">
        <f t="shared" si="13"/>
        <v>6.81</v>
      </c>
      <c r="M137" s="1">
        <f t="shared" si="14"/>
        <v>1.9526103554128458E-2</v>
      </c>
    </row>
    <row r="138" spans="1:13" x14ac:dyDescent="0.6">
      <c r="A138" s="1" t="s">
        <v>138</v>
      </c>
      <c r="B138" s="1">
        <v>90867</v>
      </c>
      <c r="C138" s="1">
        <v>10.078000000000003</v>
      </c>
      <c r="D138" s="1">
        <v>6.48</v>
      </c>
      <c r="E138" s="1">
        <f t="shared" si="11"/>
        <v>3.5979999999999999</v>
      </c>
      <c r="J138" s="1">
        <f t="shared" si="12"/>
        <v>3.6</v>
      </c>
      <c r="K138" s="1">
        <f t="shared" si="10"/>
        <v>3.58</v>
      </c>
      <c r="L138" s="1">
        <f t="shared" si="13"/>
        <v>6.59</v>
      </c>
      <c r="M138" s="1">
        <f t="shared" si="14"/>
        <v>2.2914237473997488E-2</v>
      </c>
    </row>
    <row r="139" spans="1:13" x14ac:dyDescent="0.6">
      <c r="A139" s="1" t="s">
        <v>139</v>
      </c>
      <c r="B139" s="1">
        <v>81807</v>
      </c>
      <c r="C139" s="1">
        <v>6.5309999999999988</v>
      </c>
      <c r="D139" s="1">
        <v>4</v>
      </c>
      <c r="E139" s="1">
        <f t="shared" si="11"/>
        <v>2.5310000000000001</v>
      </c>
      <c r="J139" s="1">
        <f t="shared" si="12"/>
        <v>2.5299999999999998</v>
      </c>
      <c r="K139" s="1">
        <f t="shared" si="10"/>
        <v>2.5099999999999998</v>
      </c>
      <c r="L139" s="1">
        <f t="shared" si="13"/>
        <v>3.04</v>
      </c>
      <c r="M139" s="1">
        <f t="shared" si="14"/>
        <v>0.17846984554824685</v>
      </c>
    </row>
    <row r="140" spans="1:13" x14ac:dyDescent="0.6">
      <c r="A140" s="1" t="s">
        <v>140</v>
      </c>
      <c r="B140" s="1">
        <v>88151</v>
      </c>
      <c r="C140" s="1">
        <v>-14.655000000000001</v>
      </c>
      <c r="D140" s="1">
        <v>2.42</v>
      </c>
      <c r="E140" s="1">
        <f t="shared" si="11"/>
        <v>-17.074999999999999</v>
      </c>
      <c r="J140" s="1">
        <f t="shared" si="12"/>
        <v>-17.079999999999998</v>
      </c>
      <c r="K140" s="1">
        <f t="shared" si="10"/>
        <v>-17.100000000000001</v>
      </c>
      <c r="L140" s="1">
        <f t="shared" si="13"/>
        <v>-18.149999999999999</v>
      </c>
      <c r="M140" s="1">
        <f t="shared" si="14"/>
        <v>0.99999998101043752</v>
      </c>
    </row>
    <row r="141" spans="1:13" x14ac:dyDescent="0.6">
      <c r="A141" s="1" t="s">
        <v>141</v>
      </c>
      <c r="B141" s="1">
        <v>85274</v>
      </c>
      <c r="C141" s="1">
        <v>14.667000000000002</v>
      </c>
      <c r="D141" s="1">
        <v>2.35</v>
      </c>
      <c r="E141" s="1">
        <f t="shared" si="11"/>
        <v>12.317</v>
      </c>
      <c r="J141" s="1">
        <f t="shared" si="12"/>
        <v>12.32</v>
      </c>
      <c r="K141" s="1">
        <f t="shared" si="10"/>
        <v>12.3</v>
      </c>
      <c r="L141" s="1">
        <f t="shared" si="13"/>
        <v>11.18</v>
      </c>
      <c r="M141" s="1">
        <f t="shared" si="14"/>
        <v>3.5217692218465568E-4</v>
      </c>
    </row>
    <row r="142" spans="1:13" x14ac:dyDescent="0.6">
      <c r="A142" s="1" t="s">
        <v>165</v>
      </c>
      <c r="B142" s="1">
        <v>84393</v>
      </c>
      <c r="C142" s="1">
        <v>-7.7689999999999984</v>
      </c>
      <c r="D142" s="1">
        <v>4.34</v>
      </c>
      <c r="E142" s="1">
        <f t="shared" si="11"/>
        <v>-12.109</v>
      </c>
      <c r="I142" s="1" t="s">
        <v>176</v>
      </c>
      <c r="J142" s="1">
        <f t="shared" si="12"/>
        <v>-13.11</v>
      </c>
      <c r="K142" s="1">
        <f t="shared" si="10"/>
        <v>-13.13</v>
      </c>
      <c r="L142" s="1">
        <f t="shared" si="13"/>
        <v>-11.26</v>
      </c>
      <c r="M142" s="1">
        <f t="shared" si="14"/>
        <v>0.99967770278249013</v>
      </c>
    </row>
    <row r="143" spans="1:13" x14ac:dyDescent="0.6">
      <c r="A143" s="1" t="s">
        <v>163</v>
      </c>
      <c r="B143" s="1">
        <v>90850</v>
      </c>
      <c r="C143" s="1">
        <v>-3.3960000000000008</v>
      </c>
      <c r="D143" s="1">
        <v>7.13</v>
      </c>
      <c r="E143" s="1">
        <f t="shared" si="11"/>
        <v>-10.526</v>
      </c>
      <c r="J143" s="1">
        <f t="shared" si="12"/>
        <v>-10.53</v>
      </c>
      <c r="K143" s="1">
        <f t="shared" si="10"/>
        <v>-10.55</v>
      </c>
      <c r="L143" s="1">
        <f t="shared" si="13"/>
        <v>-6.89</v>
      </c>
      <c r="M143" s="1">
        <f t="shared" si="14"/>
        <v>0.98159561495793235</v>
      </c>
    </row>
    <row r="144" spans="1:13" x14ac:dyDescent="0.6">
      <c r="A144" s="1" t="s">
        <v>142</v>
      </c>
      <c r="B144" s="1">
        <v>88202</v>
      </c>
      <c r="C144" s="1">
        <v>10.070999999999998</v>
      </c>
      <c r="D144" s="1">
        <v>4.41</v>
      </c>
      <c r="E144" s="1">
        <f t="shared" si="11"/>
        <v>5.6609999999999996</v>
      </c>
      <c r="I144" s="1" t="s">
        <v>177</v>
      </c>
      <c r="J144" s="1">
        <f t="shared" si="12"/>
        <v>6.66</v>
      </c>
      <c r="K144" s="1">
        <f t="shared" si="10"/>
        <v>6.64</v>
      </c>
      <c r="L144" s="1">
        <f t="shared" si="13"/>
        <v>6.58</v>
      </c>
      <c r="M144" s="1">
        <f t="shared" si="14"/>
        <v>2.307933908187754E-2</v>
      </c>
    </row>
    <row r="145" spans="1:13" x14ac:dyDescent="0.6">
      <c r="A145" s="1" t="s">
        <v>143</v>
      </c>
      <c r="B145" s="1">
        <v>89327</v>
      </c>
      <c r="C145" s="1">
        <v>15.349000000000004</v>
      </c>
      <c r="D145" s="1">
        <v>2.2599999999999998</v>
      </c>
      <c r="E145" s="1">
        <f t="shared" si="11"/>
        <v>13.089</v>
      </c>
      <c r="J145" s="1">
        <f t="shared" si="12"/>
        <v>13.09</v>
      </c>
      <c r="K145" s="1">
        <f t="shared" si="10"/>
        <v>13.07</v>
      </c>
      <c r="L145" s="1">
        <f t="shared" si="13"/>
        <v>11.86</v>
      </c>
      <c r="M145" s="1">
        <f t="shared" si="14"/>
        <v>1.6285781579196998E-4</v>
      </c>
    </row>
    <row r="146" spans="1:13" x14ac:dyDescent="0.6">
      <c r="A146" s="1" t="s">
        <v>144</v>
      </c>
      <c r="B146" s="1">
        <v>79030</v>
      </c>
      <c r="C146" s="1">
        <v>-6.8079999999999998</v>
      </c>
      <c r="D146" s="1">
        <v>2.33</v>
      </c>
      <c r="E146" s="1">
        <f t="shared" si="11"/>
        <v>-9.1379999999999999</v>
      </c>
      <c r="J146" s="1">
        <f t="shared" si="12"/>
        <v>-9.14</v>
      </c>
      <c r="K146" s="1">
        <f t="shared" si="10"/>
        <v>-9.16</v>
      </c>
      <c r="L146" s="1">
        <f t="shared" si="13"/>
        <v>-10.3</v>
      </c>
      <c r="M146" s="1">
        <f t="shared" si="14"/>
        <v>0.99909945875790396</v>
      </c>
    </row>
    <row r="147" spans="1:13" x14ac:dyDescent="0.6">
      <c r="A147" s="1" t="s">
        <v>145</v>
      </c>
      <c r="B147" s="1">
        <v>92084</v>
      </c>
      <c r="C147" s="1">
        <v>17.72</v>
      </c>
      <c r="D147" s="1">
        <v>2.86</v>
      </c>
      <c r="E147" s="1">
        <f t="shared" si="11"/>
        <v>14.86</v>
      </c>
      <c r="J147" s="1">
        <f t="shared" si="12"/>
        <v>14.86</v>
      </c>
      <c r="K147" s="1">
        <f t="shared" si="10"/>
        <v>14.84</v>
      </c>
      <c r="L147" s="1">
        <f t="shared" si="13"/>
        <v>14.23</v>
      </c>
      <c r="M147" s="1">
        <f t="shared" si="14"/>
        <v>8.0847871525131343E-6</v>
      </c>
    </row>
    <row r="148" spans="1:13" x14ac:dyDescent="0.6">
      <c r="A148" s="1" t="s">
        <v>146</v>
      </c>
      <c r="B148" s="1">
        <v>77379</v>
      </c>
      <c r="C148" s="1">
        <v>-2.2439999999999998</v>
      </c>
      <c r="D148" s="1">
        <v>4.51</v>
      </c>
      <c r="E148" s="1">
        <f t="shared" si="11"/>
        <v>-6.7539999999999996</v>
      </c>
      <c r="J148" s="1">
        <f t="shared" si="12"/>
        <v>-6.75</v>
      </c>
      <c r="K148" s="1">
        <f t="shared" si="10"/>
        <v>-6.77</v>
      </c>
      <c r="L148" s="1">
        <f t="shared" si="13"/>
        <v>-5.73</v>
      </c>
      <c r="M148" s="1">
        <f t="shared" si="14"/>
        <v>0.95875022113835484</v>
      </c>
    </row>
    <row r="149" spans="1:13" x14ac:dyDescent="0.6">
      <c r="A149" s="1" t="s">
        <v>148</v>
      </c>
      <c r="B149" s="1">
        <v>85459</v>
      </c>
      <c r="C149" s="1">
        <v>13.158999999999999</v>
      </c>
      <c r="D149" s="1">
        <v>-2.4500000000000002</v>
      </c>
      <c r="E149" s="1">
        <f t="shared" si="11"/>
        <v>15.609</v>
      </c>
      <c r="J149" s="1">
        <f t="shared" si="12"/>
        <v>15.61</v>
      </c>
      <c r="K149" s="1">
        <f t="shared" si="10"/>
        <v>15.59</v>
      </c>
      <c r="L149" s="1">
        <f t="shared" si="13"/>
        <v>9.67</v>
      </c>
      <c r="M149" s="1">
        <f t="shared" si="14"/>
        <v>1.6931579966771512E-3</v>
      </c>
    </row>
    <row r="150" spans="1:13" x14ac:dyDescent="0.6">
      <c r="A150" s="1" t="s">
        <v>149</v>
      </c>
      <c r="B150" s="1">
        <v>90668</v>
      </c>
      <c r="C150" s="1">
        <v>-20.765000000000001</v>
      </c>
      <c r="D150" s="1">
        <v>2.77</v>
      </c>
      <c r="E150" s="1">
        <f t="shared" si="11"/>
        <v>-23.535</v>
      </c>
      <c r="J150" s="1">
        <f t="shared" si="12"/>
        <v>-23.54</v>
      </c>
      <c r="K150" s="1">
        <f t="shared" si="10"/>
        <v>-23.56</v>
      </c>
      <c r="L150" s="1">
        <f t="shared" si="13"/>
        <v>-24.26</v>
      </c>
    </row>
    <row r="151" spans="1:13" x14ac:dyDescent="0.6">
      <c r="A151" s="1" t="s">
        <v>150</v>
      </c>
      <c r="B151" s="1">
        <v>80740</v>
      </c>
      <c r="C151" s="1">
        <v>11.840000000000003</v>
      </c>
      <c r="D151" s="1">
        <v>1.69</v>
      </c>
      <c r="E151" s="1">
        <f t="shared" si="11"/>
        <v>10.15</v>
      </c>
      <c r="J151" s="1">
        <f t="shared" si="12"/>
        <v>10.15</v>
      </c>
      <c r="K151" s="1">
        <f t="shared" si="10"/>
        <v>10.130000000000001</v>
      </c>
      <c r="L151" s="1">
        <f t="shared" si="13"/>
        <v>8.35</v>
      </c>
    </row>
    <row r="152" spans="1:13" x14ac:dyDescent="0.6">
      <c r="C152" s="1">
        <v>3.49</v>
      </c>
      <c r="E152" s="1">
        <v>-0.1</v>
      </c>
      <c r="J152" s="1">
        <f>ROUND(SUMPRODUCT($B$2:$B151,J$2:J151)/SUM($B$2:$B151),2)</f>
        <v>-0.08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10431-02A1-49F7-95F4-BD630075A5C5}">
          <x14:formula1>
            <xm:f>Summary!$M$1:$M$2</xm:f>
          </x14:formula1>
          <xm:sqref>P7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1993</vt:lpstr>
      <vt:lpstr>1996</vt:lpstr>
      <vt:lpstr>1998</vt:lpstr>
      <vt:lpstr>2001</vt:lpstr>
      <vt:lpstr>2004</vt:lpstr>
      <vt:lpstr>2007</vt:lpstr>
      <vt:lpstr>2010</vt:lpstr>
      <vt:lpstr>2013</vt:lpstr>
      <vt:lpstr>2016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2021-08-08T04:13:11Z</dcterms:created>
  <dcterms:modified xsi:type="dcterms:W3CDTF">2021-08-11T01:07:47Z</dcterms:modified>
</cp:coreProperties>
</file>