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Ethan\Desktop\Projects\Project Epagogi\Datasets\"/>
    </mc:Choice>
  </mc:AlternateContent>
  <xr:revisionPtr revIDLastSave="0" documentId="13_ncr:1_{AA395D30-E769-424B-9DFB-F428B4E0BC8E}" xr6:coauthVersionLast="47" xr6:coauthVersionMax="47" xr10:uidLastSave="{00000000-0000-0000-0000-000000000000}"/>
  <bookViews>
    <workbookView xWindow="-93" yWindow="-93" windowWidth="25786" windowHeight="13986" xr2:uid="{FF0115FD-6D54-4EA2-B779-DCDF1E34D0AD}"/>
  </bookViews>
  <sheets>
    <sheet name="Election Data" sheetId="1" r:id="rId1"/>
    <sheet name="Economic Data" sheetId="2" r:id="rId2"/>
  </sheets>
  <definedNames>
    <definedName name="TestRange" localSheetId="1">OFFSET('Economic Data'!$C$2,MATCH('Economic Data'!$A3,'Economic Data'!$A:$A,1)-4,0,4,1)</definedName>
    <definedName name="TestRange" localSheetId="0">OFFSET('Economic Data'!XEI$2,MATCH('Election Data'!$A1,'Economic Data'!$A:$A,1)-6,0,5,1)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4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C22" i="1"/>
  <c r="C20" i="1"/>
  <c r="C19" i="1"/>
  <c r="C18" i="1"/>
  <c r="C16" i="1"/>
  <c r="C17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AC10" i="1" s="1"/>
  <c r="R10" i="1"/>
  <c r="S10" i="1"/>
  <c r="T10" i="1"/>
  <c r="U10" i="1"/>
  <c r="V10" i="1"/>
  <c r="W10" i="1"/>
  <c r="X10" i="1"/>
  <c r="Y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AC11" i="1" s="1"/>
  <c r="R11" i="1"/>
  <c r="S11" i="1"/>
  <c r="T11" i="1"/>
  <c r="U11" i="1"/>
  <c r="V11" i="1"/>
  <c r="W11" i="1"/>
  <c r="X11" i="1"/>
  <c r="Y11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AC9" i="1" s="1"/>
  <c r="R9" i="1"/>
  <c r="S9" i="1"/>
  <c r="T9" i="1"/>
  <c r="U9" i="1"/>
  <c r="V9" i="1"/>
  <c r="W9" i="1"/>
  <c r="X9" i="1"/>
  <c r="Y9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8" i="1"/>
  <c r="Y7" i="1"/>
  <c r="Y6" i="1"/>
  <c r="Y5" i="1"/>
  <c r="Y4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8" i="1"/>
  <c r="X7" i="1"/>
  <c r="X6" i="1"/>
  <c r="X5" i="1"/>
  <c r="X4" i="1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C4" i="1"/>
  <c r="C5" i="1"/>
  <c r="C6" i="1"/>
  <c r="D5" i="1"/>
  <c r="K5" i="1"/>
  <c r="L5" i="1"/>
  <c r="M5" i="1"/>
  <c r="Q5" i="1"/>
  <c r="AC5" i="1" s="1"/>
  <c r="R5" i="1"/>
  <c r="S5" i="1"/>
  <c r="W5" i="1"/>
  <c r="D6" i="1"/>
  <c r="K6" i="1"/>
  <c r="L6" i="1"/>
  <c r="M6" i="1"/>
  <c r="Q6" i="1"/>
  <c r="AC6" i="1" s="1"/>
  <c r="R6" i="1"/>
  <c r="S6" i="1"/>
  <c r="W6" i="1"/>
  <c r="G248" i="2"/>
  <c r="F248" i="2"/>
  <c r="E248" i="2"/>
  <c r="G247" i="2"/>
  <c r="F247" i="2"/>
  <c r="E247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I6" i="1" s="1"/>
  <c r="F30" i="2"/>
  <c r="G6" i="1" s="1"/>
  <c r="E30" i="2"/>
  <c r="E6" i="1" s="1"/>
  <c r="G29" i="2"/>
  <c r="J6" i="1" s="1"/>
  <c r="F29" i="2"/>
  <c r="H6" i="1" s="1"/>
  <c r="E29" i="2"/>
  <c r="G28" i="2"/>
  <c r="F28" i="2"/>
  <c r="E28" i="2"/>
  <c r="G27" i="2"/>
  <c r="P6" i="1" s="1"/>
  <c r="F27" i="2"/>
  <c r="O6" i="1" s="1"/>
  <c r="E27" i="2"/>
  <c r="N6" i="1" s="1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I5" i="1" s="1"/>
  <c r="F18" i="2"/>
  <c r="G5" i="1" s="1"/>
  <c r="E18" i="2"/>
  <c r="E5" i="1" s="1"/>
  <c r="G17" i="2"/>
  <c r="J5" i="1" s="1"/>
  <c r="F17" i="2"/>
  <c r="H5" i="1" s="1"/>
  <c r="E17" i="2"/>
  <c r="F5" i="1" s="1"/>
  <c r="G16" i="2"/>
  <c r="F16" i="2"/>
  <c r="E16" i="2"/>
  <c r="G15" i="2"/>
  <c r="P5" i="1" s="1"/>
  <c r="F15" i="2"/>
  <c r="O5" i="1" s="1"/>
  <c r="E15" i="2"/>
  <c r="N5" i="1" s="1"/>
  <c r="G14" i="2"/>
  <c r="F14" i="2"/>
  <c r="E14" i="2"/>
  <c r="G13" i="2"/>
  <c r="F13" i="2"/>
  <c r="E13" i="2"/>
  <c r="G12" i="2"/>
  <c r="F12" i="2"/>
  <c r="E12" i="2"/>
  <c r="G11" i="2"/>
  <c r="V5" i="1" s="1"/>
  <c r="F11" i="2"/>
  <c r="U5" i="1" s="1"/>
  <c r="E11" i="2"/>
  <c r="T5" i="1" s="1"/>
  <c r="G10" i="2"/>
  <c r="F10" i="2"/>
  <c r="E10" i="2"/>
  <c r="G9" i="2"/>
  <c r="F9" i="2"/>
  <c r="E9" i="2"/>
  <c r="G8" i="2"/>
  <c r="F8" i="2"/>
  <c r="E8" i="2"/>
  <c r="N4" i="1" s="1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N26" i="1"/>
  <c r="W25" i="1"/>
  <c r="W22" i="1"/>
  <c r="W20" i="1"/>
  <c r="W17" i="1"/>
  <c r="W14" i="1"/>
  <c r="W13" i="1"/>
  <c r="Q12" i="1"/>
  <c r="AC12" i="1" s="1"/>
  <c r="W12" i="1"/>
  <c r="Q8" i="1"/>
  <c r="AC8" i="1" s="1"/>
  <c r="W8" i="1"/>
  <c r="Q4" i="1"/>
  <c r="AC4" i="1" s="1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D4" i="1"/>
  <c r="V4" i="1"/>
  <c r="U4" i="1"/>
  <c r="T4" i="1"/>
  <c r="W26" i="1"/>
  <c r="W24" i="1"/>
  <c r="W23" i="1"/>
  <c r="W21" i="1"/>
  <c r="W19" i="1"/>
  <c r="W18" i="1"/>
  <c r="W16" i="1"/>
  <c r="W15" i="1"/>
  <c r="W7" i="1"/>
  <c r="W4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8" i="1"/>
  <c r="S7" i="1"/>
  <c r="S4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8" i="1"/>
  <c r="R7" i="1"/>
  <c r="R4" i="1"/>
  <c r="Q26" i="1"/>
  <c r="AC26" i="1" s="1"/>
  <c r="Q25" i="1"/>
  <c r="AC25" i="1" s="1"/>
  <c r="Q24" i="1"/>
  <c r="AC24" i="1" s="1"/>
  <c r="Q23" i="1"/>
  <c r="AC23" i="1" s="1"/>
  <c r="Q22" i="1"/>
  <c r="AC22" i="1" s="1"/>
  <c r="Q21" i="1"/>
  <c r="AC21" i="1" s="1"/>
  <c r="Q20" i="1"/>
  <c r="AC20" i="1" s="1"/>
  <c r="Q19" i="1"/>
  <c r="AC19" i="1" s="1"/>
  <c r="Q18" i="1"/>
  <c r="AC18" i="1" s="1"/>
  <c r="Q17" i="1"/>
  <c r="AC17" i="1" s="1"/>
  <c r="Q16" i="1"/>
  <c r="AC16" i="1" s="1"/>
  <c r="Q15" i="1"/>
  <c r="AC15" i="1" s="1"/>
  <c r="Q14" i="1"/>
  <c r="AC14" i="1" s="1"/>
  <c r="Q13" i="1"/>
  <c r="AC13" i="1" s="1"/>
  <c r="Q7" i="1"/>
  <c r="AC7" i="1" s="1"/>
  <c r="Y2" i="1" l="1"/>
  <c r="X2" i="1"/>
  <c r="V6" i="1"/>
  <c r="U6" i="1"/>
  <c r="T6" i="1"/>
  <c r="N7" i="1"/>
  <c r="N14" i="1"/>
  <c r="N20" i="1"/>
  <c r="N22" i="1"/>
  <c r="N24" i="1"/>
  <c r="N17" i="1"/>
  <c r="N16" i="1"/>
  <c r="N18" i="1"/>
  <c r="N19" i="1"/>
  <c r="N21" i="1"/>
  <c r="N8" i="1"/>
  <c r="N15" i="1"/>
  <c r="N23" i="1"/>
  <c r="N25" i="1"/>
  <c r="N13" i="1"/>
  <c r="N12" i="1"/>
  <c r="S2" i="1"/>
  <c r="R2" i="1"/>
  <c r="Q2" i="1"/>
  <c r="W2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8" i="1"/>
  <c r="K7" i="1"/>
  <c r="K4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8" i="1"/>
  <c r="L8" i="1"/>
  <c r="M7" i="1"/>
  <c r="L7" i="1"/>
  <c r="M4" i="1"/>
  <c r="L4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8" i="1"/>
  <c r="D7" i="1"/>
  <c r="C26" i="1"/>
  <c r="C25" i="1"/>
  <c r="C24" i="1"/>
  <c r="C23" i="1"/>
  <c r="C21" i="1"/>
  <c r="C15" i="1"/>
  <c r="C14" i="1"/>
  <c r="C13" i="1"/>
  <c r="C12" i="1"/>
  <c r="C8" i="1"/>
  <c r="C7" i="1"/>
  <c r="C2" i="1" l="1"/>
  <c r="D2" i="1"/>
  <c r="L2" i="1"/>
  <c r="M2" i="1"/>
  <c r="K2" i="1"/>
  <c r="I26" i="1"/>
  <c r="P26" i="1"/>
  <c r="P24" i="1"/>
  <c r="P22" i="1"/>
  <c r="P20" i="1"/>
  <c r="P17" i="1"/>
  <c r="P15" i="1"/>
  <c r="P13" i="1"/>
  <c r="P8" i="1"/>
  <c r="P7" i="1"/>
  <c r="P4" i="1"/>
  <c r="G26" i="1"/>
  <c r="O26" i="1"/>
  <c r="O24" i="1"/>
  <c r="O22" i="1"/>
  <c r="O20" i="1"/>
  <c r="O17" i="1"/>
  <c r="O15" i="1"/>
  <c r="O14" i="1"/>
  <c r="O13" i="1"/>
  <c r="O8" i="1"/>
  <c r="O7" i="1"/>
  <c r="O4" i="1"/>
  <c r="E26" i="1"/>
  <c r="P16" i="1" l="1"/>
  <c r="P18" i="1"/>
  <c r="O16" i="1"/>
  <c r="O18" i="1"/>
  <c r="P23" i="1"/>
  <c r="P25" i="1"/>
  <c r="O23" i="1"/>
  <c r="O25" i="1"/>
  <c r="P12" i="1"/>
  <c r="P19" i="1"/>
  <c r="P21" i="1"/>
  <c r="O12" i="1"/>
  <c r="O19" i="1"/>
  <c r="O21" i="1"/>
  <c r="P14" i="1"/>
  <c r="F13" i="1"/>
  <c r="F26" i="1"/>
  <c r="U14" i="1"/>
  <c r="G13" i="1"/>
  <c r="H15" i="1"/>
  <c r="U18" i="1"/>
  <c r="G17" i="1"/>
  <c r="J7" i="1"/>
  <c r="V16" i="1"/>
  <c r="I15" i="1"/>
  <c r="J20" i="1"/>
  <c r="J22" i="1"/>
  <c r="J24" i="1"/>
  <c r="V21" i="1"/>
  <c r="I20" i="1"/>
  <c r="V23" i="1"/>
  <c r="I22" i="1"/>
  <c r="V25" i="1"/>
  <c r="I24" i="1"/>
  <c r="F17" i="1"/>
  <c r="T14" i="1"/>
  <c r="E13" i="1"/>
  <c r="H7" i="1"/>
  <c r="J4" i="1"/>
  <c r="V8" i="1"/>
  <c r="I7" i="1"/>
  <c r="F7" i="1"/>
  <c r="T16" i="1"/>
  <c r="E15" i="1"/>
  <c r="F20" i="1"/>
  <c r="F22" i="1"/>
  <c r="F24" i="1"/>
  <c r="H4" i="1"/>
  <c r="U8" i="1"/>
  <c r="G7" i="1"/>
  <c r="U21" i="1"/>
  <c r="G20" i="1"/>
  <c r="U23" i="1"/>
  <c r="G22" i="1"/>
  <c r="U25" i="1"/>
  <c r="G24" i="1"/>
  <c r="I4" i="1"/>
  <c r="V12" i="1"/>
  <c r="J16" i="1"/>
  <c r="J18" i="1"/>
  <c r="E8" i="1"/>
  <c r="T15" i="1"/>
  <c r="E14" i="1"/>
  <c r="T21" i="1"/>
  <c r="E20" i="1"/>
  <c r="T23" i="1"/>
  <c r="E22" i="1"/>
  <c r="T25" i="1"/>
  <c r="E24" i="1"/>
  <c r="G4" i="1"/>
  <c r="U12" i="1"/>
  <c r="H16" i="1"/>
  <c r="H18" i="1"/>
  <c r="V17" i="1"/>
  <c r="I16" i="1"/>
  <c r="V19" i="1"/>
  <c r="I18" i="1"/>
  <c r="J23" i="1"/>
  <c r="J25" i="1"/>
  <c r="F15" i="1"/>
  <c r="H22" i="1"/>
  <c r="F4" i="1"/>
  <c r="T8" i="1"/>
  <c r="E7" i="1"/>
  <c r="E4" i="1"/>
  <c r="F16" i="1"/>
  <c r="F18" i="1"/>
  <c r="U17" i="1"/>
  <c r="G16" i="1"/>
  <c r="U19" i="1"/>
  <c r="G18" i="1"/>
  <c r="H23" i="1"/>
  <c r="H25" i="1"/>
  <c r="J12" i="1"/>
  <c r="J19" i="1"/>
  <c r="J21" i="1"/>
  <c r="V24" i="1"/>
  <c r="I23" i="1"/>
  <c r="V26" i="1"/>
  <c r="I25" i="1"/>
  <c r="H20" i="1"/>
  <c r="H24" i="1"/>
  <c r="T17" i="1"/>
  <c r="E16" i="1"/>
  <c r="T19" i="1"/>
  <c r="E18" i="1"/>
  <c r="F23" i="1"/>
  <c r="F25" i="1"/>
  <c r="H12" i="1"/>
  <c r="H19" i="1"/>
  <c r="H21" i="1"/>
  <c r="U24" i="1"/>
  <c r="G23" i="1"/>
  <c r="U26" i="1"/>
  <c r="G25" i="1"/>
  <c r="V7" i="1"/>
  <c r="J8" i="1"/>
  <c r="V13" i="1"/>
  <c r="I12" i="1"/>
  <c r="J14" i="1"/>
  <c r="V20" i="1"/>
  <c r="I19" i="1"/>
  <c r="V22" i="1"/>
  <c r="I21" i="1"/>
  <c r="T18" i="1"/>
  <c r="E17" i="1"/>
  <c r="U16" i="1"/>
  <c r="G15" i="1"/>
  <c r="T12" i="1"/>
  <c r="F12" i="1"/>
  <c r="F19" i="1"/>
  <c r="F21" i="1"/>
  <c r="T24" i="1"/>
  <c r="E23" i="1"/>
  <c r="T26" i="1"/>
  <c r="E25" i="1"/>
  <c r="U7" i="1"/>
  <c r="H8" i="1"/>
  <c r="U13" i="1"/>
  <c r="G12" i="1"/>
  <c r="H14" i="1"/>
  <c r="U20" i="1"/>
  <c r="G19" i="1"/>
  <c r="U22" i="1"/>
  <c r="G21" i="1"/>
  <c r="I8" i="1"/>
  <c r="J13" i="1"/>
  <c r="V15" i="1"/>
  <c r="I14" i="1"/>
  <c r="J17" i="1"/>
  <c r="J26" i="1"/>
  <c r="T7" i="1"/>
  <c r="F8" i="1"/>
  <c r="T13" i="1"/>
  <c r="E12" i="1"/>
  <c r="F14" i="1"/>
  <c r="T20" i="1"/>
  <c r="E19" i="1"/>
  <c r="T22" i="1"/>
  <c r="E21" i="1"/>
  <c r="G8" i="1"/>
  <c r="H13" i="1"/>
  <c r="U15" i="1"/>
  <c r="G14" i="1"/>
  <c r="H17" i="1"/>
  <c r="H26" i="1"/>
  <c r="V14" i="1"/>
  <c r="I13" i="1"/>
  <c r="J15" i="1"/>
  <c r="V18" i="1"/>
  <c r="I17" i="1"/>
  <c r="P2" i="1" l="1"/>
  <c r="G2" i="1"/>
  <c r="I2" i="1"/>
  <c r="H2" i="1"/>
  <c r="U2" i="1"/>
  <c r="V2" i="1"/>
  <c r="O2" i="1"/>
  <c r="J2" i="1"/>
  <c r="E2" i="1"/>
  <c r="N2" i="1"/>
  <c r="F2" i="1"/>
  <c r="T2" i="1"/>
</calcChain>
</file>

<file path=xl/sharedStrings.xml><?xml version="1.0" encoding="utf-8"?>
<sst xmlns="http://schemas.openxmlformats.org/spreadsheetml/2006/main" count="47" uniqueCount="39">
  <si>
    <t>Election date</t>
  </si>
  <si>
    <t>Govt2pp</t>
  </si>
  <si>
    <t>Final-quarter real GDP growth</t>
  </si>
  <si>
    <t>Final-quarter GDP per capita growth</t>
  </si>
  <si>
    <t>Seasonally-adjusted unemployment rate</t>
  </si>
  <si>
    <t>Quarter</t>
  </si>
  <si>
    <t>Month</t>
  </si>
  <si>
    <t>Seasonally-adjusted participation rate</t>
  </si>
  <si>
    <t>Seasonally-adjusted underutilisation rate</t>
  </si>
  <si>
    <t>GDP
(current prices)</t>
  </si>
  <si>
    <t>GDP per capita
(current prices)</t>
  </si>
  <si>
    <t>Final-quarter unemployment rate</t>
  </si>
  <si>
    <t>Final-quarter participation rate</t>
  </si>
  <si>
    <t>Final-quarter underutilisation rate</t>
  </si>
  <si>
    <t>Final-year real GDP growth</t>
  </si>
  <si>
    <t>Final-year GDP per capita growth</t>
  </si>
  <si>
    <t>Coefficient of determination</t>
  </si>
  <si>
    <t>Final-quarter unemployment change</t>
  </si>
  <si>
    <t>Final-year unemployment change</t>
  </si>
  <si>
    <t>Final-quarter participation change</t>
  </si>
  <si>
    <t>Final-quarter underutilisation change</t>
  </si>
  <si>
    <t>Final-year participation change</t>
  </si>
  <si>
    <t>Final-year underutilisation change</t>
  </si>
  <si>
    <t>N/A</t>
  </si>
  <si>
    <t>Whole-term real GDP growth</t>
  </si>
  <si>
    <t>Whole-term GDP per capita growth</t>
  </si>
  <si>
    <t>Whole-term unemployment change</t>
  </si>
  <si>
    <t>Whole-term participation change</t>
  </si>
  <si>
    <t>Whole-term underutilisation change</t>
  </si>
  <si>
    <t>Quarterly GDP growth</t>
  </si>
  <si>
    <t>Inflation from last year</t>
  </si>
  <si>
    <t>Inflation from last quarter</t>
  </si>
  <si>
    <t>Economic Index 1</t>
  </si>
  <si>
    <t>Economic Index 2</t>
  </si>
  <si>
    <t>Final-quarter household disposable income</t>
  </si>
  <si>
    <t>Final-year household disposable income</t>
  </si>
  <si>
    <t>Whole-term household disposable income</t>
  </si>
  <si>
    <t>Economic Index 3</t>
  </si>
  <si>
    <t>Household disposable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</si>
</sst>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3" x14ac:knownFonts="1">
    <font>
      <sz val="11"/>
      <color theme="1"/>
      <name val="Lato"/>
      <family val="2"/>
    </font>
    <font>
      <sz val="11"/>
      <color theme="1"/>
      <name val="Lato Semilight"/>
      <family val="2"/>
    </font>
    <font>
      <sz val="11"/>
      <color theme="1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5" fontId="2" fillId="0" borderId="0" xfId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6258554B-9F32-4D83-9FF0-93D46F5B8CD9}"/>
  </cellStyles>
  <dxfs count="0"/>
  <tableStyles count="0" defaultTableStyle="TableStyleMedium2" defaultPivotStyle="PivotStyleLight16"/>
  <colors>
    <mruColors>
      <color rgb="FF904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Election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04038"/>
      </a:accent1>
      <a:accent2>
        <a:srgbClr val="4880E0"/>
      </a:accent2>
      <a:accent3>
        <a:srgbClr val="FF9000"/>
      </a:accent3>
      <a:accent4>
        <a:srgbClr val="886028"/>
      </a:accent4>
      <a:accent5>
        <a:srgbClr val="F0D008"/>
      </a:accent5>
      <a:accent6>
        <a:srgbClr val="88C840"/>
      </a:accent6>
      <a:hlink>
        <a:srgbClr val="0563C1"/>
      </a:hlink>
      <a:folHlink>
        <a:srgbClr val="954F72"/>
      </a:folHlink>
    </a:clrScheme>
    <a:fontScheme name="Segoe UI">
      <a:majorFont>
        <a:latin typeface="Segoe UI Light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5D6A5-AB52-4485-8B0A-049A065E1F10}">
  <dimension ref="A1:AC26"/>
  <sheetViews>
    <sheetView tabSelected="1" zoomScaleNormal="100" workbookViewId="0"/>
  </sheetViews>
  <sheetFormatPr defaultColWidth="10.62890625" defaultRowHeight="16" x14ac:dyDescent="0.6"/>
  <cols>
    <col min="1" max="1" width="13.15625" style="4" customWidth="1"/>
    <col min="2" max="2" width="10.62890625" style="4"/>
    <col min="3" max="3" width="12.1015625" style="4" customWidth="1"/>
    <col min="4" max="6" width="13.15625" style="4" customWidth="1"/>
    <col min="7" max="7" width="15.62890625" style="4" customWidth="1"/>
    <col min="8" max="11" width="13.15625" style="4" customWidth="1"/>
    <col min="12" max="12" width="10.62890625" style="4"/>
    <col min="13" max="14" width="13.15625" style="4" customWidth="1"/>
    <col min="15" max="15" width="10.62890625" style="4"/>
    <col min="16" max="17" width="13.15625" style="4" customWidth="1"/>
    <col min="18" max="18" width="10.62890625" style="4"/>
    <col min="19" max="20" width="13.15625" style="4" customWidth="1"/>
    <col min="21" max="21" width="10.62890625" style="4"/>
    <col min="22" max="25" width="13.15625" style="4" customWidth="1"/>
    <col min="26" max="16384" width="10.62890625" style="4"/>
  </cols>
  <sheetData>
    <row r="1" spans="1:29" s="3" customFormat="1" ht="75" customHeight="1" x14ac:dyDescent="0.6">
      <c r="A1" s="3" t="s">
        <v>0</v>
      </c>
      <c r="B1" s="3" t="s">
        <v>1</v>
      </c>
      <c r="C1" s="3" t="s">
        <v>2</v>
      </c>
      <c r="D1" s="3" t="s">
        <v>3</v>
      </c>
      <c r="E1" s="3" t="s">
        <v>11</v>
      </c>
      <c r="F1" s="3" t="s">
        <v>17</v>
      </c>
      <c r="G1" s="3" t="s">
        <v>12</v>
      </c>
      <c r="H1" s="3" t="s">
        <v>19</v>
      </c>
      <c r="I1" s="3" t="s">
        <v>13</v>
      </c>
      <c r="J1" s="3" t="s">
        <v>20</v>
      </c>
      <c r="K1" s="3" t="s">
        <v>34</v>
      </c>
      <c r="L1" s="3" t="s">
        <v>14</v>
      </c>
      <c r="M1" s="3" t="s">
        <v>15</v>
      </c>
      <c r="N1" s="3" t="s">
        <v>18</v>
      </c>
      <c r="O1" s="3" t="s">
        <v>21</v>
      </c>
      <c r="P1" s="3" t="s">
        <v>22</v>
      </c>
      <c r="Q1" s="3" t="s">
        <v>35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36</v>
      </c>
      <c r="X1" s="3" t="s">
        <v>30</v>
      </c>
      <c r="Y1" s="3" t="s">
        <v>31</v>
      </c>
      <c r="AA1" s="3" t="s">
        <v>32</v>
      </c>
      <c r="AB1" s="3" t="s">
        <v>33</v>
      </c>
      <c r="AC1" s="3" t="s">
        <v>37</v>
      </c>
    </row>
    <row r="2" spans="1:29" s="3" customFormat="1" x14ac:dyDescent="0.6">
      <c r="A2" s="6" t="s">
        <v>16</v>
      </c>
      <c r="B2" s="6"/>
      <c r="C2" s="3">
        <f t="shared" ref="C2:Y2" ca="1" si="0">ROUND(PEARSON(OFFSET(C$4,0,0,COUNT($B:$B),1),OFFSET($B$4,0,0,COUNT($B:$B),1))^2,4)</f>
        <v>0.1527</v>
      </c>
      <c r="D2" s="3">
        <f t="shared" ca="1" si="0"/>
        <v>2.7300000000000001E-2</v>
      </c>
      <c r="E2" s="3">
        <f t="shared" ca="1" si="0"/>
        <v>4.0500000000000001E-2</v>
      </c>
      <c r="F2" s="3">
        <f t="shared" ca="1" si="0"/>
        <v>0.22159999999999999</v>
      </c>
      <c r="G2" s="3">
        <f t="shared" ca="1" si="0"/>
        <v>7.7799999999999994E-2</v>
      </c>
      <c r="H2" s="3">
        <f t="shared" ca="1" si="0"/>
        <v>0.19209999999999999</v>
      </c>
      <c r="I2" s="3">
        <f t="shared" ca="1" si="0"/>
        <v>2.8E-3</v>
      </c>
      <c r="J2" s="3">
        <f t="shared" ca="1" si="0"/>
        <v>0.11899999999999999</v>
      </c>
      <c r="K2" s="3">
        <f t="shared" ca="1" si="0"/>
        <v>0.125</v>
      </c>
      <c r="L2" s="3">
        <f t="shared" ca="1" si="0"/>
        <v>0.1009</v>
      </c>
      <c r="M2" s="3">
        <f t="shared" ca="1" si="0"/>
        <v>3.95E-2</v>
      </c>
      <c r="N2" s="3">
        <f t="shared" ca="1" si="0"/>
        <v>0.10979999999999999</v>
      </c>
      <c r="O2" s="3">
        <f t="shared" ca="1" si="0"/>
        <v>0.105</v>
      </c>
      <c r="P2" s="3">
        <f t="shared" ca="1" si="0"/>
        <v>0.22770000000000001</v>
      </c>
      <c r="Q2" s="3">
        <f t="shared" ca="1" si="0"/>
        <v>0.12189999999999999</v>
      </c>
      <c r="R2" s="3">
        <f t="shared" ca="1" si="0"/>
        <v>0.1696</v>
      </c>
      <c r="S2" s="3">
        <f t="shared" ca="1" si="0"/>
        <v>0.16689999999999999</v>
      </c>
      <c r="T2" s="3">
        <f t="shared" ca="1" si="0"/>
        <v>0.1424</v>
      </c>
      <c r="U2" s="3">
        <f t="shared" ca="1" si="0"/>
        <v>9.9099999999999994E-2</v>
      </c>
      <c r="V2" s="3">
        <f t="shared" ca="1" si="0"/>
        <v>4.4000000000000003E-3</v>
      </c>
      <c r="W2" s="3">
        <f t="shared" ca="1" si="0"/>
        <v>1.54E-2</v>
      </c>
      <c r="X2" s="3">
        <f t="shared" ca="1" si="0"/>
        <v>4.2299999999999997E-2</v>
      </c>
      <c r="Y2" s="3">
        <f t="shared" ca="1" si="0"/>
        <v>0.1013</v>
      </c>
    </row>
    <row r="3" spans="1:29" s="3" customFormat="1" x14ac:dyDescent="0.6">
      <c r="A3" s="1">
        <v>21511</v>
      </c>
      <c r="B3" s="3" t="s">
        <v>23</v>
      </c>
    </row>
    <row r="4" spans="1:29" x14ac:dyDescent="0.6">
      <c r="A4" s="5">
        <v>22624</v>
      </c>
      <c r="B4" s="4">
        <v>0.495</v>
      </c>
      <c r="C4" s="4">
        <f>IF(ISNUMBER(INDEX('Economic Data'!B:B,MATCH($A4,'Economic Data'!$A:$A,1)-1)),ROUND(INDEX('Economic Data'!B:B,MATCH($A4,'Economic Data'!$A:$A,1))/INDEX('Economic Data'!B:B,MATCH($A4,'Economic Data'!$A:$A,1)-1) - 1,4),"")</f>
        <v>1.14E-2</v>
      </c>
      <c r="D4" s="4" t="str">
        <f>IF(ISNUMBER(INDEX('Economic Data'!D:D,MATCH($A4,'Economic Data'!$A:$A,1)-1)),ROUND(INDEX('Economic Data'!D:D,MATCH($A4,'Economic Data'!$A:$A,1))/INDEX('Economic Data'!D:D,MATCH($A4,'Economic Data'!$A:$A,1)-1) - 1,4),"")</f>
        <v/>
      </c>
      <c r="E4" s="4" t="str">
        <f>IF(ISNUMBER(INDEX('Economic Data'!E:E,MATCH($A4,'Economic Data'!$A:$A,1))),ROUND(INDEX('Economic Data'!E:E,MATCH($A4,'Economic Data'!$A:$A,1)),4),"")</f>
        <v/>
      </c>
      <c r="F4" s="4" t="str">
        <f>IF(ISNUMBER(INDEX('Economic Data'!E:E,MATCH($A4,'Economic Data'!$A:$A,1)-1)),ROUND(INDEX('Economic Data'!E:E,MATCH($A4,'Economic Data'!$A:$A,1))-INDEX('Economic Data'!E:E,MATCH($A4,'Economic Data'!$A:$A,1)-1),4),"")</f>
        <v/>
      </c>
      <c r="G4" s="4" t="str">
        <f>IF(ISNUMBER(INDEX('Economic Data'!F:F,MATCH($A4,'Economic Data'!$A:$A,1))),ROUND(INDEX('Economic Data'!F:F,MATCH($A4,'Economic Data'!$A:$A,1)),4),"")</f>
        <v/>
      </c>
      <c r="H4" s="4" t="str">
        <f>IF(ISNUMBER(INDEX('Economic Data'!F:F,MATCH($A4,'Economic Data'!$A:$A,1)-1)),ROUND(INDEX('Economic Data'!F:F,MATCH($A4,'Economic Data'!$A:$A,1))-INDEX('Economic Data'!F:F,MATCH($A4,'Economic Data'!$A:$A,1)-1),4),"")</f>
        <v/>
      </c>
      <c r="I4" s="4" t="str">
        <f>IF(ISNUMBER(INDEX('Economic Data'!G:G,MATCH($A4,'Economic Data'!$A:$A,1))),ROUND(INDEX('Economic Data'!G:G,MATCH($A4,'Economic Data'!$A:$A,1)),4),"")</f>
        <v/>
      </c>
      <c r="J4" s="4" t="str">
        <f>IF(ISNUMBER(INDEX('Economic Data'!G:G,MATCH($A4,'Economic Data'!$A:$A,1)-1)),ROUND(INDEX('Economic Data'!G:G,MATCH($A4,'Economic Data'!$A:$A,1))-INDEX('Economic Data'!G:G,MATCH($A4,'Economic Data'!$A:$A,1)-1),4),"")</f>
        <v/>
      </c>
      <c r="K4" s="4">
        <f>IF(ISNUMBER(INDEX('Economic Data'!H:H,MATCH($A4,'Economic Data'!$A:$A,1)-1)),ROUND(INDEX('Economic Data'!H:H,MATCH($A4,'Economic Data'!$A:$A,1))/INDEX('Economic Data'!H:H,MATCH($A4,'Economic Data'!$A:$A,1)-1) - 1,4),"")</f>
        <v>2.0999999999999999E-3</v>
      </c>
      <c r="L4" s="4">
        <f>IF(ISNUMBER(INDEX('Economic Data'!B:B,MATCH($A4,'Economic Data'!$A:$A,1)-3)),ROUND(INDEX('Economic Data'!B:B,MATCH($A4,'Economic Data'!$A:$A,1))/INDEX('Economic Data'!B:B,MATCH($A4,'Economic Data'!$A:$A,1)-3) - 1,4),"")</f>
        <v>-6.8999999999999999E-3</v>
      </c>
      <c r="M4" s="4" t="str">
        <f>IF(ISNUMBER(INDEX('Economic Data'!D:D,MATCH($A4,'Economic Data'!$A:$A,1)-3)),ROUND(INDEX('Economic Data'!D:D,MATCH($A4,'Economic Data'!$A:$A,1))/INDEX('Economic Data'!D:D,MATCH($A4,'Economic Data'!$A:$A,1)-3) - 1,4),"")</f>
        <v/>
      </c>
      <c r="N4" s="4" t="str">
        <f>IF(ISNUMBER(INDEX('Economic Data'!E:E,MATCH($A4,'Economic Data'!$A:$A,1)-3)),ROUND(INDEX('Economic Data'!E:E,MATCH($A4,'Economic Data'!$A:$A,1))-INDEX('Economic Data'!E:E,MATCH($A4,'Economic Data'!$A:$A,1)-3),4),"")</f>
        <v/>
      </c>
      <c r="O4" s="4" t="str">
        <f>IF(ISNUMBER(INDEX('Economic Data'!F:F,MATCH($A4,'Economic Data'!$A:$A,1)-3)),ROUND(INDEX('Economic Data'!F:F,MATCH($A4,'Economic Data'!$A:$A,1))-INDEX('Economic Data'!F:F,MATCH($A4,'Economic Data'!$A:$A,1)-3),4),"")</f>
        <v/>
      </c>
      <c r="P4" s="4" t="str">
        <f>IF(ISNUMBER(INDEX('Economic Data'!G:G,MATCH($A4,'Economic Data'!$A:$A,1)-3)),ROUND(INDEX('Economic Data'!G:G,MATCH($A4,'Economic Data'!$A:$A,1))-INDEX('Economic Data'!G:G,MATCH($A4,'Economic Data'!$A:$A,1)-3),4),"")</f>
        <v/>
      </c>
      <c r="Q4" s="4">
        <f>IF(ISNUMBER(INDEX('Economic Data'!H:H,MATCH($A4,'Economic Data'!$A:$A,1)-1)),ROUND(INDEX('Economic Data'!H:H,MATCH($A4,'Economic Data'!$A:$A,1))/INDEX('Economic Data'!H:H,MATCH($A4,'Economic Data'!$A:$A,1)-3) - 1,4),"")</f>
        <v>-1.26E-2</v>
      </c>
      <c r="R4" s="4" t="str">
        <f>IF(ISNUMBER(INDEX('Economic Data'!B:B,MATCH($A3,'Economic Data'!$A:$A,1))),ROUND((INDEX('Economic Data'!B:B,MATCH($A4,'Economic Data'!$A:$A,1))/INDEX('Economic Data'!B:B,MATCH($A3,'Economic Data'!$A:$A,1)) - 1)/(($A4-$A3)/365),4),"")</f>
        <v/>
      </c>
      <c r="S4" s="4" t="str">
        <f>IF(ISNUMBER(INDEX('Economic Data'!D:D,MATCH($A3,'Economic Data'!$A:$A,1))),ROUND((INDEX('Economic Data'!D:D,MATCH($A4,'Economic Data'!$A:$A,1))/INDEX('Economic Data'!D:D,MATCH($A3,'Economic Data'!$A:$A,1)) - 1)/(($A4-$A3)/365),4),"")</f>
        <v/>
      </c>
      <c r="T4" s="4" t="str">
        <f>IF(ISNUMBER(INDEX('Economic Data'!E:E,MATCH($A3,'Economic Data'!$A:$A,1))),ROUND(INDEX('Economic Data'!E:E,MATCH($A4,'Economic Data'!$A:$A,1))-INDEX('Economic Data'!E:E,MATCH($A3,'Economic Data'!$A:$A,1)),4),"")</f>
        <v/>
      </c>
      <c r="U4" s="4" t="str">
        <f>IF(ISNUMBER(INDEX('Economic Data'!F:F,MATCH($A3,'Economic Data'!$A:$A,1))),ROUND(INDEX('Economic Data'!F:F,MATCH($A4,'Economic Data'!$A:$A,1))-INDEX('Economic Data'!F:F,MATCH($A3,'Economic Data'!$A:$A,1)),4),"")</f>
        <v/>
      </c>
      <c r="V4" s="4" t="str">
        <f>IF(ISNUMBER(INDEX('Economic Data'!G:G,MATCH($A3,'Economic Data'!$A:$A,1))),ROUND(INDEX('Economic Data'!G:G,MATCH($A4,'Economic Data'!$A:$A,1))-INDEX('Economic Data'!G:G,MATCH($A3,'Economic Data'!$A:$A,1)),4),"")</f>
        <v/>
      </c>
      <c r="W4" s="4" t="str">
        <f>IF(ISNUMBER(INDEX('Economic Data'!H:H,MATCH($A3,'Economic Data'!$A:$A,1))),ROUND((INDEX('Economic Data'!H:H,MATCH($A4,'Economic Data'!$A:$A,1))/INDEX('Economic Data'!H:H,MATCH($A3,'Economic Data'!$A:$A,1)) - 1)/(($A4-$A3)/365),4),"")</f>
        <v/>
      </c>
      <c r="X4" s="4">
        <f>IF(ISNUMBER(INDEX('Economic Data'!I:I,MATCH($A4,'Economic Data'!$A:$A,1))),ROUND(INDEX('Economic Data'!I:I,MATCH($A4,'Economic Data'!$A:$A,1)),4),"")</f>
        <v>0</v>
      </c>
      <c r="Y4" s="4">
        <f>IF(ISNUMBER(INDEX('Economic Data'!J:J,MATCH($A4,'Economic Data'!$A:$A,1))),ROUND(INDEX('Economic Data'!J:J,MATCH($A4,'Economic Data'!$A:$A,1)),4),"")</f>
        <v>0</v>
      </c>
      <c r="AA4" s="4" t="str">
        <f>IF(ISNUMBER($F4),ROUND((AVERAGE($F$4:$F$26)-$F4)/_xlfn.STDEV.S($F$4:$F$26),2),"")</f>
        <v/>
      </c>
      <c r="AB4" s="4" t="str">
        <f>IF(ISNUMBER($R4),ROUND(($R4-AVERAGE($R$4:$R$26))/_xlfn.STDEV.S($R$4:$R$26),2),"")</f>
        <v/>
      </c>
      <c r="AC4" s="4">
        <f>IF(ISNUMBER($Q4),ROUND(($Q4-AVERAGE($Q$4:$Q$26))/_xlfn.STDEV.S($Q$4:$Q$26),2),"")</f>
        <v>-1.39</v>
      </c>
    </row>
    <row r="5" spans="1:29" x14ac:dyDescent="0.6">
      <c r="A5" s="5">
        <v>23345</v>
      </c>
      <c r="B5" s="4">
        <v>0.52600000000000002</v>
      </c>
      <c r="C5" s="4">
        <f>IF(ISNUMBER(INDEX('Economic Data'!B:B,MATCH($A5,'Economic Data'!$A:$A,1)-1)),ROUND(INDEX('Economic Data'!B:B,MATCH($A5,'Economic Data'!$A:$A,1))/INDEX('Economic Data'!B:B,MATCH($A5,'Economic Data'!$A:$A,1)-1) - 1,4),"")</f>
        <v>4.1000000000000002E-2</v>
      </c>
      <c r="D5" s="4" t="str">
        <f>IF(ISNUMBER(INDEX('Economic Data'!D:D,MATCH($A5,'Economic Data'!$A:$A,1)-1)),ROUND(INDEX('Economic Data'!D:D,MATCH($A5,'Economic Data'!$A:$A,1))/INDEX('Economic Data'!D:D,MATCH($A5,'Economic Data'!$A:$A,1)-1) - 1,4),"")</f>
        <v/>
      </c>
      <c r="E5" s="4" t="str">
        <f>IF(ISNUMBER(INDEX('Economic Data'!E:E,MATCH($A5,'Economic Data'!$A:$A,1))),ROUND(INDEX('Economic Data'!E:E,MATCH($A5,'Economic Data'!$A:$A,1)),4),"")</f>
        <v/>
      </c>
      <c r="F5" s="4" t="str">
        <f>IF(ISNUMBER(INDEX('Economic Data'!E:E,MATCH($A5,'Economic Data'!$A:$A,1)-1)),ROUND(INDEX('Economic Data'!E:E,MATCH($A5,'Economic Data'!$A:$A,1))-INDEX('Economic Data'!E:E,MATCH($A5,'Economic Data'!$A:$A,1)-1),4),"")</f>
        <v/>
      </c>
      <c r="G5" s="4" t="str">
        <f>IF(ISNUMBER(INDEX('Economic Data'!F:F,MATCH($A5,'Economic Data'!$A:$A,1))),ROUND(INDEX('Economic Data'!F:F,MATCH($A5,'Economic Data'!$A:$A,1)),4),"")</f>
        <v/>
      </c>
      <c r="H5" s="4" t="str">
        <f>IF(ISNUMBER(INDEX('Economic Data'!F:F,MATCH($A5,'Economic Data'!$A:$A,1)-1)),ROUND(INDEX('Economic Data'!F:F,MATCH($A5,'Economic Data'!$A:$A,1))-INDEX('Economic Data'!F:F,MATCH($A5,'Economic Data'!$A:$A,1)-1),4),"")</f>
        <v/>
      </c>
      <c r="I5" s="4" t="str">
        <f>IF(ISNUMBER(INDEX('Economic Data'!G:G,MATCH($A5,'Economic Data'!$A:$A,1))),ROUND(INDEX('Economic Data'!G:G,MATCH($A5,'Economic Data'!$A:$A,1)),4),"")</f>
        <v/>
      </c>
      <c r="J5" s="4" t="str">
        <f>IF(ISNUMBER(INDEX('Economic Data'!G:G,MATCH($A5,'Economic Data'!$A:$A,1)-1)),ROUND(INDEX('Economic Data'!G:G,MATCH($A5,'Economic Data'!$A:$A,1))-INDEX('Economic Data'!G:G,MATCH($A5,'Economic Data'!$A:$A,1)-1),4),"")</f>
        <v/>
      </c>
      <c r="K5" s="4">
        <f>IF(ISNUMBER(INDEX('Economic Data'!H:H,MATCH($A5,'Economic Data'!$A:$A,1)-1)),ROUND(INDEX('Economic Data'!H:H,MATCH($A5,'Economic Data'!$A:$A,1))/INDEX('Economic Data'!H:H,MATCH($A5,'Economic Data'!$A:$A,1)-1) - 1,4),"")</f>
        <v>3.78E-2</v>
      </c>
      <c r="L5" s="4">
        <f>IF(ISNUMBER(INDEX('Economic Data'!B:B,MATCH($A5,'Economic Data'!$A:$A,1)-3)),ROUND(INDEX('Economic Data'!B:B,MATCH($A5,'Economic Data'!$A:$A,1))/INDEX('Economic Data'!B:B,MATCH($A5,'Economic Data'!$A:$A,1)-3) - 1,4),"")</f>
        <v>5.1200000000000002E-2</v>
      </c>
      <c r="M5" s="4" t="str">
        <f>IF(ISNUMBER(INDEX('Economic Data'!D:D,MATCH($A5,'Economic Data'!$A:$A,1)-3)),ROUND(INDEX('Economic Data'!D:D,MATCH($A5,'Economic Data'!$A:$A,1))/INDEX('Economic Data'!D:D,MATCH($A5,'Economic Data'!$A:$A,1)-3) - 1,4),"")</f>
        <v/>
      </c>
      <c r="N5" s="4" t="str">
        <f>IF(ISNUMBER(INDEX('Economic Data'!E:E,MATCH($A5,'Economic Data'!$A:$A,1)-3)),ROUND(INDEX('Economic Data'!E:E,MATCH($A5,'Economic Data'!$A:$A,1))-INDEX('Economic Data'!E:E,MATCH($A5,'Economic Data'!$A:$A,1)-3),4),"")</f>
        <v/>
      </c>
      <c r="O5" s="4" t="str">
        <f>IF(ISNUMBER(INDEX('Economic Data'!F:F,MATCH($A5,'Economic Data'!$A:$A,1)-3)),ROUND(INDEX('Economic Data'!F:F,MATCH($A5,'Economic Data'!$A:$A,1))-INDEX('Economic Data'!F:F,MATCH($A5,'Economic Data'!$A:$A,1)-3),4),"")</f>
        <v/>
      </c>
      <c r="P5" s="4" t="str">
        <f>IF(ISNUMBER(INDEX('Economic Data'!G:G,MATCH($A5,'Economic Data'!$A:$A,1)-3)),ROUND(INDEX('Economic Data'!G:G,MATCH($A5,'Economic Data'!$A:$A,1))-INDEX('Economic Data'!G:G,MATCH($A5,'Economic Data'!$A:$A,1)-3),4),"")</f>
        <v/>
      </c>
      <c r="Q5" s="4">
        <f>IF(ISNUMBER(INDEX('Economic Data'!H:H,MATCH($A5,'Economic Data'!$A:$A,1)-1)),ROUND(INDEX('Economic Data'!H:H,MATCH($A5,'Economic Data'!$A:$A,1))/INDEX('Economic Data'!H:H,MATCH($A5,'Economic Data'!$A:$A,1)-3) - 1,4),"")</f>
        <v>7.0000000000000007E-2</v>
      </c>
      <c r="R5" s="4">
        <f>IF(ISNUMBER(INDEX('Economic Data'!B:B,MATCH($A4,'Economic Data'!$A:$A,1))),ROUND((INDEX('Economic Data'!B:B,MATCH($A5,'Economic Data'!$A:$A,1))/INDEX('Economic Data'!B:B,MATCH($A4,'Economic Data'!$A:$A,1)) - 1)/(($A5-$A4)/365),4),"")</f>
        <v>6.59E-2</v>
      </c>
      <c r="S5" s="4" t="str">
        <f>IF(ISNUMBER(INDEX('Economic Data'!D:D,MATCH($A4,'Economic Data'!$A:$A,1))),ROUND((INDEX('Economic Data'!D:D,MATCH($A5,'Economic Data'!$A:$A,1))/INDEX('Economic Data'!D:D,MATCH($A4,'Economic Data'!$A:$A,1)) - 1)/(($A5-$A4)/365),4),"")</f>
        <v/>
      </c>
      <c r="T5" s="4" t="str">
        <f>IF(ISNUMBER(INDEX('Economic Data'!E:E,MATCH($A4,'Economic Data'!$A:$A,1))),ROUND((INDEX('Economic Data'!E:E,MATCH($A5,'Economic Data'!$A:$A,1))-INDEX('Economic Data'!E:E,MATCH($A4,'Economic Data'!$A:$A,1)))/(($A5-$A4)/365),4),"")</f>
        <v/>
      </c>
      <c r="U5" s="4" t="str">
        <f>IF(ISNUMBER(INDEX('Economic Data'!F:F,MATCH($A4,'Economic Data'!$A:$A,1))),ROUND((INDEX('Economic Data'!F:F,MATCH($A5,'Economic Data'!$A:$A,1))-INDEX('Economic Data'!F:F,MATCH($A4,'Economic Data'!$A:$A,1)))/(($A5-$A4)/365),4),"")</f>
        <v/>
      </c>
      <c r="V5" s="4" t="str">
        <f>IF(ISNUMBER(INDEX('Economic Data'!G:G,MATCH($A4,'Economic Data'!$A:$A,1))),ROUND((INDEX('Economic Data'!G:G,MATCH($A5,'Economic Data'!$A:$A,1))-INDEX('Economic Data'!G:G,MATCH($A4,'Economic Data'!$A:$A,1)))/(($A5-$A4)/365),4),"")</f>
        <v/>
      </c>
      <c r="W5" s="4">
        <f>IF(ISNUMBER(INDEX('Economic Data'!H:H,MATCH($A4,'Economic Data'!$A:$A,1))),ROUND((INDEX('Economic Data'!H:H,MATCH($A5,'Economic Data'!$A:$A,1))/INDEX('Economic Data'!H:H,MATCH($A4,'Economic Data'!$A:$A,1)) - 1)/(($A5-$A4)/365),4),"")</f>
        <v>6.9699999999999998E-2</v>
      </c>
      <c r="X5" s="4">
        <f>IF(ISNUMBER(INDEX('Economic Data'!I:I,MATCH($A5,'Economic Data'!$A:$A,1))),ROUND(INDEX('Economic Data'!I:I,MATCH($A5,'Economic Data'!$A:$A,1)),4),"")</f>
        <v>1.3</v>
      </c>
      <c r="Y5" s="4">
        <f>IF(ISNUMBER(INDEX('Economic Data'!J:J,MATCH($A5,'Economic Data'!$A:$A,1))),ROUND(INDEX('Economic Data'!J:J,MATCH($A5,'Economic Data'!$A:$A,1)),4),"")</f>
        <v>1.3</v>
      </c>
      <c r="AA5" s="4" t="str">
        <f t="shared" ref="AA5:AA26" si="1">IF(ISNUMBER($F5),ROUND((AVERAGE($F$4:$F$26)-$F5)/_xlfn.STDEV.S($F$4:$F$26),2),"")</f>
        <v/>
      </c>
      <c r="AB5" s="4">
        <f t="shared" ref="AB5:AB26" si="2">IF(ISNUMBER($R5),ROUND(($R5-AVERAGE($R$4:$R$26))/_xlfn.STDEV.S($R$4:$R$26),2),"")</f>
        <v>1.81</v>
      </c>
      <c r="AC5" s="4">
        <f t="shared" ref="AC5:AC26" si="3">IF(ISNUMBER($Q5),ROUND(($Q5-AVERAGE($Q$4:$Q$26))/_xlfn.STDEV.S($Q$4:$Q$26),2),"")</f>
        <v>1.64</v>
      </c>
    </row>
    <row r="6" spans="1:29" x14ac:dyDescent="0.6">
      <c r="A6" s="5">
        <v>24437</v>
      </c>
      <c r="B6" s="4">
        <v>0.56899999999999995</v>
      </c>
      <c r="C6" s="4">
        <f>IF(ISNUMBER(INDEX('Economic Data'!B:B,MATCH($A6,'Economic Data'!$A:$A,1)-1)),ROUND(INDEX('Economic Data'!B:B,MATCH($A6,'Economic Data'!$A:$A,1))/INDEX('Economic Data'!B:B,MATCH($A6,'Economic Data'!$A:$A,1)-1) - 1,4),"")</f>
        <v>2.8299999999999999E-2</v>
      </c>
      <c r="D6" s="4" t="str">
        <f>IF(ISNUMBER(INDEX('Economic Data'!D:D,MATCH($A6,'Economic Data'!$A:$A,1)-1)),ROUND(INDEX('Economic Data'!D:D,MATCH($A6,'Economic Data'!$A:$A,1))/INDEX('Economic Data'!D:D,MATCH($A6,'Economic Data'!$A:$A,1)-1) - 1,4),"")</f>
        <v/>
      </c>
      <c r="E6" s="4">
        <f>IF(ISNUMBER(INDEX('Economic Data'!E:E,MATCH($A6,'Economic Data'!$A:$A,1))),ROUND(INDEX('Economic Data'!E:E,MATCH($A6,'Economic Data'!$A:$A,1)),4),"")</f>
        <v>1.8</v>
      </c>
      <c r="F6" s="4">
        <v>-0.1</v>
      </c>
      <c r="G6" s="4">
        <f>IF(ISNUMBER(INDEX('Economic Data'!F:F,MATCH($A6,'Economic Data'!$A:$A,1))),ROUND(INDEX('Economic Data'!F:F,MATCH($A6,'Economic Data'!$A:$A,1)),4),"")</f>
        <v>60.2</v>
      </c>
      <c r="H6" s="4" t="str">
        <f>IF(ISNUMBER(INDEX('Economic Data'!F:F,MATCH($A6,'Economic Data'!$A:$A,1)-1)),ROUND(INDEX('Economic Data'!F:F,MATCH($A6,'Economic Data'!$A:$A,1))-INDEX('Economic Data'!F:F,MATCH($A6,'Economic Data'!$A:$A,1)-1),4),"")</f>
        <v/>
      </c>
      <c r="I6" s="4" t="str">
        <f>IF(ISNUMBER(INDEX('Economic Data'!G:G,MATCH($A6,'Economic Data'!$A:$A,1))),ROUND(INDEX('Economic Data'!G:G,MATCH($A6,'Economic Data'!$A:$A,1)),4),"")</f>
        <v/>
      </c>
      <c r="J6" s="4" t="str">
        <f>IF(ISNUMBER(INDEX('Economic Data'!G:G,MATCH($A6,'Economic Data'!$A:$A,1)-1)),ROUND(INDEX('Economic Data'!G:G,MATCH($A6,'Economic Data'!$A:$A,1))-INDEX('Economic Data'!G:G,MATCH($A6,'Economic Data'!$A:$A,1)-1),4),"")</f>
        <v/>
      </c>
      <c r="K6" s="4">
        <f>IF(ISNUMBER(INDEX('Economic Data'!H:H,MATCH($A6,'Economic Data'!$A:$A,1)-1)),ROUND(INDEX('Economic Data'!H:H,MATCH($A6,'Economic Data'!$A:$A,1))/INDEX('Economic Data'!H:H,MATCH($A6,'Economic Data'!$A:$A,1)-1) - 1,4),"")</f>
        <v>3.9399999999999998E-2</v>
      </c>
      <c r="L6" s="4">
        <f>IF(ISNUMBER(INDEX('Economic Data'!B:B,MATCH($A6,'Economic Data'!$A:$A,1)-3)),ROUND(INDEX('Economic Data'!B:B,MATCH($A6,'Economic Data'!$A:$A,1))/INDEX('Economic Data'!B:B,MATCH($A6,'Economic Data'!$A:$A,1)-3) - 1,4),"")</f>
        <v>3.9300000000000002E-2</v>
      </c>
      <c r="M6" s="4" t="str">
        <f>IF(ISNUMBER(INDEX('Economic Data'!D:D,MATCH($A6,'Economic Data'!$A:$A,1)-3)),ROUND(INDEX('Economic Data'!D:D,MATCH($A6,'Economic Data'!$A:$A,1))/INDEX('Economic Data'!D:D,MATCH($A6,'Economic Data'!$A:$A,1)-3) - 1,4),"")</f>
        <v/>
      </c>
      <c r="N6" s="4" t="str">
        <f>IF(ISNUMBER(INDEX('Economic Data'!E:E,MATCH($A6,'Economic Data'!$A:$A,1)-3)),ROUND(INDEX('Economic Data'!E:E,MATCH($A6,'Economic Data'!$A:$A,1))-INDEX('Economic Data'!E:E,MATCH($A6,'Economic Data'!$A:$A,1)-3),4),"")</f>
        <v/>
      </c>
      <c r="O6" s="4" t="str">
        <f>IF(ISNUMBER(INDEX('Economic Data'!F:F,MATCH($A6,'Economic Data'!$A:$A,1)-3)),ROUND(INDEX('Economic Data'!F:F,MATCH($A6,'Economic Data'!$A:$A,1))-INDEX('Economic Data'!F:F,MATCH($A6,'Economic Data'!$A:$A,1)-3),4),"")</f>
        <v/>
      </c>
      <c r="P6" s="4" t="str">
        <f>IF(ISNUMBER(INDEX('Economic Data'!G:G,MATCH($A6,'Economic Data'!$A:$A,1)-3)),ROUND(INDEX('Economic Data'!G:G,MATCH($A6,'Economic Data'!$A:$A,1))-INDEX('Economic Data'!G:G,MATCH($A6,'Economic Data'!$A:$A,1)-3),4),"")</f>
        <v/>
      </c>
      <c r="Q6" s="4">
        <f>IF(ISNUMBER(INDEX('Economic Data'!H:H,MATCH($A6,'Economic Data'!$A:$A,1)-1)),ROUND(INDEX('Economic Data'!H:H,MATCH($A6,'Economic Data'!$A:$A,1))/INDEX('Economic Data'!H:H,MATCH($A6,'Economic Data'!$A:$A,1)-3) - 1,4),"")</f>
        <v>6.2300000000000001E-2</v>
      </c>
      <c r="R6" s="4">
        <f>IF(ISNUMBER(INDEX('Economic Data'!B:B,MATCH($A5,'Economic Data'!$A:$A,1))),ROUND((INDEX('Economic Data'!B:B,MATCH($A6,'Economic Data'!$A:$A,1))/INDEX('Economic Data'!B:B,MATCH($A5,'Economic Data'!$A:$A,1)) - 1)/(($A6-$A5)/365),4),"")</f>
        <v>5.0299999999999997E-2</v>
      </c>
      <c r="S6" s="4" t="str">
        <f>IF(ISNUMBER(INDEX('Economic Data'!D:D,MATCH($A5,'Economic Data'!$A:$A,1))),ROUND((INDEX('Economic Data'!D:D,MATCH($A6,'Economic Data'!$A:$A,1))/INDEX('Economic Data'!D:D,MATCH($A5,'Economic Data'!$A:$A,1)) - 1)/(($A6-$A5)/365),4),"")</f>
        <v/>
      </c>
      <c r="T6" s="4" t="str">
        <f>IF(ISNUMBER(INDEX('Economic Data'!E:E,MATCH($A5,'Economic Data'!$A:$A,1))),ROUND((INDEX('Economic Data'!E:E,MATCH($A6,'Economic Data'!$A:$A,1))-INDEX('Economic Data'!E:E,MATCH($A5,'Economic Data'!$A:$A,1)))/(($A6-$A5)/365),4),"")</f>
        <v/>
      </c>
      <c r="U6" s="4" t="str">
        <f>IF(ISNUMBER(INDEX('Economic Data'!F:F,MATCH($A5,'Economic Data'!$A:$A,1))),ROUND((INDEX('Economic Data'!F:F,MATCH($A6,'Economic Data'!$A:$A,1))-INDEX('Economic Data'!F:F,MATCH($A5,'Economic Data'!$A:$A,1)))/(($A6-$A5)/365),4),"")</f>
        <v/>
      </c>
      <c r="V6" s="4" t="str">
        <f>IF(ISNUMBER(INDEX('Economic Data'!G:G,MATCH($A5,'Economic Data'!$A:$A,1))),ROUND((INDEX('Economic Data'!G:G,MATCH($A6,'Economic Data'!$A:$A,1))-INDEX('Economic Data'!G:G,MATCH($A5,'Economic Data'!$A:$A,1)))/(($A6-$A5)/365),4),"")</f>
        <v/>
      </c>
      <c r="W6" s="4">
        <f>IF(ISNUMBER(INDEX('Economic Data'!H:H,MATCH($A5,'Economic Data'!$A:$A,1))),ROUND((INDEX('Economic Data'!H:H,MATCH($A6,'Economic Data'!$A:$A,1))/INDEX('Economic Data'!H:H,MATCH($A5,'Economic Data'!$A:$A,1)) - 1)/(($A6-$A5)/365),4),"")</f>
        <v>4.5100000000000001E-2</v>
      </c>
      <c r="X6" s="4">
        <f>IF(ISNUMBER(INDEX('Economic Data'!I:I,MATCH($A6,'Economic Data'!$A:$A,1))),ROUND(INDEX('Economic Data'!I:I,MATCH($A6,'Economic Data'!$A:$A,1)),4),"")</f>
        <v>2.4</v>
      </c>
      <c r="Y6" s="4">
        <f>IF(ISNUMBER(INDEX('Economic Data'!J:J,MATCH($A6,'Economic Data'!$A:$A,1))),ROUND(INDEX('Economic Data'!J:J,MATCH($A6,'Economic Data'!$A:$A,1)),4),"")</f>
        <v>0</v>
      </c>
      <c r="AA6" s="4">
        <f t="shared" si="1"/>
        <v>0.34</v>
      </c>
      <c r="AB6" s="4">
        <f t="shared" si="2"/>
        <v>0.86</v>
      </c>
      <c r="AC6" s="4">
        <f t="shared" si="3"/>
        <v>1.36</v>
      </c>
    </row>
    <row r="7" spans="1:29" x14ac:dyDescent="0.6">
      <c r="A7" s="5">
        <v>25501</v>
      </c>
      <c r="B7" s="4">
        <v>0.498</v>
      </c>
      <c r="C7" s="4">
        <f>IF(ISNUMBER(INDEX('Economic Data'!B:B,MATCH($A7,'Economic Data'!$A:$A,1)-1)),ROUND(INDEX('Economic Data'!B:B,MATCH($A7,'Economic Data'!$A:$A,1))/INDEX('Economic Data'!B:B,MATCH($A7,'Economic Data'!$A:$A,1)-1) - 1,4),"")</f>
        <v>1.66E-2</v>
      </c>
      <c r="D7" s="4" t="str">
        <f>IF(ISNUMBER(INDEX('Economic Data'!D:D,MATCH($A7,'Economic Data'!$A:$A,1)-1)),ROUND(INDEX('Economic Data'!D:D,MATCH($A7,'Economic Data'!$A:$A,1))/INDEX('Economic Data'!D:D,MATCH($A7,'Economic Data'!$A:$A,1)-1) - 1,4),"")</f>
        <v/>
      </c>
      <c r="E7" s="4">
        <f>IF(ISNUMBER(INDEX('Economic Data'!E:E,MATCH($A7,'Economic Data'!$A:$A,1))),ROUND(INDEX('Economic Data'!E:E,MATCH($A7,'Economic Data'!$A:$A,1)),4),"")</f>
        <v>1.7</v>
      </c>
      <c r="F7" s="4">
        <f>IF(ISNUMBER(INDEX('Economic Data'!E:E,MATCH($A7,'Economic Data'!$A:$A,1)-1)),ROUND(INDEX('Economic Data'!E:E,MATCH($A7,'Economic Data'!$A:$A,1))-INDEX('Economic Data'!E:E,MATCH($A7,'Economic Data'!$A:$A,1)-1),4),"")</f>
        <v>-0.1</v>
      </c>
      <c r="G7" s="4">
        <f>IF(ISNUMBER(INDEX('Economic Data'!F:F,MATCH($A7,'Economic Data'!$A:$A,1))),ROUND(INDEX('Economic Data'!F:F,MATCH($A7,'Economic Data'!$A:$A,1)),4),"")</f>
        <v>60.5</v>
      </c>
      <c r="H7" s="4">
        <f>IF(ISNUMBER(INDEX('Economic Data'!F:F,MATCH($A7,'Economic Data'!$A:$A,1)-1)),ROUND(INDEX('Economic Data'!F:F,MATCH($A7,'Economic Data'!$A:$A,1))-INDEX('Economic Data'!F:F,MATCH($A7,'Economic Data'!$A:$A,1)-1),4),"")</f>
        <v>0</v>
      </c>
      <c r="I7" s="4" t="str">
        <f>IF(ISNUMBER(INDEX('Economic Data'!G:G,MATCH($A7,'Economic Data'!$A:$A,1))),ROUND(INDEX('Economic Data'!G:G,MATCH($A7,'Economic Data'!$A:$A,1)),4),"")</f>
        <v/>
      </c>
      <c r="J7" s="4" t="str">
        <f>IF(ISNUMBER(INDEX('Economic Data'!G:G,MATCH($A7,'Economic Data'!$A:$A,1)-1)),ROUND(INDEX('Economic Data'!G:G,MATCH($A7,'Economic Data'!$A:$A,1))-INDEX('Economic Data'!G:G,MATCH($A7,'Economic Data'!$A:$A,1)-1),4),"")</f>
        <v/>
      </c>
      <c r="K7" s="4">
        <f>IF(ISNUMBER(INDEX('Economic Data'!H:H,MATCH($A7,'Economic Data'!$A:$A,1)-1)),ROUND(INDEX('Economic Data'!H:H,MATCH($A7,'Economic Data'!$A:$A,1))/INDEX('Economic Data'!H:H,MATCH($A7,'Economic Data'!$A:$A,1)-1) - 1,4),"")</f>
        <v>4.3499999999999997E-2</v>
      </c>
      <c r="L7" s="4">
        <f>IF(ISNUMBER(INDEX('Economic Data'!B:B,MATCH($A7,'Economic Data'!$A:$A,1)-3)),ROUND(INDEX('Economic Data'!B:B,MATCH($A7,'Economic Data'!$A:$A,1))/INDEX('Economic Data'!B:B,MATCH($A7,'Economic Data'!$A:$A,1)-3) - 1,4),"")</f>
        <v>2.9499999999999998E-2</v>
      </c>
      <c r="M7" s="4" t="str">
        <f>IF(ISNUMBER(INDEX('Economic Data'!D:D,MATCH($A7,'Economic Data'!$A:$A,1)-3)),ROUND(INDEX('Economic Data'!D:D,MATCH($A7,'Economic Data'!$A:$A,1))/INDEX('Economic Data'!D:D,MATCH($A7,'Economic Data'!$A:$A,1)-3) - 1,4),"")</f>
        <v/>
      </c>
      <c r="N7" s="4">
        <f>IF(ISNUMBER(INDEX('Economic Data'!E:E,MATCH($A7,'Economic Data'!$A:$A,1)-3)),ROUND(INDEX('Economic Data'!E:E,MATCH($A7,'Economic Data'!$A:$A,1))-INDEX('Economic Data'!E:E,MATCH($A7,'Economic Data'!$A:$A,1)-3),4),"")</f>
        <v>0</v>
      </c>
      <c r="O7" s="4">
        <f>IF(ISNUMBER(INDEX('Economic Data'!F:F,MATCH($A7,'Economic Data'!$A:$A,1)-3)),ROUND(INDEX('Economic Data'!F:F,MATCH($A7,'Economic Data'!$A:$A,1))-INDEX('Economic Data'!F:F,MATCH($A7,'Economic Data'!$A:$A,1)-3),4),"")</f>
        <v>0.2</v>
      </c>
      <c r="P7" s="4" t="str">
        <f>IF(ISNUMBER(INDEX('Economic Data'!G:G,MATCH($A7,'Economic Data'!$A:$A,1)-3)),ROUND(INDEX('Economic Data'!G:G,MATCH($A7,'Economic Data'!$A:$A,1))-INDEX('Economic Data'!G:G,MATCH($A7,'Economic Data'!$A:$A,1)-3),4),"")</f>
        <v/>
      </c>
      <c r="Q7" s="4">
        <f>IF(ISNUMBER(INDEX('Economic Data'!H:H,MATCH($A7,'Economic Data'!$A:$A,1)-1)),ROUND(INDEX('Economic Data'!H:H,MATCH($A7,'Economic Data'!$A:$A,1))/INDEX('Economic Data'!H:H,MATCH($A7,'Economic Data'!$A:$A,1)-3) - 1,4),"")</f>
        <v>3.9899999999999998E-2</v>
      </c>
      <c r="R7" s="4">
        <f>IF(ISNUMBER(INDEX('Economic Data'!B:B,MATCH($A6,'Economic Data'!$A:$A,1))),ROUND((INDEX('Economic Data'!B:B,MATCH($A7,'Economic Data'!$A:$A,1))/INDEX('Economic Data'!B:B,MATCH($A6,'Economic Data'!$A:$A,1)) - 1)/(($A7-$A6)/365),4),"")</f>
        <v>6.7000000000000004E-2</v>
      </c>
      <c r="S7" s="4" t="str">
        <f>IF(ISNUMBER(INDEX('Economic Data'!D:D,MATCH($A6,'Economic Data'!$A:$A,1))),ROUND((INDEX('Economic Data'!D:D,MATCH($A7,'Economic Data'!$A:$A,1))/INDEX('Economic Data'!D:D,MATCH($A6,'Economic Data'!$A:$A,1)) - 1)/(($A7-$A6)/365),4),"")</f>
        <v/>
      </c>
      <c r="T7" s="4">
        <f>IF(ISNUMBER(INDEX('Economic Data'!E:E,MATCH($A6,'Economic Data'!$A:$A,1))),ROUND((INDEX('Economic Data'!E:E,MATCH($A7,'Economic Data'!$A:$A,1))-INDEX('Economic Data'!E:E,MATCH($A6,'Economic Data'!$A:$A,1)))/(($A7-$A6)/365),4),"")</f>
        <v>-3.4299999999999997E-2</v>
      </c>
      <c r="U7" s="4">
        <f>IF(ISNUMBER(INDEX('Economic Data'!F:F,MATCH($A6,'Economic Data'!$A:$A,1))),ROUND((INDEX('Economic Data'!F:F,MATCH($A7,'Economic Data'!$A:$A,1))-INDEX('Economic Data'!F:F,MATCH($A6,'Economic Data'!$A:$A,1)))/(($A7-$A6)/365),4),"")</f>
        <v>0.10290000000000001</v>
      </c>
      <c r="V7" s="4" t="str">
        <f>IF(ISNUMBER(INDEX('Economic Data'!G:G,MATCH($A6,'Economic Data'!$A:$A,1))),ROUND((INDEX('Economic Data'!G:G,MATCH($A7,'Economic Data'!$A:$A,1))-INDEX('Economic Data'!G:G,MATCH($A6,'Economic Data'!$A:$A,1)))/(($A7-$A6)/365),4),"")</f>
        <v/>
      </c>
      <c r="W7" s="4">
        <f>IF(ISNUMBER(INDEX('Economic Data'!H:H,MATCH($A6,'Economic Data'!$A:$A,1))),ROUND((INDEX('Economic Data'!H:H,MATCH($A7,'Economic Data'!$A:$A,1))/INDEX('Economic Data'!H:H,MATCH($A6,'Economic Data'!$A:$A,1)) - 1)/(($A7-$A6)/365),4),"")</f>
        <v>6.3700000000000007E-2</v>
      </c>
      <c r="X7" s="4">
        <f>IF(ISNUMBER(INDEX('Economic Data'!I:I,MATCH($A7,'Economic Data'!$A:$A,1))),ROUND(INDEX('Economic Data'!I:I,MATCH($A7,'Economic Data'!$A:$A,1)),4),"")</f>
        <v>3.3</v>
      </c>
      <c r="Y7" s="4">
        <f>IF(ISNUMBER(INDEX('Economic Data'!J:J,MATCH($A7,'Economic Data'!$A:$A,1))),ROUND(INDEX('Economic Data'!J:J,MATCH($A7,'Economic Data'!$A:$A,1)),4),"")</f>
        <v>1.1000000000000001</v>
      </c>
      <c r="AA7" s="4">
        <f t="shared" si="1"/>
        <v>0.34</v>
      </c>
      <c r="AB7" s="4">
        <f t="shared" si="2"/>
        <v>1.87</v>
      </c>
      <c r="AC7" s="4">
        <f t="shared" si="3"/>
        <v>0.54</v>
      </c>
    </row>
    <row r="8" spans="1:29" x14ac:dyDescent="0.6">
      <c r="A8" s="5">
        <v>26635</v>
      </c>
      <c r="B8" s="4">
        <v>0.47299999999999998</v>
      </c>
      <c r="C8" s="4">
        <f>IF(ISNUMBER(INDEX('Economic Data'!B:B,MATCH($A8,'Economic Data'!$A:$A,1)-1)),ROUND(INDEX('Economic Data'!B:B,MATCH($A8,'Economic Data'!$A:$A,1))/INDEX('Economic Data'!B:B,MATCH($A8,'Economic Data'!$A:$A,1)-1) - 1,4),"")</f>
        <v>1.0500000000000001E-2</v>
      </c>
      <c r="D8" s="4" t="str">
        <f>IF(ISNUMBER(INDEX('Economic Data'!D:D,MATCH($A8,'Economic Data'!$A:$A,1)-1)),ROUND(INDEX('Economic Data'!D:D,MATCH($A8,'Economic Data'!$A:$A,1))/INDEX('Economic Data'!D:D,MATCH($A8,'Economic Data'!$A:$A,1)-1) - 1,4),"")</f>
        <v/>
      </c>
      <c r="E8" s="4">
        <f>IF(ISNUMBER(INDEX('Economic Data'!E:E,MATCH($A8,'Economic Data'!$A:$A,1))),ROUND(INDEX('Economic Data'!E:E,MATCH($A8,'Economic Data'!$A:$A,1)),4),"")</f>
        <v>2.8</v>
      </c>
      <c r="F8" s="4">
        <f>IF(ISNUMBER(INDEX('Economic Data'!E:E,MATCH($A8,'Economic Data'!$A:$A,1)-1)),ROUND(INDEX('Economic Data'!E:E,MATCH($A8,'Economic Data'!$A:$A,1))-INDEX('Economic Data'!E:E,MATCH($A8,'Economic Data'!$A:$A,1)-1),4),"")</f>
        <v>-0.1</v>
      </c>
      <c r="G8" s="4">
        <f>IF(ISNUMBER(INDEX('Economic Data'!F:F,MATCH($A8,'Economic Data'!$A:$A,1))),ROUND(INDEX('Economic Data'!F:F,MATCH($A8,'Economic Data'!$A:$A,1)),4),"")</f>
        <v>61.9</v>
      </c>
      <c r="H8" s="4">
        <f>IF(ISNUMBER(INDEX('Economic Data'!F:F,MATCH($A8,'Economic Data'!$A:$A,1)-1)),ROUND(INDEX('Economic Data'!F:F,MATCH($A8,'Economic Data'!$A:$A,1))-INDEX('Economic Data'!F:F,MATCH($A8,'Economic Data'!$A:$A,1)-1),4),"")</f>
        <v>0.2</v>
      </c>
      <c r="I8" s="4" t="str">
        <f>IF(ISNUMBER(INDEX('Economic Data'!G:G,MATCH($A8,'Economic Data'!$A:$A,1))),ROUND(INDEX('Economic Data'!G:G,MATCH($A8,'Economic Data'!$A:$A,1)),4),"")</f>
        <v/>
      </c>
      <c r="J8" s="4" t="str">
        <f>IF(ISNUMBER(INDEX('Economic Data'!G:G,MATCH($A8,'Economic Data'!$A:$A,1)-1)),ROUND(INDEX('Economic Data'!G:G,MATCH($A8,'Economic Data'!$A:$A,1))-INDEX('Economic Data'!G:G,MATCH($A8,'Economic Data'!$A:$A,1)-1),4),"")</f>
        <v/>
      </c>
      <c r="K8" s="4">
        <f>IF(ISNUMBER(INDEX('Economic Data'!H:H,MATCH($A8,'Economic Data'!$A:$A,1)-1)),ROUND(INDEX('Economic Data'!H:H,MATCH($A8,'Economic Data'!$A:$A,1))/INDEX('Economic Data'!H:H,MATCH($A8,'Economic Data'!$A:$A,1)-1) - 1,4),"")</f>
        <v>3.6600000000000001E-2</v>
      </c>
      <c r="L8" s="4">
        <f>IF(ISNUMBER(INDEX('Economic Data'!B:B,MATCH($A8,'Economic Data'!$A:$A,1)-3)),ROUND(INDEX('Economic Data'!B:B,MATCH($A8,'Economic Data'!$A:$A,1))/INDEX('Economic Data'!B:B,MATCH($A8,'Economic Data'!$A:$A,1)-3) - 1,4),"")</f>
        <v>2.7900000000000001E-2</v>
      </c>
      <c r="M8" s="4" t="str">
        <f>IF(ISNUMBER(INDEX('Economic Data'!D:D,MATCH($A8,'Economic Data'!$A:$A,1)-3)),ROUND(INDEX('Economic Data'!D:D,MATCH($A8,'Economic Data'!$A:$A,1))/INDEX('Economic Data'!D:D,MATCH($A8,'Economic Data'!$A:$A,1)-3) - 1,4),"")</f>
        <v/>
      </c>
      <c r="N8" s="4">
        <f>IF(ISNUMBER(INDEX('Economic Data'!E:E,MATCH($A8,'Economic Data'!$A:$A,1)-3)),ROUND(INDEX('Economic Data'!E:E,MATCH($A8,'Economic Data'!$A:$A,1))-INDEX('Economic Data'!E:E,MATCH($A8,'Economic Data'!$A:$A,1)-3),4),"")</f>
        <v>0.4</v>
      </c>
      <c r="O8" s="4">
        <f>IF(ISNUMBER(INDEX('Economic Data'!F:F,MATCH($A8,'Economic Data'!$A:$A,1)-3)),ROUND(INDEX('Economic Data'!F:F,MATCH($A8,'Economic Data'!$A:$A,1))-INDEX('Economic Data'!F:F,MATCH($A8,'Economic Data'!$A:$A,1)-3),4),"")</f>
        <v>0.8</v>
      </c>
      <c r="P8" s="4" t="str">
        <f>IF(ISNUMBER(INDEX('Economic Data'!G:G,MATCH($A8,'Economic Data'!$A:$A,1)-3)),ROUND(INDEX('Economic Data'!G:G,MATCH($A8,'Economic Data'!$A:$A,1))-INDEX('Economic Data'!G:G,MATCH($A8,'Economic Data'!$A:$A,1)-3),4),"")</f>
        <v/>
      </c>
      <c r="Q8" s="4">
        <f>IF(ISNUMBER(INDEX('Economic Data'!H:H,MATCH($A8,'Economic Data'!$A:$A,1)-1)),ROUND(INDEX('Economic Data'!H:H,MATCH($A8,'Economic Data'!$A:$A,1))/INDEX('Economic Data'!H:H,MATCH($A8,'Economic Data'!$A:$A,1)-3) - 1,4),"")</f>
        <v>7.22E-2</v>
      </c>
      <c r="R8" s="4">
        <f>IF(ISNUMBER(INDEX('Economic Data'!B:B,MATCH($A7,'Economic Data'!$A:$A,1))),ROUND((INDEX('Economic Data'!B:B,MATCH($A8,'Economic Data'!$A:$A,1))/INDEX('Economic Data'!B:B,MATCH($A7,'Economic Data'!$A:$A,1)) - 1)/(($A8-$A7)/365),4),"")</f>
        <v>4.2999999999999997E-2</v>
      </c>
      <c r="S8" s="4" t="str">
        <f>IF(ISNUMBER(INDEX('Economic Data'!D:D,MATCH($A7,'Economic Data'!$A:$A,1))),ROUND((INDEX('Economic Data'!D:D,MATCH($A8,'Economic Data'!$A:$A,1))/INDEX('Economic Data'!D:D,MATCH($A7,'Economic Data'!$A:$A,1)) - 1)/(($A8-$A7)/365),4),"")</f>
        <v/>
      </c>
      <c r="T8" s="4">
        <f>IF(ISNUMBER(INDEX('Economic Data'!E:E,MATCH($A7,'Economic Data'!$A:$A,1))),ROUND((INDEX('Economic Data'!E:E,MATCH($A8,'Economic Data'!$A:$A,1))-INDEX('Economic Data'!E:E,MATCH($A7,'Economic Data'!$A:$A,1)))/(($A8-$A7)/365),4),"")</f>
        <v>0.35410000000000003</v>
      </c>
      <c r="U8" s="4">
        <f>IF(ISNUMBER(INDEX('Economic Data'!F:F,MATCH($A7,'Economic Data'!$A:$A,1))),ROUND((INDEX('Economic Data'!F:F,MATCH($A8,'Economic Data'!$A:$A,1))-INDEX('Economic Data'!F:F,MATCH($A7,'Economic Data'!$A:$A,1)))/(($A8-$A7)/365),4),"")</f>
        <v>0.4506</v>
      </c>
      <c r="V8" s="4" t="str">
        <f>IF(ISNUMBER(INDEX('Economic Data'!G:G,MATCH($A7,'Economic Data'!$A:$A,1))),ROUND((INDEX('Economic Data'!G:G,MATCH($A8,'Economic Data'!$A:$A,1))-INDEX('Economic Data'!G:G,MATCH($A7,'Economic Data'!$A:$A,1)))/(($A8-$A7)/365),4),"")</f>
        <v/>
      </c>
      <c r="W8" s="4">
        <f>IF(ISNUMBER(INDEX('Economic Data'!H:H,MATCH($A7,'Economic Data'!$A:$A,1))),ROUND((INDEX('Economic Data'!H:H,MATCH($A8,'Economic Data'!$A:$A,1))/INDEX('Economic Data'!H:H,MATCH($A7,'Economic Data'!$A:$A,1)) - 1)/(($A8-$A7)/365),4),"")</f>
        <v>4.7800000000000002E-2</v>
      </c>
      <c r="X8" s="4">
        <f>IF(ISNUMBER(INDEX('Economic Data'!I:I,MATCH($A8,'Economic Data'!$A:$A,1))),ROUND(INDEX('Economic Data'!I:I,MATCH($A8,'Economic Data'!$A:$A,1)),4),"")</f>
        <v>4.7</v>
      </c>
      <c r="Y8" s="4">
        <f>IF(ISNUMBER(INDEX('Economic Data'!J:J,MATCH($A8,'Economic Data'!$A:$A,1))),ROUND(INDEX('Economic Data'!J:J,MATCH($A8,'Economic Data'!$A:$A,1)),4),"")</f>
        <v>0.9</v>
      </c>
      <c r="AA8" s="4">
        <f t="shared" si="1"/>
        <v>0.34</v>
      </c>
      <c r="AB8" s="4">
        <f t="shared" si="2"/>
        <v>0.42</v>
      </c>
      <c r="AC8" s="4">
        <f t="shared" si="3"/>
        <v>1.72</v>
      </c>
    </row>
    <row r="9" spans="1:29" x14ac:dyDescent="0.6">
      <c r="A9" s="5">
        <v>27167</v>
      </c>
      <c r="B9" s="4">
        <v>0.51700000000000002</v>
      </c>
      <c r="C9" s="4">
        <f>IF(ISNUMBER(INDEX('Economic Data'!B:B,MATCH($A9,'Economic Data'!$A:$A,1)-1)),ROUND(INDEX('Economic Data'!B:B,MATCH($A9,'Economic Data'!$A:$A,1))/INDEX('Economic Data'!B:B,MATCH($A9,'Economic Data'!$A:$A,1)-1) - 1,4),"")</f>
        <v>2.0000000000000001E-4</v>
      </c>
      <c r="D9" s="4">
        <f>IF(ISNUMBER(INDEX('Economic Data'!D:D,MATCH($A9,'Economic Data'!$A:$A,1)-1)),ROUND(INDEX('Economic Data'!D:D,MATCH($A9,'Economic Data'!$A:$A,1))/INDEX('Economic Data'!D:D,MATCH($A9,'Economic Data'!$A:$A,1)-1) - 1,4),"")</f>
        <v>-3.8999999999999998E-3</v>
      </c>
      <c r="E9" s="4">
        <f>IF(ISNUMBER(INDEX('Economic Data'!E:E,MATCH($A9,'Economic Data'!$A:$A,1))),ROUND(INDEX('Economic Data'!E:E,MATCH($A9,'Economic Data'!$A:$A,1)),4),"")</f>
        <v>2.1</v>
      </c>
      <c r="F9" s="4">
        <f>IF(ISNUMBER(INDEX('Economic Data'!E:E,MATCH($A9,'Economic Data'!$A:$A,1)-1)),ROUND(INDEX('Economic Data'!E:E,MATCH($A9,'Economic Data'!$A:$A,1))-INDEX('Economic Data'!E:E,MATCH($A9,'Economic Data'!$A:$A,1)-1),4),"")</f>
        <v>0</v>
      </c>
      <c r="G9" s="4">
        <f>IF(ISNUMBER(INDEX('Economic Data'!F:F,MATCH($A9,'Economic Data'!$A:$A,1))),ROUND(INDEX('Economic Data'!F:F,MATCH($A9,'Economic Data'!$A:$A,1)),4),"")</f>
        <v>62.2</v>
      </c>
      <c r="H9" s="4">
        <f>IF(ISNUMBER(INDEX('Economic Data'!F:F,MATCH($A9,'Economic Data'!$A:$A,1)-1)),ROUND(INDEX('Economic Data'!F:F,MATCH($A9,'Economic Data'!$A:$A,1))-INDEX('Economic Data'!F:F,MATCH($A9,'Economic Data'!$A:$A,1)-1),4),"")</f>
        <v>0.1</v>
      </c>
      <c r="I9" s="4" t="str">
        <f>IF(ISNUMBER(INDEX('Economic Data'!G:G,MATCH($A9,'Economic Data'!$A:$A,1))),ROUND(INDEX('Economic Data'!G:G,MATCH($A9,'Economic Data'!$A:$A,1)),4),"")</f>
        <v/>
      </c>
      <c r="J9" s="4" t="str">
        <f>IF(ISNUMBER(INDEX('Economic Data'!G:G,MATCH($A9,'Economic Data'!$A:$A,1)-1)),ROUND(INDEX('Economic Data'!G:G,MATCH($A9,'Economic Data'!$A:$A,1))-INDEX('Economic Data'!G:G,MATCH($A9,'Economic Data'!$A:$A,1)-1),4),"")</f>
        <v/>
      </c>
      <c r="K9" s="4">
        <f>IF(ISNUMBER(INDEX('Economic Data'!H:H,MATCH($A9,'Economic Data'!$A:$A,1)-1)),ROUND(INDEX('Economic Data'!H:H,MATCH($A9,'Economic Data'!$A:$A,1))/INDEX('Economic Data'!H:H,MATCH($A9,'Economic Data'!$A:$A,1)-1) - 1,4),"")</f>
        <v>1.6799999999999999E-2</v>
      </c>
      <c r="L9" s="4">
        <f>IF(ISNUMBER(INDEX('Economic Data'!B:B,MATCH($A9,'Economic Data'!$A:$A,1)-3)),ROUND(INDEX('Economic Data'!B:B,MATCH($A9,'Economic Data'!$A:$A,1))/INDEX('Economic Data'!B:B,MATCH($A9,'Economic Data'!$A:$A,1)-3) - 1,4),"")</f>
        <v>3.5400000000000001E-2</v>
      </c>
      <c r="M9" s="4" t="str">
        <f>IF(ISNUMBER(INDEX('Economic Data'!D:D,MATCH($A9,'Economic Data'!$A:$A,1)-3)),ROUND(INDEX('Economic Data'!D:D,MATCH($A9,'Economic Data'!$A:$A,1))/INDEX('Economic Data'!D:D,MATCH($A9,'Economic Data'!$A:$A,1)-3) - 1,4),"")</f>
        <v/>
      </c>
      <c r="N9" s="4">
        <f>IF(ISNUMBER(INDEX('Economic Data'!E:E,MATCH($A9,'Economic Data'!$A:$A,1)-3)),ROUND(INDEX('Economic Data'!E:E,MATCH($A9,'Economic Data'!$A:$A,1))-INDEX('Economic Data'!E:E,MATCH($A9,'Economic Data'!$A:$A,1)-3),4),"")</f>
        <v>-0.2</v>
      </c>
      <c r="O9" s="4">
        <f>IF(ISNUMBER(INDEX('Economic Data'!F:F,MATCH($A9,'Economic Data'!$A:$A,1)-3)),ROUND(INDEX('Economic Data'!F:F,MATCH($A9,'Economic Data'!$A:$A,1))-INDEX('Economic Data'!F:F,MATCH($A9,'Economic Data'!$A:$A,1)-3),4),"")</f>
        <v>0.6</v>
      </c>
      <c r="P9" s="4" t="str">
        <f>IF(ISNUMBER(INDEX('Economic Data'!G:G,MATCH($A9,'Economic Data'!$A:$A,1)-3)),ROUND(INDEX('Economic Data'!G:G,MATCH($A9,'Economic Data'!$A:$A,1))-INDEX('Economic Data'!G:G,MATCH($A9,'Economic Data'!$A:$A,1)-3),4),"")</f>
        <v/>
      </c>
      <c r="Q9" s="4">
        <f>IF(ISNUMBER(INDEX('Economic Data'!H:H,MATCH($A9,'Economic Data'!$A:$A,1)-1)),ROUND(INDEX('Economic Data'!H:H,MATCH($A9,'Economic Data'!$A:$A,1))/INDEX('Economic Data'!H:H,MATCH($A9,'Economic Data'!$A:$A,1)-3) - 1,4),"")</f>
        <v>5.11E-2</v>
      </c>
      <c r="R9" s="4">
        <f>IF(ISNUMBER(INDEX('Economic Data'!B:B,MATCH($A8,'Economic Data'!$A:$A,1))),ROUND((INDEX('Economic Data'!B:B,MATCH($A9,'Economic Data'!$A:$A,1))/INDEX('Economic Data'!B:B,MATCH($A8,'Economic Data'!$A:$A,1)) - 1)/(($A9-$A8)/365),4),"")</f>
        <v>4.41E-2</v>
      </c>
      <c r="S9" s="4" t="str">
        <f>IF(ISNUMBER(INDEX('Economic Data'!D:D,MATCH($A8,'Economic Data'!$A:$A,1))),ROUND((INDEX('Economic Data'!D:D,MATCH($A9,'Economic Data'!$A:$A,1))/INDEX('Economic Data'!D:D,MATCH($A8,'Economic Data'!$A:$A,1)) - 1)/(($A9-$A8)/365),4),"")</f>
        <v/>
      </c>
      <c r="T9" s="4">
        <f>IF(ISNUMBER(INDEX('Economic Data'!E:E,MATCH($A8,'Economic Data'!$A:$A,1))),ROUND((INDEX('Economic Data'!E:E,MATCH($A9,'Economic Data'!$A:$A,1))-INDEX('Economic Data'!E:E,MATCH($A8,'Economic Data'!$A:$A,1)))/(($A9-$A8)/365),4),"")</f>
        <v>-0.4803</v>
      </c>
      <c r="U9" s="4">
        <f>IF(ISNUMBER(INDEX('Economic Data'!F:F,MATCH($A8,'Economic Data'!$A:$A,1))),ROUND((INDEX('Economic Data'!F:F,MATCH($A9,'Economic Data'!$A:$A,1))-INDEX('Economic Data'!F:F,MATCH($A8,'Economic Data'!$A:$A,1)))/(($A9-$A8)/365),4),"")</f>
        <v>0.20580000000000001</v>
      </c>
      <c r="V9" s="4" t="str">
        <f>IF(ISNUMBER(INDEX('Economic Data'!G:G,MATCH($A8,'Economic Data'!$A:$A,1))),ROUND((INDEX('Economic Data'!G:G,MATCH($A9,'Economic Data'!$A:$A,1))-INDEX('Economic Data'!G:G,MATCH($A8,'Economic Data'!$A:$A,1)))/(($A9-$A8)/365),4),"")</f>
        <v/>
      </c>
      <c r="W9" s="4">
        <f>IF(ISNUMBER(INDEX('Economic Data'!H:H,MATCH($A8,'Economic Data'!$A:$A,1))),ROUND((INDEX('Economic Data'!H:H,MATCH($A9,'Economic Data'!$A:$A,1))/INDEX('Economic Data'!H:H,MATCH($A8,'Economic Data'!$A:$A,1)) - 1)/(($A9-$A8)/365),4),"")</f>
        <v>6.2E-2</v>
      </c>
      <c r="X9" s="4">
        <f>IF(ISNUMBER(INDEX('Economic Data'!I:I,MATCH($A9,'Economic Data'!$A:$A,1))),ROUND(INDEX('Economic Data'!I:I,MATCH($A9,'Economic Data'!$A:$A,1)),4),"")</f>
        <v>14</v>
      </c>
      <c r="Y9" s="4">
        <f>IF(ISNUMBER(INDEX('Economic Data'!J:J,MATCH($A9,'Economic Data'!$A:$A,1))),ROUND(INDEX('Economic Data'!J:J,MATCH($A9,'Economic Data'!$A:$A,1)),4),"")</f>
        <v>3.2</v>
      </c>
      <c r="AA9" s="4">
        <f t="shared" si="1"/>
        <v>-0.02</v>
      </c>
      <c r="AB9" s="4">
        <f t="shared" si="2"/>
        <v>0.49</v>
      </c>
      <c r="AC9" s="4">
        <f t="shared" si="3"/>
        <v>0.95</v>
      </c>
    </row>
    <row r="10" spans="1:29" x14ac:dyDescent="0.6">
      <c r="A10" s="5">
        <v>27741</v>
      </c>
      <c r="B10" s="4">
        <v>0.443</v>
      </c>
      <c r="C10" s="4">
        <f>IF(ISNUMBER(INDEX('Economic Data'!B:B,MATCH($A10,'Economic Data'!$A:$A,1)-1)),ROUND(INDEX('Economic Data'!B:B,MATCH($A10,'Economic Data'!$A:$A,1))/INDEX('Economic Data'!B:B,MATCH($A10,'Economic Data'!$A:$A,1)-1) - 1,4),"")</f>
        <v>-1.5100000000000001E-2</v>
      </c>
      <c r="D10" s="4">
        <f>IF(ISNUMBER(INDEX('Economic Data'!D:D,MATCH($A10,'Economic Data'!$A:$A,1)-1)),ROUND(INDEX('Economic Data'!D:D,MATCH($A10,'Economic Data'!$A:$A,1))/INDEX('Economic Data'!D:D,MATCH($A10,'Economic Data'!$A:$A,1)-1) - 1,4),"")</f>
        <v>-1.77E-2</v>
      </c>
      <c r="E10" s="4">
        <f>IF(ISNUMBER(INDEX('Economic Data'!E:E,MATCH($A10,'Economic Data'!$A:$A,1))),ROUND(INDEX('Economic Data'!E:E,MATCH($A10,'Economic Data'!$A:$A,1)),4),"")</f>
        <v>5.4</v>
      </c>
      <c r="F10" s="4">
        <f>IF(ISNUMBER(INDEX('Economic Data'!E:E,MATCH($A10,'Economic Data'!$A:$A,1)-1)),ROUND(INDEX('Economic Data'!E:E,MATCH($A10,'Economic Data'!$A:$A,1))-INDEX('Economic Data'!E:E,MATCH($A10,'Economic Data'!$A:$A,1)-1),4),"")</f>
        <v>0.7</v>
      </c>
      <c r="G10" s="4">
        <f>IF(ISNUMBER(INDEX('Economic Data'!F:F,MATCH($A10,'Economic Data'!$A:$A,1))),ROUND(INDEX('Economic Data'!F:F,MATCH($A10,'Economic Data'!$A:$A,1)),4),"")</f>
        <v>62.7</v>
      </c>
      <c r="H10" s="4">
        <f>IF(ISNUMBER(INDEX('Economic Data'!F:F,MATCH($A10,'Economic Data'!$A:$A,1)-1)),ROUND(INDEX('Economic Data'!F:F,MATCH($A10,'Economic Data'!$A:$A,1))-INDEX('Economic Data'!F:F,MATCH($A10,'Economic Data'!$A:$A,1)-1),4),"")</f>
        <v>0.7</v>
      </c>
      <c r="I10" s="4" t="str">
        <f>IF(ISNUMBER(INDEX('Economic Data'!G:G,MATCH($A10,'Economic Data'!$A:$A,1))),ROUND(INDEX('Economic Data'!G:G,MATCH($A10,'Economic Data'!$A:$A,1)),4),"")</f>
        <v/>
      </c>
      <c r="J10" s="4" t="str">
        <f>IF(ISNUMBER(INDEX('Economic Data'!G:G,MATCH($A10,'Economic Data'!$A:$A,1)-1)),ROUND(INDEX('Economic Data'!G:G,MATCH($A10,'Economic Data'!$A:$A,1))-INDEX('Economic Data'!G:G,MATCH($A10,'Economic Data'!$A:$A,1)-1),4),"")</f>
        <v/>
      </c>
      <c r="K10" s="4">
        <f>IF(ISNUMBER(INDEX('Economic Data'!H:H,MATCH($A10,'Economic Data'!$A:$A,1)-1)),ROUND(INDEX('Economic Data'!H:H,MATCH($A10,'Economic Data'!$A:$A,1))/INDEX('Economic Data'!H:H,MATCH($A10,'Economic Data'!$A:$A,1)-1) - 1,4),"")</f>
        <v>-1.41E-2</v>
      </c>
      <c r="L10" s="4">
        <f>IF(ISNUMBER(INDEX('Economic Data'!B:B,MATCH($A10,'Economic Data'!$A:$A,1)-3)),ROUND(INDEX('Economic Data'!B:B,MATCH($A10,'Economic Data'!$A:$A,1))/INDEX('Economic Data'!B:B,MATCH($A10,'Economic Data'!$A:$A,1)-3) - 1,4),"")</f>
        <v>4.7999999999999996E-3</v>
      </c>
      <c r="M10" s="4">
        <f>IF(ISNUMBER(INDEX('Economic Data'!D:D,MATCH($A10,'Economic Data'!$A:$A,1)-3)),ROUND(INDEX('Economic Data'!D:D,MATCH($A10,'Economic Data'!$A:$A,1))/INDEX('Economic Data'!D:D,MATCH($A10,'Economic Data'!$A:$A,1)-3) - 1,4),"")</f>
        <v>-2.7000000000000001E-3</v>
      </c>
      <c r="N10" s="4">
        <f>IF(ISNUMBER(INDEX('Economic Data'!E:E,MATCH($A10,'Economic Data'!$A:$A,1)-3)),ROUND(INDEX('Economic Data'!E:E,MATCH($A10,'Economic Data'!$A:$A,1))-INDEX('Economic Data'!E:E,MATCH($A10,'Economic Data'!$A:$A,1)-3),4),"")</f>
        <v>0.6</v>
      </c>
      <c r="O10" s="4">
        <f>IF(ISNUMBER(INDEX('Economic Data'!F:F,MATCH($A10,'Economic Data'!$A:$A,1)-3)),ROUND(INDEX('Economic Data'!F:F,MATCH($A10,'Economic Data'!$A:$A,1))-INDEX('Economic Data'!F:F,MATCH($A10,'Economic Data'!$A:$A,1)-3),4),"")</f>
        <v>0.6</v>
      </c>
      <c r="P10" s="4" t="str">
        <f>IF(ISNUMBER(INDEX('Economic Data'!G:G,MATCH($A10,'Economic Data'!$A:$A,1)-3)),ROUND(INDEX('Economic Data'!G:G,MATCH($A10,'Economic Data'!$A:$A,1))-INDEX('Economic Data'!G:G,MATCH($A10,'Economic Data'!$A:$A,1)-3),4),"")</f>
        <v/>
      </c>
      <c r="Q10" s="4">
        <f>IF(ISNUMBER(INDEX('Economic Data'!H:H,MATCH($A10,'Economic Data'!$A:$A,1)-1)),ROUND(INDEX('Economic Data'!H:H,MATCH($A10,'Economic Data'!$A:$A,1))/INDEX('Economic Data'!H:H,MATCH($A10,'Economic Data'!$A:$A,1)-3) - 1,4),"")</f>
        <v>-3.4799999999999998E-2</v>
      </c>
      <c r="R10" s="4">
        <f>IF(ISNUMBER(INDEX('Economic Data'!B:B,MATCH($A9,'Economic Data'!$A:$A,1))),ROUND((INDEX('Economic Data'!B:B,MATCH($A10,'Economic Data'!$A:$A,1))/INDEX('Economic Data'!B:B,MATCH($A9,'Economic Data'!$A:$A,1)) - 1)/(($A10-$A9)/365),4),"")</f>
        <v>8.0000000000000004E-4</v>
      </c>
      <c r="S10" s="4">
        <f>IF(ISNUMBER(INDEX('Economic Data'!D:D,MATCH($A9,'Economic Data'!$A:$A,1))),ROUND((INDEX('Economic Data'!D:D,MATCH($A10,'Economic Data'!$A:$A,1))/INDEX('Economic Data'!D:D,MATCH($A9,'Economic Data'!$A:$A,1)) - 1)/(($A10-$A9)/365),4),"")</f>
        <v>-1.2800000000000001E-2</v>
      </c>
      <c r="T10" s="4">
        <f>IF(ISNUMBER(INDEX('Economic Data'!E:E,MATCH($A9,'Economic Data'!$A:$A,1))),ROUND((INDEX('Economic Data'!E:E,MATCH($A10,'Economic Data'!$A:$A,1))-INDEX('Economic Data'!E:E,MATCH($A9,'Economic Data'!$A:$A,1)))/(($A10-$A9)/365),4),"")</f>
        <v>2.0983999999999998</v>
      </c>
      <c r="U10" s="4">
        <f>IF(ISNUMBER(INDEX('Economic Data'!F:F,MATCH($A9,'Economic Data'!$A:$A,1))),ROUND((INDEX('Economic Data'!F:F,MATCH($A10,'Economic Data'!$A:$A,1))-INDEX('Economic Data'!F:F,MATCH($A9,'Economic Data'!$A:$A,1)))/(($A10-$A9)/365),4),"")</f>
        <v>0.31790000000000002</v>
      </c>
      <c r="V10" s="4" t="str">
        <f>IF(ISNUMBER(INDEX('Economic Data'!G:G,MATCH($A9,'Economic Data'!$A:$A,1))),ROUND((INDEX('Economic Data'!G:G,MATCH($A10,'Economic Data'!$A:$A,1))-INDEX('Economic Data'!G:G,MATCH($A9,'Economic Data'!$A:$A,1)))/(($A10-$A9)/365),4),"")</f>
        <v/>
      </c>
      <c r="W10" s="4">
        <f>IF(ISNUMBER(INDEX('Economic Data'!H:H,MATCH($A9,'Economic Data'!$A:$A,1))),ROUND((INDEX('Economic Data'!H:H,MATCH($A10,'Economic Data'!$A:$A,1))/INDEX('Economic Data'!H:H,MATCH($A9,'Economic Data'!$A:$A,1)) - 1)/(($A10-$A9)/365),4),"")</f>
        <v>3.0999999999999999E-3</v>
      </c>
      <c r="X10" s="4">
        <f>IF(ISNUMBER(INDEX('Economic Data'!I:I,MATCH($A10,'Economic Data'!$A:$A,1))),ROUND(INDEX('Economic Data'!I:I,MATCH($A10,'Economic Data'!$A:$A,1)),4),"")</f>
        <v>14.3</v>
      </c>
      <c r="Y10" s="4">
        <f>IF(ISNUMBER(INDEX('Economic Data'!J:J,MATCH($A10,'Economic Data'!$A:$A,1))),ROUND(INDEX('Economic Data'!J:J,MATCH($A10,'Economic Data'!$A:$A,1)),4),"")</f>
        <v>5.7</v>
      </c>
      <c r="AA10" s="4">
        <f t="shared" si="1"/>
        <v>-2.52</v>
      </c>
      <c r="AB10" s="4">
        <f t="shared" si="2"/>
        <v>-2.14</v>
      </c>
      <c r="AC10" s="4">
        <f t="shared" si="3"/>
        <v>-2.21</v>
      </c>
    </row>
    <row r="11" spans="1:29" x14ac:dyDescent="0.6">
      <c r="A11" s="5">
        <v>28469</v>
      </c>
      <c r="B11" s="4">
        <v>0.54600000000000004</v>
      </c>
      <c r="C11" s="4">
        <f>IF(ISNUMBER(INDEX('Economic Data'!B:B,MATCH($A11,'Economic Data'!$A:$A,1)-1)),ROUND(INDEX('Economic Data'!B:B,MATCH($A11,'Economic Data'!$A:$A,1))/INDEX('Economic Data'!B:B,MATCH($A11,'Economic Data'!$A:$A,1)-1) - 1,4),"")</f>
        <v>-3.0999999999999999E-3</v>
      </c>
      <c r="D11" s="4">
        <f>IF(ISNUMBER(INDEX('Economic Data'!D:D,MATCH($A11,'Economic Data'!$A:$A,1)-1)),ROUND(INDEX('Economic Data'!D:D,MATCH($A11,'Economic Data'!$A:$A,1))/INDEX('Economic Data'!D:D,MATCH($A11,'Economic Data'!$A:$A,1)-1) - 1,4),"")</f>
        <v>-6.1000000000000004E-3</v>
      </c>
      <c r="E11" s="4">
        <f>IF(ISNUMBER(INDEX('Economic Data'!E:E,MATCH($A11,'Economic Data'!$A:$A,1))),ROUND(INDEX('Economic Data'!E:E,MATCH($A11,'Economic Data'!$A:$A,1)),4),"")</f>
        <v>5.9</v>
      </c>
      <c r="F11" s="4">
        <f>IF(ISNUMBER(INDEX('Economic Data'!E:E,MATCH($A11,'Economic Data'!$A:$A,1)-1)),ROUND(INDEX('Economic Data'!E:E,MATCH($A11,'Economic Data'!$A:$A,1))-INDEX('Economic Data'!E:E,MATCH($A11,'Economic Data'!$A:$A,1)-1),4),"")</f>
        <v>0.1</v>
      </c>
      <c r="G11" s="4">
        <f>IF(ISNUMBER(INDEX('Economic Data'!F:F,MATCH($A11,'Economic Data'!$A:$A,1))),ROUND(INDEX('Economic Data'!F:F,MATCH($A11,'Economic Data'!$A:$A,1)),4),"")</f>
        <v>61.5</v>
      </c>
      <c r="H11" s="4">
        <f>IF(ISNUMBER(INDEX('Economic Data'!F:F,MATCH($A11,'Economic Data'!$A:$A,1)-1)),ROUND(INDEX('Economic Data'!F:F,MATCH($A11,'Economic Data'!$A:$A,1))-INDEX('Economic Data'!F:F,MATCH($A11,'Economic Data'!$A:$A,1)-1),4),"")</f>
        <v>-0.6</v>
      </c>
      <c r="I11" s="4" t="str">
        <f>IF(ISNUMBER(INDEX('Economic Data'!G:G,MATCH($A11,'Economic Data'!$A:$A,1))),ROUND(INDEX('Economic Data'!G:G,MATCH($A11,'Economic Data'!$A:$A,1)),4),"")</f>
        <v/>
      </c>
      <c r="J11" s="4" t="str">
        <f>IF(ISNUMBER(INDEX('Economic Data'!G:G,MATCH($A11,'Economic Data'!$A:$A,1)-1)),ROUND(INDEX('Economic Data'!G:G,MATCH($A11,'Economic Data'!$A:$A,1))-INDEX('Economic Data'!G:G,MATCH($A11,'Economic Data'!$A:$A,1)-1),4),"")</f>
        <v/>
      </c>
      <c r="K11" s="4">
        <f>IF(ISNUMBER(INDEX('Economic Data'!H:H,MATCH($A11,'Economic Data'!$A:$A,1)-1)),ROUND(INDEX('Economic Data'!H:H,MATCH($A11,'Economic Data'!$A:$A,1))/INDEX('Economic Data'!H:H,MATCH($A11,'Economic Data'!$A:$A,1)-1) - 1,4),"")</f>
        <v>1.29E-2</v>
      </c>
      <c r="L11" s="4">
        <f>IF(ISNUMBER(INDEX('Economic Data'!B:B,MATCH($A11,'Economic Data'!$A:$A,1)-3)),ROUND(INDEX('Economic Data'!B:B,MATCH($A11,'Economic Data'!$A:$A,1))/INDEX('Economic Data'!B:B,MATCH($A11,'Economic Data'!$A:$A,1)-3) - 1,4),"")</f>
        <v>6.7000000000000002E-3</v>
      </c>
      <c r="M11" s="4">
        <f>IF(ISNUMBER(INDEX('Economic Data'!D:D,MATCH($A11,'Economic Data'!$A:$A,1)-3)),ROUND(INDEX('Economic Data'!D:D,MATCH($A11,'Economic Data'!$A:$A,1))/INDEX('Economic Data'!D:D,MATCH($A11,'Economic Data'!$A:$A,1)-3) - 1,4),"")</f>
        <v>-2.3999999999999998E-3</v>
      </c>
      <c r="N11" s="4">
        <f>IF(ISNUMBER(INDEX('Economic Data'!E:E,MATCH($A11,'Economic Data'!$A:$A,1)-3)),ROUND(INDEX('Economic Data'!E:E,MATCH($A11,'Economic Data'!$A:$A,1))-INDEX('Economic Data'!E:E,MATCH($A11,'Economic Data'!$A:$A,1)-3),4),"")</f>
        <v>0.7</v>
      </c>
      <c r="O11" s="4">
        <f>IF(ISNUMBER(INDEX('Economic Data'!F:F,MATCH($A11,'Economic Data'!$A:$A,1)-3)),ROUND(INDEX('Economic Data'!F:F,MATCH($A11,'Economic Data'!$A:$A,1))-INDEX('Economic Data'!F:F,MATCH($A11,'Economic Data'!$A:$A,1)-3),4),"")</f>
        <v>-0.5</v>
      </c>
      <c r="P11" s="4" t="str">
        <f>IF(ISNUMBER(INDEX('Economic Data'!G:G,MATCH($A11,'Economic Data'!$A:$A,1)-3)),ROUND(INDEX('Economic Data'!G:G,MATCH($A11,'Economic Data'!$A:$A,1))-INDEX('Economic Data'!G:G,MATCH($A11,'Economic Data'!$A:$A,1)-3),4),"")</f>
        <v/>
      </c>
      <c r="Q11" s="4">
        <f>IF(ISNUMBER(INDEX('Economic Data'!H:H,MATCH($A11,'Economic Data'!$A:$A,1)-1)),ROUND(INDEX('Economic Data'!H:H,MATCH($A11,'Economic Data'!$A:$A,1))/INDEX('Economic Data'!H:H,MATCH($A11,'Economic Data'!$A:$A,1)-3) - 1,4),"")</f>
        <v>-2.9999999999999997E-4</v>
      </c>
      <c r="R11" s="4">
        <f>IF(ISNUMBER(INDEX('Economic Data'!B:B,MATCH($A10,'Economic Data'!$A:$A,1))),ROUND((INDEX('Economic Data'!B:B,MATCH($A11,'Economic Data'!$A:$A,1))/INDEX('Economic Data'!B:B,MATCH($A10,'Economic Data'!$A:$A,1)) - 1)/(($A11-$A10)/365),4),"")</f>
        <v>3.3300000000000003E-2</v>
      </c>
      <c r="S11" s="4">
        <f>IF(ISNUMBER(INDEX('Economic Data'!D:D,MATCH($A10,'Economic Data'!$A:$A,1))),ROUND((INDEX('Economic Data'!D:D,MATCH($A11,'Economic Data'!$A:$A,1))/INDEX('Economic Data'!D:D,MATCH($A10,'Economic Data'!$A:$A,1)) - 1)/(($A11-$A10)/365),4),"")</f>
        <v>2.1600000000000001E-2</v>
      </c>
      <c r="T11" s="4">
        <f>IF(ISNUMBER(INDEX('Economic Data'!E:E,MATCH($A10,'Economic Data'!$A:$A,1))),ROUND((INDEX('Economic Data'!E:E,MATCH($A11,'Economic Data'!$A:$A,1))-INDEX('Economic Data'!E:E,MATCH($A10,'Economic Data'!$A:$A,1)))/(($A11-$A10)/365),4),"")</f>
        <v>0.25069999999999998</v>
      </c>
      <c r="U11" s="4">
        <f>IF(ISNUMBER(INDEX('Economic Data'!F:F,MATCH($A10,'Economic Data'!$A:$A,1))),ROUND((INDEX('Economic Data'!F:F,MATCH($A11,'Economic Data'!$A:$A,1))-INDEX('Economic Data'!F:F,MATCH($A10,'Economic Data'!$A:$A,1)))/(($A11-$A10)/365),4),"")</f>
        <v>-0.60160000000000002</v>
      </c>
      <c r="V11" s="4" t="str">
        <f>IF(ISNUMBER(INDEX('Economic Data'!G:G,MATCH($A10,'Economic Data'!$A:$A,1))),ROUND((INDEX('Economic Data'!G:G,MATCH($A11,'Economic Data'!$A:$A,1))-INDEX('Economic Data'!G:G,MATCH($A10,'Economic Data'!$A:$A,1)))/(($A11-$A10)/365),4),"")</f>
        <v/>
      </c>
      <c r="W11" s="4">
        <f>IF(ISNUMBER(INDEX('Economic Data'!H:H,MATCH($A10,'Economic Data'!$A:$A,1))),ROUND((INDEX('Economic Data'!H:H,MATCH($A11,'Economic Data'!$A:$A,1))/INDEX('Economic Data'!H:H,MATCH($A10,'Economic Data'!$A:$A,1)) - 1)/(($A11-$A10)/365),4),"")</f>
        <v>1.6799999999999999E-2</v>
      </c>
      <c r="X11" s="4">
        <f>IF(ISNUMBER(INDEX('Economic Data'!I:I,MATCH($A11,'Economic Data'!$A:$A,1))),ROUND(INDEX('Economic Data'!I:I,MATCH($A11,'Economic Data'!$A:$A,1)),4),"")</f>
        <v>9.4</v>
      </c>
      <c r="Y11" s="4">
        <f>IF(ISNUMBER(INDEX('Economic Data'!J:J,MATCH($A11,'Economic Data'!$A:$A,1))),ROUND(INDEX('Economic Data'!J:J,MATCH($A11,'Economic Data'!$A:$A,1)),4),"")</f>
        <v>2.4</v>
      </c>
      <c r="AA11" s="4">
        <f t="shared" si="1"/>
        <v>-0.38</v>
      </c>
      <c r="AB11" s="4">
        <f t="shared" si="2"/>
        <v>-0.17</v>
      </c>
      <c r="AC11" s="4">
        <f t="shared" si="3"/>
        <v>-0.94</v>
      </c>
    </row>
    <row r="12" spans="1:29" x14ac:dyDescent="0.6">
      <c r="A12" s="5">
        <v>29512</v>
      </c>
      <c r="B12" s="4">
        <v>0.504</v>
      </c>
      <c r="C12" s="4">
        <f>IF(ISNUMBER(INDEX('Economic Data'!B:B,MATCH($A12,'Economic Data'!$A:$A,1)-1)),ROUND(INDEX('Economic Data'!B:B,MATCH($A12,'Economic Data'!$A:$A,1))/INDEX('Economic Data'!B:B,MATCH($A12,'Economic Data'!$A:$A,1)-1) - 1,4),"")</f>
        <v>5.3E-3</v>
      </c>
      <c r="D12" s="4">
        <f>IF(ISNUMBER(INDEX('Economic Data'!D:D,MATCH($A12,'Economic Data'!$A:$A,1)-1)),ROUND(INDEX('Economic Data'!D:D,MATCH($A12,'Economic Data'!$A:$A,1))/INDEX('Economic Data'!D:D,MATCH($A12,'Economic Data'!$A:$A,1)-1) - 1,4),"")</f>
        <v>1.5E-3</v>
      </c>
      <c r="E12" s="4">
        <f>IF(ISNUMBER(INDEX('Economic Data'!E:E,MATCH($A12,'Economic Data'!$A:$A,1))),ROUND(INDEX('Economic Data'!E:E,MATCH($A12,'Economic Data'!$A:$A,1)),4),"")</f>
        <v>6.14</v>
      </c>
      <c r="F12" s="4">
        <f>IF(ISNUMBER(INDEX('Economic Data'!E:E,MATCH($A12,'Economic Data'!$A:$A,1)-1)),ROUND(INDEX('Economic Data'!E:E,MATCH($A12,'Economic Data'!$A:$A,1))-INDEX('Economic Data'!E:E,MATCH($A12,'Economic Data'!$A:$A,1)-1),4),"")</f>
        <v>-0.18</v>
      </c>
      <c r="G12" s="4">
        <f>IF(ISNUMBER(INDEX('Economic Data'!F:F,MATCH($A12,'Economic Data'!$A:$A,1))),ROUND(INDEX('Economic Data'!F:F,MATCH($A12,'Economic Data'!$A:$A,1)),4),"")</f>
        <v>61.42</v>
      </c>
      <c r="H12" s="4">
        <f>IF(ISNUMBER(INDEX('Economic Data'!F:F,MATCH($A12,'Economic Data'!$A:$A,1)-1)),ROUND(INDEX('Economic Data'!F:F,MATCH($A12,'Economic Data'!$A:$A,1))-INDEX('Economic Data'!F:F,MATCH($A12,'Economic Data'!$A:$A,1)-1),4),"")</f>
        <v>0.02</v>
      </c>
      <c r="I12" s="4">
        <f>IF(ISNUMBER(INDEX('Economic Data'!G:G,MATCH($A12,'Economic Data'!$A:$A,1))),ROUND(INDEX('Economic Data'!G:G,MATCH($A12,'Economic Data'!$A:$A,1)),4),"")</f>
        <v>9.15</v>
      </c>
      <c r="J12" s="4">
        <f>IF(ISNUMBER(INDEX('Economic Data'!G:G,MATCH($A12,'Economic Data'!$A:$A,1)-1)),ROUND(INDEX('Economic Data'!G:G,MATCH($A12,'Economic Data'!$A:$A,1))-INDEX('Economic Data'!G:G,MATCH($A12,'Economic Data'!$A:$A,1)-1),4),"")</f>
        <v>-0.1</v>
      </c>
      <c r="K12" s="4">
        <f>IF(ISNUMBER(INDEX('Economic Data'!H:H,MATCH($A12,'Economic Data'!$A:$A,1)-1)),ROUND(INDEX('Economic Data'!H:H,MATCH($A12,'Economic Data'!$A:$A,1))/INDEX('Economic Data'!H:H,MATCH($A12,'Economic Data'!$A:$A,1)-1) - 1,4),"")</f>
        <v>-2E-3</v>
      </c>
      <c r="L12" s="4">
        <f>IF(ISNUMBER(INDEX('Economic Data'!B:B,MATCH($A12,'Economic Data'!$A:$A,1)-3)),ROUND(INDEX('Economic Data'!B:B,MATCH($A12,'Economic Data'!$A:$A,1))/INDEX('Economic Data'!B:B,MATCH($A12,'Economic Data'!$A:$A,1)-3) - 1,4),"")</f>
        <v>1.24E-2</v>
      </c>
      <c r="M12" s="4">
        <f>IF(ISNUMBER(INDEX('Economic Data'!D:D,MATCH($A12,'Economic Data'!$A:$A,1)-3)),ROUND(INDEX('Economic Data'!D:D,MATCH($A12,'Economic Data'!$A:$A,1))/INDEX('Economic Data'!D:D,MATCH($A12,'Economic Data'!$A:$A,1)-3) - 1,4),"")</f>
        <v>2.2000000000000001E-3</v>
      </c>
      <c r="N12" s="4">
        <f>IF(ISNUMBER(INDEX('Economic Data'!E:E,MATCH($A12,'Economic Data'!$A:$A,1)-3)),ROUND(INDEX('Economic Data'!E:E,MATCH($A12,'Economic Data'!$A:$A,1))-INDEX('Economic Data'!E:E,MATCH($A12,'Economic Data'!$A:$A,1)-3),4),"")</f>
        <v>0.02</v>
      </c>
      <c r="O12" s="4">
        <f>IF(ISNUMBER(INDEX('Economic Data'!F:F,MATCH($A12,'Economic Data'!$A:$A,1)-3)),ROUND(INDEX('Economic Data'!F:F,MATCH($A12,'Economic Data'!$A:$A,1))-INDEX('Economic Data'!F:F,MATCH($A12,'Economic Data'!$A:$A,1)-3),4),"")</f>
        <v>0.52</v>
      </c>
      <c r="P12" s="4">
        <f>IF(ISNUMBER(INDEX('Economic Data'!G:G,MATCH($A12,'Economic Data'!$A:$A,1)-3)),ROUND(INDEX('Economic Data'!G:G,MATCH($A12,'Economic Data'!$A:$A,1))-INDEX('Economic Data'!G:G,MATCH($A12,'Economic Data'!$A:$A,1)-3),4),"")</f>
        <v>0.14000000000000001</v>
      </c>
      <c r="Q12" s="4">
        <f>IF(ISNUMBER(INDEX('Economic Data'!H:H,MATCH($A12,'Economic Data'!$A:$A,1)-1)),ROUND(INDEX('Economic Data'!H:H,MATCH($A12,'Economic Data'!$A:$A,1))/INDEX('Economic Data'!H:H,MATCH($A12,'Economic Data'!$A:$A,1)-3) - 1,4),"")</f>
        <v>2.23E-2</v>
      </c>
      <c r="R12" s="4">
        <f>IF(ISNUMBER(INDEX('Economic Data'!B:B,MATCH($A11,'Economic Data'!$A:$A,1))),ROUND((INDEX('Economic Data'!B:B,MATCH($A12,'Economic Data'!$A:$A,1))/INDEX('Economic Data'!B:B,MATCH($A11,'Economic Data'!$A:$A,1)) - 1)/(($A12-$A11)/365),4),"")</f>
        <v>3.3000000000000002E-2</v>
      </c>
      <c r="S12" s="4">
        <f>IF(ISNUMBER(INDEX('Economic Data'!D:D,MATCH($A11,'Economic Data'!$A:$A,1))),ROUND((INDEX('Economic Data'!D:D,MATCH($A12,'Economic Data'!$A:$A,1))/INDEX('Economic Data'!D:D,MATCH($A11,'Economic Data'!$A:$A,1)) - 1)/(($A12-$A11)/365),4),"")</f>
        <v>2.07E-2</v>
      </c>
      <c r="T12" s="4">
        <f>IF(ISNUMBER(INDEX('Economic Data'!E:E,MATCH($A11,'Economic Data'!$A:$A,1))),ROUND((INDEX('Economic Data'!E:E,MATCH($A12,'Economic Data'!$A:$A,1))-INDEX('Economic Data'!E:E,MATCH($A11,'Economic Data'!$A:$A,1)))/(($A12-$A11)/365),4),"")</f>
        <v>8.4000000000000005E-2</v>
      </c>
      <c r="U12" s="4">
        <f>IF(ISNUMBER(INDEX('Economic Data'!F:F,MATCH($A11,'Economic Data'!$A:$A,1))),ROUND((INDEX('Economic Data'!F:F,MATCH($A12,'Economic Data'!$A:$A,1))-INDEX('Economic Data'!F:F,MATCH($A11,'Economic Data'!$A:$A,1)))/(($A12-$A11)/365),4),"")</f>
        <v>-2.8000000000000001E-2</v>
      </c>
      <c r="V12" s="4" t="str">
        <f>IF(ISNUMBER(INDEX('Economic Data'!G:G,MATCH($A11,'Economic Data'!$A:$A,1))),ROUND((INDEX('Economic Data'!G:G,MATCH($A12,'Economic Data'!$A:$A,1))-INDEX('Economic Data'!G:G,MATCH($A11,'Economic Data'!$A:$A,1)))/(($A12-$A11)/365),4),"")</f>
        <v/>
      </c>
      <c r="W12" s="4">
        <f>IF(ISNUMBER(INDEX('Economic Data'!H:H,MATCH($A11,'Economic Data'!$A:$A,1))),ROUND((INDEX('Economic Data'!H:H,MATCH($A12,'Economic Data'!$A:$A,1))/INDEX('Economic Data'!H:H,MATCH($A11,'Economic Data'!$A:$A,1)) - 1)/(($A12-$A11)/365),4),"")</f>
        <v>2.4400000000000002E-2</v>
      </c>
      <c r="X12" s="4">
        <f>IF(ISNUMBER(INDEX('Economic Data'!I:I,MATCH($A12,'Economic Data'!$A:$A,1))),ROUND(INDEX('Economic Data'!I:I,MATCH($A12,'Economic Data'!$A:$A,1)),4),"")</f>
        <v>9.9</v>
      </c>
      <c r="Y12" s="4">
        <f>IF(ISNUMBER(INDEX('Economic Data'!J:J,MATCH($A12,'Economic Data'!$A:$A,1))),ROUND(INDEX('Economic Data'!J:J,MATCH($A12,'Economic Data'!$A:$A,1)),4),"")</f>
        <v>1.5</v>
      </c>
      <c r="AA12" s="4">
        <f t="shared" si="1"/>
        <v>0.62</v>
      </c>
      <c r="AB12" s="4">
        <f t="shared" si="2"/>
        <v>-0.19</v>
      </c>
      <c r="AC12" s="4">
        <f t="shared" si="3"/>
        <v>-0.11</v>
      </c>
    </row>
    <row r="13" spans="1:29" x14ac:dyDescent="0.6">
      <c r="A13" s="5">
        <v>30380</v>
      </c>
      <c r="B13" s="4">
        <v>0.4677</v>
      </c>
      <c r="C13" s="4">
        <f>IF(ISNUMBER(INDEX('Economic Data'!B:B,MATCH($A13,'Economic Data'!$A:$A,1)-1)),ROUND(INDEX('Economic Data'!B:B,MATCH($A13,'Economic Data'!$A:$A,1))/INDEX('Economic Data'!B:B,MATCH($A13,'Economic Data'!$A:$A,1)-1) - 1,4),"")</f>
        <v>-0.01</v>
      </c>
      <c r="D13" s="4">
        <f>IF(ISNUMBER(INDEX('Economic Data'!D:D,MATCH($A13,'Economic Data'!$A:$A,1)-1)),ROUND(INDEX('Economic Data'!D:D,MATCH($A13,'Economic Data'!$A:$A,1))/INDEX('Economic Data'!D:D,MATCH($A13,'Economic Data'!$A:$A,1)-1) - 1,4),"")</f>
        <v>-1.35E-2</v>
      </c>
      <c r="E13" s="4">
        <f>IF(ISNUMBER(INDEX('Economic Data'!E:E,MATCH($A13,'Economic Data'!$A:$A,1))),ROUND(INDEX('Economic Data'!E:E,MATCH($A13,'Economic Data'!$A:$A,1)),4),"")</f>
        <v>9.9499999999999993</v>
      </c>
      <c r="F13" s="4">
        <f>IF(ISNUMBER(INDEX('Economic Data'!E:E,MATCH($A13,'Economic Data'!$A:$A,1)-1)),ROUND(INDEX('Economic Data'!E:E,MATCH($A13,'Economic Data'!$A:$A,1))-INDEX('Economic Data'!E:E,MATCH($A13,'Economic Data'!$A:$A,1)-1),4),"")</f>
        <v>0.55000000000000004</v>
      </c>
      <c r="G13" s="4">
        <f>IF(ISNUMBER(INDEX('Economic Data'!F:F,MATCH($A13,'Economic Data'!$A:$A,1))),ROUND(INDEX('Economic Data'!F:F,MATCH($A13,'Economic Data'!$A:$A,1)),4),"")</f>
        <v>60.32</v>
      </c>
      <c r="H13" s="4">
        <f>IF(ISNUMBER(INDEX('Economic Data'!F:F,MATCH($A13,'Economic Data'!$A:$A,1)-1)),ROUND(INDEX('Economic Data'!F:F,MATCH($A13,'Economic Data'!$A:$A,1))-INDEX('Economic Data'!F:F,MATCH($A13,'Economic Data'!$A:$A,1)-1),4),"")</f>
        <v>-0.32</v>
      </c>
      <c r="I13" s="4">
        <f>IF(ISNUMBER(INDEX('Economic Data'!G:G,MATCH($A13,'Economic Data'!$A:$A,1))),ROUND(INDEX('Economic Data'!G:G,MATCH($A13,'Economic Data'!$A:$A,1)),4),"")</f>
        <v>14</v>
      </c>
      <c r="J13" s="4">
        <f>IF(ISNUMBER(INDEX('Economic Data'!G:G,MATCH($A13,'Economic Data'!$A:$A,1)-1)),ROUND(INDEX('Economic Data'!G:G,MATCH($A13,'Economic Data'!$A:$A,1))-INDEX('Economic Data'!G:G,MATCH($A13,'Economic Data'!$A:$A,1)-1),4),"")</f>
        <v>0.65</v>
      </c>
      <c r="K13" s="4">
        <f>IF(ISNUMBER(INDEX('Economic Data'!H:H,MATCH($A13,'Economic Data'!$A:$A,1)-1)),ROUND(INDEX('Economic Data'!H:H,MATCH($A13,'Economic Data'!$A:$A,1))/INDEX('Economic Data'!H:H,MATCH($A13,'Economic Data'!$A:$A,1)-1) - 1,4),"")</f>
        <v>7.4000000000000003E-3</v>
      </c>
      <c r="L13" s="4">
        <f>IF(ISNUMBER(INDEX('Economic Data'!B:B,MATCH($A13,'Economic Data'!$A:$A,1)-3)),ROUND(INDEX('Economic Data'!B:B,MATCH($A13,'Economic Data'!$A:$A,1))/INDEX('Economic Data'!B:B,MATCH($A13,'Economic Data'!$A:$A,1)-3) - 1,4),"")</f>
        <v>-3.2199999999999999E-2</v>
      </c>
      <c r="M13" s="4">
        <f>IF(ISNUMBER(INDEX('Economic Data'!D:D,MATCH($A13,'Economic Data'!$A:$A,1)-3)),ROUND(INDEX('Economic Data'!D:D,MATCH($A13,'Economic Data'!$A:$A,1))/INDEX('Economic Data'!D:D,MATCH($A13,'Economic Data'!$A:$A,1)-3) - 1,4),"")</f>
        <v>-4.2299999999999997E-2</v>
      </c>
      <c r="N13" s="4">
        <f>IF(ISNUMBER(INDEX('Economic Data'!E:E,MATCH($A13,'Economic Data'!$A:$A,1)-3)),ROUND(INDEX('Economic Data'!E:E,MATCH($A13,'Economic Data'!$A:$A,1))-INDEX('Economic Data'!E:E,MATCH($A13,'Economic Data'!$A:$A,1)-3),4),"")</f>
        <v>3.18</v>
      </c>
      <c r="O13" s="4">
        <f>IF(ISNUMBER(INDEX('Economic Data'!F:F,MATCH($A13,'Economic Data'!$A:$A,1)-3)),ROUND(INDEX('Economic Data'!F:F,MATCH($A13,'Economic Data'!$A:$A,1))-INDEX('Economic Data'!F:F,MATCH($A13,'Economic Data'!$A:$A,1)-3),4),"")</f>
        <v>-0.28999999999999998</v>
      </c>
      <c r="P13" s="4">
        <f>IF(ISNUMBER(INDEX('Economic Data'!G:G,MATCH($A13,'Economic Data'!$A:$A,1)-3)),ROUND(INDEX('Economic Data'!G:G,MATCH($A13,'Economic Data'!$A:$A,1))-INDEX('Economic Data'!G:G,MATCH($A13,'Economic Data'!$A:$A,1)-3),4),"")</f>
        <v>4.13</v>
      </c>
      <c r="Q13" s="4">
        <f>IF(ISNUMBER(INDEX('Economic Data'!H:H,MATCH($A13,'Economic Data'!$A:$A,1)-1)),ROUND(INDEX('Economic Data'!H:H,MATCH($A13,'Economic Data'!$A:$A,1))/INDEX('Economic Data'!H:H,MATCH($A13,'Economic Data'!$A:$A,1)-3) - 1,4),"")</f>
        <v>-1.26E-2</v>
      </c>
      <c r="R13" s="4">
        <f>IF(ISNUMBER(INDEX('Economic Data'!B:B,MATCH($A12,'Economic Data'!$A:$A,1))),ROUND((INDEX('Economic Data'!B:B,MATCH($A13,'Economic Data'!$A:$A,1))/INDEX('Economic Data'!B:B,MATCH($A12,'Economic Data'!$A:$A,1)) - 1)/(($A13-$A12)/365),4),"")</f>
        <v>8.6E-3</v>
      </c>
      <c r="S13" s="4">
        <f>IF(ISNUMBER(INDEX('Economic Data'!D:D,MATCH($A12,'Economic Data'!$A:$A,1))),ROUND((INDEX('Economic Data'!D:D,MATCH($A13,'Economic Data'!$A:$A,1))/INDEX('Economic Data'!D:D,MATCH($A12,'Economic Data'!$A:$A,1)) - 1)/(($A13-$A12)/365),4),"")</f>
        <v>-7.9000000000000008E-3</v>
      </c>
      <c r="T13" s="4">
        <f>IF(ISNUMBER(INDEX('Economic Data'!E:E,MATCH($A12,'Economic Data'!$A:$A,1))),ROUND((INDEX('Economic Data'!E:E,MATCH($A13,'Economic Data'!$A:$A,1))-INDEX('Economic Data'!E:E,MATCH($A12,'Economic Data'!$A:$A,1)))/(($A13-$A12)/365),4),"")</f>
        <v>1.6021000000000001</v>
      </c>
      <c r="U13" s="4">
        <f>IF(ISNUMBER(INDEX('Economic Data'!F:F,MATCH($A12,'Economic Data'!$A:$A,1))),ROUND((INDEX('Economic Data'!F:F,MATCH($A13,'Economic Data'!$A:$A,1))-INDEX('Economic Data'!F:F,MATCH($A12,'Economic Data'!$A:$A,1)))/(($A13-$A12)/365),4),"")</f>
        <v>-0.46260000000000001</v>
      </c>
      <c r="V13" s="4">
        <f>IF(ISNUMBER(INDEX('Economic Data'!G:G,MATCH($A12,'Economic Data'!$A:$A,1))),ROUND((INDEX('Economic Data'!G:G,MATCH($A13,'Economic Data'!$A:$A,1))-INDEX('Economic Data'!G:G,MATCH($A12,'Economic Data'!$A:$A,1)))/(($A13-$A12)/365),4),"")</f>
        <v>2.0394999999999999</v>
      </c>
      <c r="W13" s="4">
        <f>IF(ISNUMBER(INDEX('Economic Data'!H:H,MATCH($A12,'Economic Data'!$A:$A,1))),ROUND((INDEX('Economic Data'!H:H,MATCH($A13,'Economic Data'!$A:$A,1))/INDEX('Economic Data'!H:H,MATCH($A12,'Economic Data'!$A:$A,1)) - 1)/(($A13-$A12)/365),4),"")</f>
        <v>2.7900000000000001E-2</v>
      </c>
      <c r="X13" s="4">
        <f>IF(ISNUMBER(INDEX('Economic Data'!I:I,MATCH($A13,'Economic Data'!$A:$A,1))),ROUND(INDEX('Economic Data'!I:I,MATCH($A13,'Economic Data'!$A:$A,1)),4),"")</f>
        <v>11.4</v>
      </c>
      <c r="Y13" s="4">
        <f>IF(ISNUMBER(INDEX('Economic Data'!J:J,MATCH($A13,'Economic Data'!$A:$A,1))),ROUND(INDEX('Economic Data'!J:J,MATCH($A13,'Economic Data'!$A:$A,1)),4),"")</f>
        <v>2.1</v>
      </c>
      <c r="AA13" s="4">
        <f t="shared" si="1"/>
        <v>-1.98</v>
      </c>
      <c r="AB13" s="4">
        <f t="shared" si="2"/>
        <v>-1.67</v>
      </c>
      <c r="AC13" s="4">
        <f t="shared" si="3"/>
        <v>-1.39</v>
      </c>
    </row>
    <row r="14" spans="1:29" x14ac:dyDescent="0.6">
      <c r="A14" s="5">
        <v>31017</v>
      </c>
      <c r="B14" s="4">
        <v>0.51770000000000005</v>
      </c>
      <c r="C14" s="4">
        <f>IF(ISNUMBER(INDEX('Economic Data'!B:B,MATCH($A14,'Economic Data'!$A:$A,1)-1)),ROUND(INDEX('Economic Data'!B:B,MATCH($A14,'Economic Data'!$A:$A,1))/INDEX('Economic Data'!B:B,MATCH($A14,'Economic Data'!$A:$A,1)-1) - 1,4),"")</f>
        <v>6.8999999999999999E-3</v>
      </c>
      <c r="D14" s="4">
        <f>IF(ISNUMBER(INDEX('Economic Data'!D:D,MATCH($A14,'Economic Data'!$A:$A,1)-1)),ROUND(INDEX('Economic Data'!D:D,MATCH($A14,'Economic Data'!$A:$A,1))/INDEX('Economic Data'!D:D,MATCH($A14,'Economic Data'!$A:$A,1)-1) - 1,4),"")</f>
        <v>3.7000000000000002E-3</v>
      </c>
      <c r="E14" s="4">
        <f>IF(ISNUMBER(INDEX('Economic Data'!E:E,MATCH($A14,'Economic Data'!$A:$A,1))),ROUND(INDEX('Economic Data'!E:E,MATCH($A14,'Economic Data'!$A:$A,1)),4),"")</f>
        <v>8.52</v>
      </c>
      <c r="F14" s="4">
        <f>IF(ISNUMBER(INDEX('Economic Data'!E:E,MATCH($A14,'Economic Data'!$A:$A,1)-1)),ROUND(INDEX('Economic Data'!E:E,MATCH($A14,'Economic Data'!$A:$A,1))-INDEX('Economic Data'!E:E,MATCH($A14,'Economic Data'!$A:$A,1)-1),4),"")</f>
        <v>-0.21</v>
      </c>
      <c r="G14" s="4">
        <f>IF(ISNUMBER(INDEX('Economic Data'!F:F,MATCH($A14,'Economic Data'!$A:$A,1))),ROUND(INDEX('Economic Data'!F:F,MATCH($A14,'Economic Data'!$A:$A,1)),4),"")</f>
        <v>60.3</v>
      </c>
      <c r="H14" s="4">
        <f>IF(ISNUMBER(INDEX('Economic Data'!F:F,MATCH($A14,'Economic Data'!$A:$A,1)-1)),ROUND(INDEX('Economic Data'!F:F,MATCH($A14,'Economic Data'!$A:$A,1))-INDEX('Economic Data'!F:F,MATCH($A14,'Economic Data'!$A:$A,1)-1),4),"")</f>
        <v>-0.28000000000000003</v>
      </c>
      <c r="I14" s="4">
        <f>IF(ISNUMBER(INDEX('Economic Data'!G:G,MATCH($A14,'Economic Data'!$A:$A,1))),ROUND(INDEX('Economic Data'!G:G,MATCH($A14,'Economic Data'!$A:$A,1)),4),"")</f>
        <v>11.76</v>
      </c>
      <c r="J14" s="4">
        <f>IF(ISNUMBER(INDEX('Economic Data'!G:G,MATCH($A14,'Economic Data'!$A:$A,1)-1)),ROUND(INDEX('Economic Data'!G:G,MATCH($A14,'Economic Data'!$A:$A,1))-INDEX('Economic Data'!G:G,MATCH($A14,'Economic Data'!$A:$A,1)-1),4),"")</f>
        <v>-0.51</v>
      </c>
      <c r="K14" s="4">
        <f>IF(ISNUMBER(INDEX('Economic Data'!H:H,MATCH($A14,'Economic Data'!$A:$A,1)-1)),ROUND(INDEX('Economic Data'!H:H,MATCH($A14,'Economic Data'!$A:$A,1))/INDEX('Economic Data'!H:H,MATCH($A14,'Economic Data'!$A:$A,1)-1) - 1,4),"")</f>
        <v>1.32E-2</v>
      </c>
      <c r="L14" s="4">
        <f>IF(ISNUMBER(INDEX('Economic Data'!B:B,MATCH($A14,'Economic Data'!$A:$A,1)-3)),ROUND(INDEX('Economic Data'!B:B,MATCH($A14,'Economic Data'!$A:$A,1))/INDEX('Economic Data'!B:B,MATCH($A14,'Economic Data'!$A:$A,1)-3) - 1,4),"")</f>
        <v>2.69E-2</v>
      </c>
      <c r="M14" s="4">
        <f>IF(ISNUMBER(INDEX('Economic Data'!D:D,MATCH($A14,'Economic Data'!$A:$A,1)-3)),ROUND(INDEX('Economic Data'!D:D,MATCH($A14,'Economic Data'!$A:$A,1))/INDEX('Economic Data'!D:D,MATCH($A14,'Economic Data'!$A:$A,1)-3) - 1,4),"")</f>
        <v>1.72E-2</v>
      </c>
      <c r="N14" s="4">
        <f>IF(ISNUMBER(INDEX('Economic Data'!E:E,MATCH($A14,'Economic Data'!$A:$A,1)-3)),ROUND(INDEX('Economic Data'!E:E,MATCH($A14,'Economic Data'!$A:$A,1))-INDEX('Economic Data'!E:E,MATCH($A14,'Economic Data'!$A:$A,1)-3),4),"")</f>
        <v>-0.69</v>
      </c>
      <c r="O14" s="4">
        <f>IF(ISNUMBER(INDEX('Economic Data'!F:F,MATCH($A14,'Economic Data'!$A:$A,1)-3)),ROUND(INDEX('Economic Data'!F:F,MATCH($A14,'Economic Data'!$A:$A,1))-INDEX('Economic Data'!F:F,MATCH($A14,'Economic Data'!$A:$A,1)-3),4),"")</f>
        <v>-0.28000000000000003</v>
      </c>
      <c r="P14" s="4">
        <f>IF(ISNUMBER(INDEX('Economic Data'!G:G,MATCH($A14,'Economic Data'!$A:$A,1)-3)),ROUND(INDEX('Economic Data'!G:G,MATCH($A14,'Economic Data'!$A:$A,1))-INDEX('Economic Data'!G:G,MATCH($A14,'Economic Data'!$A:$A,1)-3),4),"")</f>
        <v>-1.02</v>
      </c>
      <c r="Q14" s="4">
        <f>IF(ISNUMBER(INDEX('Economic Data'!H:H,MATCH($A14,'Economic Data'!$A:$A,1)-1)),ROUND(INDEX('Economic Data'!H:H,MATCH($A14,'Economic Data'!$A:$A,1))/INDEX('Economic Data'!H:H,MATCH($A14,'Economic Data'!$A:$A,1)-3) - 1,4),"")</f>
        <v>1.67E-2</v>
      </c>
      <c r="R14" s="4">
        <f>IF(ISNUMBER(INDEX('Economic Data'!B:B,MATCH($A13,'Economic Data'!$A:$A,1))),ROUND((INDEX('Economic Data'!B:B,MATCH($A14,'Economic Data'!$A:$A,1))/INDEX('Economic Data'!B:B,MATCH($A13,'Economic Data'!$A:$A,1)) - 1)/(($A14-$A13)/365),4),"")</f>
        <v>5.6099999999999997E-2</v>
      </c>
      <c r="S14" s="4">
        <f>IF(ISNUMBER(INDEX('Economic Data'!D:D,MATCH($A13,'Economic Data'!$A:$A,1))),ROUND((INDEX('Economic Data'!D:D,MATCH($A14,'Economic Data'!$A:$A,1))/INDEX('Economic Data'!D:D,MATCH($A13,'Economic Data'!$A:$A,1)) - 1)/(($A14-$A13)/365),4),"")</f>
        <v>4.2700000000000002E-2</v>
      </c>
      <c r="T14" s="4">
        <f>IF(ISNUMBER(INDEX('Economic Data'!E:E,MATCH($A13,'Economic Data'!$A:$A,1))),ROUND((INDEX('Economic Data'!E:E,MATCH($A14,'Economic Data'!$A:$A,1))-INDEX('Economic Data'!E:E,MATCH($A13,'Economic Data'!$A:$A,1)))/(($A14-$A13)/365),4),"")</f>
        <v>-0.81940000000000002</v>
      </c>
      <c r="U14" s="4">
        <f>IF(ISNUMBER(INDEX('Economic Data'!F:F,MATCH($A13,'Economic Data'!$A:$A,1))),ROUND((INDEX('Economic Data'!F:F,MATCH($A14,'Economic Data'!$A:$A,1))-INDEX('Economic Data'!F:F,MATCH($A13,'Economic Data'!$A:$A,1)))/(($A14-$A13)/365),4),"")</f>
        <v>-1.15E-2</v>
      </c>
      <c r="V14" s="4">
        <f>IF(ISNUMBER(INDEX('Economic Data'!G:G,MATCH($A13,'Economic Data'!$A:$A,1))),ROUND((INDEX('Economic Data'!G:G,MATCH($A14,'Economic Data'!$A:$A,1))-INDEX('Economic Data'!G:G,MATCH($A13,'Economic Data'!$A:$A,1)))/(($A14-$A13)/365),4),"")</f>
        <v>-1.2835000000000001</v>
      </c>
      <c r="W14" s="4">
        <f>IF(ISNUMBER(INDEX('Economic Data'!H:H,MATCH($A13,'Economic Data'!$A:$A,1))),ROUND((INDEX('Economic Data'!H:H,MATCH($A14,'Economic Data'!$A:$A,1))/INDEX('Economic Data'!H:H,MATCH($A13,'Economic Data'!$A:$A,1)) - 1)/(($A14-$A13)/365),4),"")</f>
        <v>2.3199999999999998E-2</v>
      </c>
      <c r="X14" s="4">
        <f>IF(ISNUMBER(INDEX('Economic Data'!I:I,MATCH($A14,'Economic Data'!$A:$A,1))),ROUND(INDEX('Economic Data'!I:I,MATCH($A14,'Economic Data'!$A:$A,1)),4),"")</f>
        <v>2.5</v>
      </c>
      <c r="Y14" s="4">
        <f>IF(ISNUMBER(INDEX('Economic Data'!J:J,MATCH($A14,'Economic Data'!$A:$A,1))),ROUND(INDEX('Economic Data'!J:J,MATCH($A14,'Economic Data'!$A:$A,1)),4),"")</f>
        <v>1.4</v>
      </c>
      <c r="AA14" s="4">
        <f t="shared" si="1"/>
        <v>0.73</v>
      </c>
      <c r="AB14" s="4">
        <f t="shared" si="2"/>
        <v>1.21</v>
      </c>
      <c r="AC14" s="4">
        <f t="shared" si="3"/>
        <v>-0.32</v>
      </c>
    </row>
    <row r="15" spans="1:29" x14ac:dyDescent="0.6">
      <c r="A15" s="5">
        <v>31969</v>
      </c>
      <c r="B15" s="4">
        <v>0.50829999999999997</v>
      </c>
      <c r="C15" s="4">
        <f>IF(ISNUMBER(INDEX('Economic Data'!B:B,MATCH($A15,'Economic Data'!$A:$A,1)-1)),ROUND(INDEX('Economic Data'!B:B,MATCH($A15,'Economic Data'!$A:$A,1))/INDEX('Economic Data'!B:B,MATCH($A15,'Economic Data'!$A:$A,1)-1) - 1,4),"")</f>
        <v>1.5699999999999999E-2</v>
      </c>
      <c r="D15" s="4">
        <f>IF(ISNUMBER(INDEX('Economic Data'!D:D,MATCH($A15,'Economic Data'!$A:$A,1)-1)),ROUND(INDEX('Economic Data'!D:D,MATCH($A15,'Economic Data'!$A:$A,1))/INDEX('Economic Data'!D:D,MATCH($A15,'Economic Data'!$A:$A,1)-1) - 1,4),"")</f>
        <v>1.17E-2</v>
      </c>
      <c r="E15" s="4">
        <f>IF(ISNUMBER(INDEX('Economic Data'!E:E,MATCH($A15,'Economic Data'!$A:$A,1))),ROUND(INDEX('Economic Data'!E:E,MATCH($A15,'Economic Data'!$A:$A,1)),4),"")</f>
        <v>8.01</v>
      </c>
      <c r="F15" s="4">
        <f>IF(ISNUMBER(INDEX('Economic Data'!E:E,MATCH($A15,'Economic Data'!$A:$A,1)-1)),ROUND(INDEX('Economic Data'!E:E,MATCH($A15,'Economic Data'!$A:$A,1))-INDEX('Economic Data'!E:E,MATCH($A15,'Economic Data'!$A:$A,1)-1),4),"")</f>
        <v>-0.42</v>
      </c>
      <c r="G15" s="4">
        <f>IF(ISNUMBER(INDEX('Economic Data'!F:F,MATCH($A15,'Economic Data'!$A:$A,1))),ROUND(INDEX('Economic Data'!F:F,MATCH($A15,'Economic Data'!$A:$A,1)),4),"")</f>
        <v>61.91</v>
      </c>
      <c r="H15" s="4">
        <f>IF(ISNUMBER(INDEX('Economic Data'!F:F,MATCH($A15,'Economic Data'!$A:$A,1)-1)),ROUND(INDEX('Economic Data'!F:F,MATCH($A15,'Economic Data'!$A:$A,1))-INDEX('Economic Data'!F:F,MATCH($A15,'Economic Data'!$A:$A,1)-1),4),"")</f>
        <v>-0.13</v>
      </c>
      <c r="I15" s="4">
        <f>IF(ISNUMBER(INDEX('Economic Data'!G:G,MATCH($A15,'Economic Data'!$A:$A,1))),ROUND(INDEX('Economic Data'!G:G,MATCH($A15,'Economic Data'!$A:$A,1)),4),"")</f>
        <v>12.09</v>
      </c>
      <c r="J15" s="4">
        <f>IF(ISNUMBER(INDEX('Economic Data'!G:G,MATCH($A15,'Economic Data'!$A:$A,1)-1)),ROUND(INDEX('Economic Data'!G:G,MATCH($A15,'Economic Data'!$A:$A,1))-INDEX('Economic Data'!G:G,MATCH($A15,'Economic Data'!$A:$A,1)-1),4),"")</f>
        <v>-0.19</v>
      </c>
      <c r="K15" s="4">
        <f>IF(ISNUMBER(INDEX('Economic Data'!H:H,MATCH($A15,'Economic Data'!$A:$A,1)-1)),ROUND(INDEX('Economic Data'!H:H,MATCH($A15,'Economic Data'!$A:$A,1))/INDEX('Economic Data'!H:H,MATCH($A15,'Economic Data'!$A:$A,1)-1) - 1,4),"")</f>
        <v>1.46E-2</v>
      </c>
      <c r="L15" s="4">
        <f>IF(ISNUMBER(INDEX('Economic Data'!B:B,MATCH($A15,'Economic Data'!$A:$A,1)-3)),ROUND(INDEX('Economic Data'!B:B,MATCH($A15,'Economic Data'!$A:$A,1))/INDEX('Economic Data'!B:B,MATCH($A15,'Economic Data'!$A:$A,1)-3) - 1,4),"")</f>
        <v>4.24E-2</v>
      </c>
      <c r="M15" s="4">
        <f>IF(ISNUMBER(INDEX('Economic Data'!D:D,MATCH($A15,'Economic Data'!$A:$A,1)-3)),ROUND(INDEX('Economic Data'!D:D,MATCH($A15,'Economic Data'!$A:$A,1))/INDEX('Economic Data'!D:D,MATCH($A15,'Economic Data'!$A:$A,1)-3) - 1,4),"")</f>
        <v>3.04E-2</v>
      </c>
      <c r="N15" s="4">
        <f>IF(ISNUMBER(INDEX('Economic Data'!E:E,MATCH($A15,'Economic Data'!$A:$A,1)-3)),ROUND(INDEX('Economic Data'!E:E,MATCH($A15,'Economic Data'!$A:$A,1))-INDEX('Economic Data'!E:E,MATCH($A15,'Economic Data'!$A:$A,1)-3),4),"")</f>
        <v>-0.33</v>
      </c>
      <c r="O15" s="4">
        <f>IF(ISNUMBER(INDEX('Economic Data'!F:F,MATCH($A15,'Economic Data'!$A:$A,1)-3)),ROUND(INDEX('Economic Data'!F:F,MATCH($A15,'Economic Data'!$A:$A,1))-INDEX('Economic Data'!F:F,MATCH($A15,'Economic Data'!$A:$A,1)-3),4),"")</f>
        <v>-0.06</v>
      </c>
      <c r="P15" s="4">
        <f>IF(ISNUMBER(INDEX('Economic Data'!G:G,MATCH($A15,'Economic Data'!$A:$A,1)-3)),ROUND(INDEX('Economic Data'!G:G,MATCH($A15,'Economic Data'!$A:$A,1))-INDEX('Economic Data'!G:G,MATCH($A15,'Economic Data'!$A:$A,1)-3),4),"")</f>
        <v>0.05</v>
      </c>
      <c r="Q15" s="4">
        <f>IF(ISNUMBER(INDEX('Economic Data'!H:H,MATCH($A15,'Economic Data'!$A:$A,1)-1)),ROUND(INDEX('Economic Data'!H:H,MATCH($A15,'Economic Data'!$A:$A,1))/INDEX('Economic Data'!H:H,MATCH($A15,'Economic Data'!$A:$A,1)-3) - 1,4),"")</f>
        <v>8.6999999999999994E-3</v>
      </c>
      <c r="R15" s="4">
        <f>IF(ISNUMBER(INDEX('Economic Data'!B:B,MATCH($A14,'Economic Data'!$A:$A,1))),ROUND((INDEX('Economic Data'!B:B,MATCH($A15,'Economic Data'!$A:$A,1))/INDEX('Economic Data'!B:B,MATCH($A14,'Economic Data'!$A:$A,1)) - 1)/(($A15-$A14)/365),4),"")</f>
        <v>3.8800000000000001E-2</v>
      </c>
      <c r="S15" s="4">
        <f>IF(ISNUMBER(INDEX('Economic Data'!D:D,MATCH($A14,'Economic Data'!$A:$A,1))),ROUND((INDEX('Economic Data'!D:D,MATCH($A15,'Economic Data'!$A:$A,1))/INDEX('Economic Data'!D:D,MATCH($A14,'Economic Data'!$A:$A,1)) - 1)/(($A15-$A14)/365),4),"")</f>
        <v>2.3599999999999999E-2</v>
      </c>
      <c r="T15" s="4">
        <f>IF(ISNUMBER(INDEX('Economic Data'!E:E,MATCH($A14,'Economic Data'!$A:$A,1))),ROUND((INDEX('Economic Data'!E:E,MATCH($A15,'Economic Data'!$A:$A,1))-INDEX('Economic Data'!E:E,MATCH($A14,'Economic Data'!$A:$A,1)))/(($A15-$A14)/365),4),"")</f>
        <v>-0.19550000000000001</v>
      </c>
      <c r="U15" s="4">
        <f>IF(ISNUMBER(INDEX('Economic Data'!F:F,MATCH($A14,'Economic Data'!$A:$A,1))),ROUND((INDEX('Economic Data'!F:F,MATCH($A15,'Economic Data'!$A:$A,1))-INDEX('Economic Data'!F:F,MATCH($A14,'Economic Data'!$A:$A,1)))/(($A15-$A14)/365),4),"")</f>
        <v>0.61729999999999996</v>
      </c>
      <c r="V15" s="4">
        <f>IF(ISNUMBER(INDEX('Economic Data'!G:G,MATCH($A14,'Economic Data'!$A:$A,1))),ROUND((INDEX('Economic Data'!G:G,MATCH($A15,'Economic Data'!$A:$A,1))-INDEX('Economic Data'!G:G,MATCH($A14,'Economic Data'!$A:$A,1)))/(($A15-$A14)/365),4),"")</f>
        <v>0.1265</v>
      </c>
      <c r="W15" s="4">
        <f>IF(ISNUMBER(INDEX('Economic Data'!H:H,MATCH($A14,'Economic Data'!$A:$A,1))),ROUND((INDEX('Economic Data'!H:H,MATCH($A15,'Economic Data'!$A:$A,1))/INDEX('Economic Data'!H:H,MATCH($A14,'Economic Data'!$A:$A,1)) - 1)/(($A15-$A14)/365),4),"")</f>
        <v>1.04E-2</v>
      </c>
      <c r="X15" s="4">
        <f>IF(ISNUMBER(INDEX('Economic Data'!I:I,MATCH($A15,'Economic Data'!$A:$A,1))),ROUND(INDEX('Economic Data'!I:I,MATCH($A15,'Economic Data'!$A:$A,1)),4),"")</f>
        <v>9.3000000000000007</v>
      </c>
      <c r="Y15" s="4">
        <f>IF(ISNUMBER(INDEX('Economic Data'!J:J,MATCH($A15,'Economic Data'!$A:$A,1))),ROUND(INDEX('Economic Data'!J:J,MATCH($A15,'Economic Data'!$A:$A,1)),4),"")</f>
        <v>1.5</v>
      </c>
      <c r="AA15" s="4">
        <f t="shared" si="1"/>
        <v>1.48</v>
      </c>
      <c r="AB15" s="4">
        <f t="shared" si="2"/>
        <v>0.17</v>
      </c>
      <c r="AC15" s="4">
        <f t="shared" si="3"/>
        <v>-0.61</v>
      </c>
    </row>
    <row r="16" spans="1:29" x14ac:dyDescent="0.6">
      <c r="A16" s="5">
        <v>32956</v>
      </c>
      <c r="B16" s="4">
        <v>0.499</v>
      </c>
      <c r="C16" s="4">
        <f>IF(ISNUMBER(INDEX('Economic Data'!B:B,MATCH($A16,'Economic Data'!$A:$A,1)-1)),ROUND(INDEX('Economic Data'!B:B,MATCH($A16,'Economic Data'!$A:$A,1))/INDEX('Economic Data'!B:B,MATCH($A16,'Economic Data'!$A:$A,1)-1) - 1,4),"")</f>
        <v>8.3000000000000001E-3</v>
      </c>
      <c r="D16" s="4">
        <f>IF(ISNUMBER(INDEX('Economic Data'!D:D,MATCH($A16,'Economic Data'!$A:$A,1)-1)),ROUND(INDEX('Economic Data'!D:D,MATCH($A16,'Economic Data'!$A:$A,1))/INDEX('Economic Data'!D:D,MATCH($A16,'Economic Data'!$A:$A,1)-1) - 1,4),"")</f>
        <v>4.7999999999999996E-3</v>
      </c>
      <c r="E16" s="4">
        <f>IF(ISNUMBER(INDEX('Economic Data'!E:E,MATCH($A16,'Economic Data'!$A:$A,1))),ROUND(INDEX('Economic Data'!E:E,MATCH($A16,'Economic Data'!$A:$A,1)),4),"")</f>
        <v>6.19</v>
      </c>
      <c r="F16" s="4">
        <f>IF(ISNUMBER(INDEX('Economic Data'!E:E,MATCH($A16,'Economic Data'!$A:$A,1)-1)),ROUND(INDEX('Economic Data'!E:E,MATCH($A16,'Economic Data'!$A:$A,1))-INDEX('Economic Data'!E:E,MATCH($A16,'Economic Data'!$A:$A,1)-1),4),"")</f>
        <v>0.34</v>
      </c>
      <c r="G16" s="4">
        <f>IF(ISNUMBER(INDEX('Economic Data'!F:F,MATCH($A16,'Economic Data'!$A:$A,1))),ROUND(INDEX('Economic Data'!F:F,MATCH($A16,'Economic Data'!$A:$A,1)),4),"")</f>
        <v>63.54</v>
      </c>
      <c r="H16" s="4">
        <f>IF(ISNUMBER(INDEX('Economic Data'!F:F,MATCH($A16,'Economic Data'!$A:$A,1)-1)),ROUND(INDEX('Economic Data'!F:F,MATCH($A16,'Economic Data'!$A:$A,1))-INDEX('Economic Data'!F:F,MATCH($A16,'Economic Data'!$A:$A,1)-1),4),"")</f>
        <v>0.22</v>
      </c>
      <c r="I16" s="4">
        <f>IF(ISNUMBER(INDEX('Economic Data'!G:G,MATCH($A16,'Economic Data'!$A:$A,1))),ROUND(INDEX('Economic Data'!G:G,MATCH($A16,'Economic Data'!$A:$A,1)),4),"")</f>
        <v>10.33</v>
      </c>
      <c r="J16" s="4">
        <f>IF(ISNUMBER(INDEX('Economic Data'!G:G,MATCH($A16,'Economic Data'!$A:$A,1)-1)),ROUND(INDEX('Economic Data'!G:G,MATCH($A16,'Economic Data'!$A:$A,1))-INDEX('Economic Data'!G:G,MATCH($A16,'Economic Data'!$A:$A,1)-1),4),"")</f>
        <v>0.39</v>
      </c>
      <c r="K16" s="4">
        <f>IF(ISNUMBER(INDEX('Economic Data'!H:H,MATCH($A16,'Economic Data'!$A:$A,1)-1)),ROUND(INDEX('Economic Data'!H:H,MATCH($A16,'Economic Data'!$A:$A,1))/INDEX('Economic Data'!H:H,MATCH($A16,'Economic Data'!$A:$A,1)-1) - 1,4),"")</f>
        <v>1.1999999999999999E-3</v>
      </c>
      <c r="L16" s="4">
        <f>IF(ISNUMBER(INDEX('Economic Data'!B:B,MATCH($A16,'Economic Data'!$A:$A,1)-3)),ROUND(INDEX('Economic Data'!B:B,MATCH($A16,'Economic Data'!$A:$A,1))/INDEX('Economic Data'!B:B,MATCH($A16,'Economic Data'!$A:$A,1)-3) - 1,4),"")</f>
        <v>1.37E-2</v>
      </c>
      <c r="M16" s="4">
        <f>IF(ISNUMBER(INDEX('Economic Data'!D:D,MATCH($A16,'Economic Data'!$A:$A,1)-3)),ROUND(INDEX('Economic Data'!D:D,MATCH($A16,'Economic Data'!$A:$A,1))/INDEX('Economic Data'!D:D,MATCH($A16,'Economic Data'!$A:$A,1)-3) - 1,4),"")</f>
        <v>2.5999999999999999E-3</v>
      </c>
      <c r="N16" s="4">
        <f>IF(ISNUMBER(INDEX('Economic Data'!E:E,MATCH($A16,'Economic Data'!$A:$A,1)-3)),ROUND(INDEX('Economic Data'!E:E,MATCH($A16,'Economic Data'!$A:$A,1))-INDEX('Economic Data'!E:E,MATCH($A16,'Economic Data'!$A:$A,1)-3),4),"")</f>
        <v>0.18</v>
      </c>
      <c r="O16" s="4">
        <f>IF(ISNUMBER(INDEX('Economic Data'!F:F,MATCH($A16,'Economic Data'!$A:$A,1)-3)),ROUND(INDEX('Economic Data'!F:F,MATCH($A16,'Economic Data'!$A:$A,1))-INDEX('Economic Data'!F:F,MATCH($A16,'Economic Data'!$A:$A,1)-3),4),"")</f>
        <v>0.51</v>
      </c>
      <c r="P16" s="4">
        <f>IF(ISNUMBER(INDEX('Economic Data'!G:G,MATCH($A16,'Economic Data'!$A:$A,1)-3)),ROUND(INDEX('Economic Data'!G:G,MATCH($A16,'Economic Data'!$A:$A,1))-INDEX('Economic Data'!G:G,MATCH($A16,'Economic Data'!$A:$A,1)-3),4),"")</f>
        <v>0.65</v>
      </c>
      <c r="Q16" s="4">
        <f>IF(ISNUMBER(INDEX('Economic Data'!H:H,MATCH($A16,'Economic Data'!$A:$A,1)-1)),ROUND(INDEX('Economic Data'!H:H,MATCH($A16,'Economic Data'!$A:$A,1))/INDEX('Economic Data'!H:H,MATCH($A16,'Economic Data'!$A:$A,1)-3) - 1,4),"")</f>
        <v>2.7400000000000001E-2</v>
      </c>
      <c r="R16" s="4">
        <f>IF(ISNUMBER(INDEX('Economic Data'!B:B,MATCH($A15,'Economic Data'!$A:$A,1))),ROUND((INDEX('Economic Data'!B:B,MATCH($A16,'Economic Data'!$A:$A,1))/INDEX('Economic Data'!B:B,MATCH($A15,'Economic Data'!$A:$A,1)) - 1)/(($A16-$A15)/365),4),"")</f>
        <v>4.36E-2</v>
      </c>
      <c r="S16" s="4">
        <f>IF(ISNUMBER(INDEX('Economic Data'!D:D,MATCH($A15,'Economic Data'!$A:$A,1))),ROUND((INDEX('Economic Data'!D:D,MATCH($A16,'Economic Data'!$A:$A,1))/INDEX('Economic Data'!D:D,MATCH($A15,'Economic Data'!$A:$A,1)) - 1)/(($A16-$A15)/365),4),"")</f>
        <v>2.5700000000000001E-2</v>
      </c>
      <c r="T16" s="4">
        <f>IF(ISNUMBER(INDEX('Economic Data'!E:E,MATCH($A15,'Economic Data'!$A:$A,1))),ROUND((INDEX('Economic Data'!E:E,MATCH($A16,'Economic Data'!$A:$A,1))-INDEX('Economic Data'!E:E,MATCH($A15,'Economic Data'!$A:$A,1)))/(($A16-$A15)/365),4),"")</f>
        <v>-0.67300000000000004</v>
      </c>
      <c r="U16" s="4">
        <f>IF(ISNUMBER(INDEX('Economic Data'!F:F,MATCH($A15,'Economic Data'!$A:$A,1))),ROUND((INDEX('Economic Data'!F:F,MATCH($A16,'Economic Data'!$A:$A,1))-INDEX('Economic Data'!F:F,MATCH($A15,'Economic Data'!$A:$A,1)))/(($A16-$A15)/365),4),"")</f>
        <v>0.6028</v>
      </c>
      <c r="V16" s="4">
        <f>IF(ISNUMBER(INDEX('Economic Data'!G:G,MATCH($A15,'Economic Data'!$A:$A,1))),ROUND((INDEX('Economic Data'!G:G,MATCH($A16,'Economic Data'!$A:$A,1))-INDEX('Economic Data'!G:G,MATCH($A15,'Economic Data'!$A:$A,1)))/(($A16-$A15)/365),4),"")</f>
        <v>-0.65090000000000003</v>
      </c>
      <c r="W16" s="4">
        <f>IF(ISNUMBER(INDEX('Economic Data'!H:H,MATCH($A15,'Economic Data'!$A:$A,1))),ROUND((INDEX('Economic Data'!H:H,MATCH($A16,'Economic Data'!$A:$A,1))/INDEX('Economic Data'!H:H,MATCH($A15,'Economic Data'!$A:$A,1)) - 1)/(($A16-$A15)/365),4),"")</f>
        <v>5.0900000000000001E-2</v>
      </c>
      <c r="X16" s="4">
        <f>IF(ISNUMBER(INDEX('Economic Data'!I:I,MATCH($A16,'Economic Data'!$A:$A,1))),ROUND(INDEX('Economic Data'!I:I,MATCH($A16,'Economic Data'!$A:$A,1)),4),"")</f>
        <v>8.6999999999999993</v>
      </c>
      <c r="Y16" s="4">
        <f>IF(ISNUMBER(INDEX('Economic Data'!J:J,MATCH($A16,'Economic Data'!$A:$A,1))),ROUND(INDEX('Economic Data'!J:J,MATCH($A16,'Economic Data'!$A:$A,1)),4),"")</f>
        <v>1.8</v>
      </c>
      <c r="AA16" s="4">
        <f t="shared" si="1"/>
        <v>-1.23</v>
      </c>
      <c r="AB16" s="4">
        <f t="shared" si="2"/>
        <v>0.46</v>
      </c>
      <c r="AC16" s="4">
        <f t="shared" si="3"/>
        <v>0.08</v>
      </c>
    </row>
    <row r="17" spans="1:29" x14ac:dyDescent="0.6">
      <c r="A17" s="5">
        <v>34041</v>
      </c>
      <c r="B17" s="4">
        <v>0.51439999999999997</v>
      </c>
      <c r="C17" s="4">
        <f>IF(ISNUMBER(INDEX('Economic Data'!B:B,MATCH($A17,'Economic Data'!$A:$A,1)-1)),ROUND(INDEX('Economic Data'!B:B,MATCH($A17,'Economic Data'!$A:$A,1))/INDEX('Economic Data'!B:B,MATCH($A17,'Economic Data'!$A:$A,1)-1) - 1,4),"")</f>
        <v>6.8999999999999999E-3</v>
      </c>
      <c r="D17" s="4">
        <f>IF(ISNUMBER(INDEX('Economic Data'!D:D,MATCH($A17,'Economic Data'!$A:$A,1)-1)),ROUND(INDEX('Economic Data'!D:D,MATCH($A17,'Economic Data'!$A:$A,1))/INDEX('Economic Data'!D:D,MATCH($A17,'Economic Data'!$A:$A,1)-1) - 1,4),"")</f>
        <v>4.5999999999999999E-3</v>
      </c>
      <c r="E17" s="4">
        <f>IF(ISNUMBER(INDEX('Economic Data'!E:E,MATCH($A17,'Economic Data'!$A:$A,1))),ROUND(INDEX('Economic Data'!E:E,MATCH($A17,'Economic Data'!$A:$A,1)),4),"")</f>
        <v>10.86</v>
      </c>
      <c r="F17" s="4">
        <f>IF(ISNUMBER(INDEX('Economic Data'!E:E,MATCH($A17,'Economic Data'!$A:$A,1)-1)),ROUND(INDEX('Economic Data'!E:E,MATCH($A17,'Economic Data'!$A:$A,1))-INDEX('Economic Data'!E:E,MATCH($A17,'Economic Data'!$A:$A,1)-1),4),"")</f>
        <v>-0.36</v>
      </c>
      <c r="G17" s="4">
        <f>IF(ISNUMBER(INDEX('Economic Data'!F:F,MATCH($A17,'Economic Data'!$A:$A,1))),ROUND(INDEX('Economic Data'!F:F,MATCH($A17,'Economic Data'!$A:$A,1)),4),"")</f>
        <v>62.42</v>
      </c>
      <c r="H17" s="4">
        <f>IF(ISNUMBER(INDEX('Economic Data'!F:F,MATCH($A17,'Economic Data'!$A:$A,1)-1)),ROUND(INDEX('Economic Data'!F:F,MATCH($A17,'Economic Data'!$A:$A,1))-INDEX('Economic Data'!F:F,MATCH($A17,'Economic Data'!$A:$A,1)-1),4),"")</f>
        <v>-0.21</v>
      </c>
      <c r="I17" s="4">
        <f>IF(ISNUMBER(INDEX('Economic Data'!G:G,MATCH($A17,'Economic Data'!$A:$A,1))),ROUND(INDEX('Economic Data'!G:G,MATCH($A17,'Economic Data'!$A:$A,1)),4),"")</f>
        <v>17.82</v>
      </c>
      <c r="J17" s="4">
        <f>IF(ISNUMBER(INDEX('Economic Data'!G:G,MATCH($A17,'Economic Data'!$A:$A,1)-1)),ROUND(INDEX('Economic Data'!G:G,MATCH($A17,'Economic Data'!$A:$A,1))-INDEX('Economic Data'!G:G,MATCH($A17,'Economic Data'!$A:$A,1)-1),4),"")</f>
        <v>-0.3</v>
      </c>
      <c r="K17" s="4">
        <f>IF(ISNUMBER(INDEX('Economic Data'!H:H,MATCH($A17,'Economic Data'!$A:$A,1)-1)),ROUND(INDEX('Economic Data'!H:H,MATCH($A17,'Economic Data'!$A:$A,1))/INDEX('Economic Data'!H:H,MATCH($A17,'Economic Data'!$A:$A,1)-1) - 1,4),"")</f>
        <v>1E-3</v>
      </c>
      <c r="L17" s="4">
        <f>IF(ISNUMBER(INDEX('Economic Data'!B:B,MATCH($A17,'Economic Data'!$A:$A,1)-3)),ROUND(INDEX('Economic Data'!B:B,MATCH($A17,'Economic Data'!$A:$A,1))/INDEX('Economic Data'!B:B,MATCH($A17,'Economic Data'!$A:$A,1)-3) - 1,4),"")</f>
        <v>3.7999999999999999E-2</v>
      </c>
      <c r="M17" s="4">
        <f>IF(ISNUMBER(INDEX('Economic Data'!D:D,MATCH($A17,'Economic Data'!$A:$A,1)-3)),ROUND(INDEX('Economic Data'!D:D,MATCH($A17,'Economic Data'!$A:$A,1))/INDEX('Economic Data'!D:D,MATCH($A17,'Economic Data'!$A:$A,1)-3) - 1,4),"")</f>
        <v>3.0700000000000002E-2</v>
      </c>
      <c r="N17" s="4">
        <f>IF(ISNUMBER(INDEX('Economic Data'!E:E,MATCH($A17,'Economic Data'!$A:$A,1)-3)),ROUND(INDEX('Economic Data'!E:E,MATCH($A17,'Economic Data'!$A:$A,1))-INDEX('Economic Data'!E:E,MATCH($A17,'Economic Data'!$A:$A,1)-3),4),"")</f>
        <v>0.05</v>
      </c>
      <c r="O17" s="4">
        <f>IF(ISNUMBER(INDEX('Economic Data'!F:F,MATCH($A17,'Economic Data'!$A:$A,1)-3)),ROUND(INDEX('Economic Data'!F:F,MATCH($A17,'Economic Data'!$A:$A,1))-INDEX('Economic Data'!F:F,MATCH($A17,'Economic Data'!$A:$A,1)-3),4),"")</f>
        <v>-0.52</v>
      </c>
      <c r="P17" s="4">
        <f>IF(ISNUMBER(INDEX('Economic Data'!G:G,MATCH($A17,'Economic Data'!$A:$A,1)-3)),ROUND(INDEX('Economic Data'!G:G,MATCH($A17,'Economic Data'!$A:$A,1))-INDEX('Economic Data'!G:G,MATCH($A17,'Economic Data'!$A:$A,1)-3),4),"")</f>
        <v>0.24</v>
      </c>
      <c r="Q17" s="4">
        <f>IF(ISNUMBER(INDEX('Economic Data'!H:H,MATCH($A17,'Economic Data'!$A:$A,1)-1)),ROUND(INDEX('Economic Data'!H:H,MATCH($A17,'Economic Data'!$A:$A,1))/INDEX('Economic Data'!H:H,MATCH($A17,'Economic Data'!$A:$A,1)-3) - 1,4),"")</f>
        <v>8.6E-3</v>
      </c>
      <c r="R17" s="4">
        <f>IF(ISNUMBER(INDEX('Economic Data'!B:B,MATCH($A16,'Economic Data'!$A:$A,1))),ROUND((INDEX('Economic Data'!B:B,MATCH($A17,'Economic Data'!$A:$A,1))/INDEX('Economic Data'!B:B,MATCH($A16,'Economic Data'!$A:$A,1)) - 1)/(($A17-$A16)/365),4),"")</f>
        <v>1.4999999999999999E-2</v>
      </c>
      <c r="S17" s="4">
        <f>IF(ISNUMBER(INDEX('Economic Data'!D:D,MATCH($A16,'Economic Data'!$A:$A,1))),ROUND((INDEX('Economic Data'!D:D,MATCH($A17,'Economic Data'!$A:$A,1))/INDEX('Economic Data'!D:D,MATCH($A16,'Economic Data'!$A:$A,1)) - 1)/(($A17-$A16)/365),4),"")</f>
        <v>2.8999999999999998E-3</v>
      </c>
      <c r="T17" s="4">
        <f>IF(ISNUMBER(INDEX('Economic Data'!E:E,MATCH($A16,'Economic Data'!$A:$A,1))),ROUND((INDEX('Economic Data'!E:E,MATCH($A17,'Economic Data'!$A:$A,1))-INDEX('Economic Data'!E:E,MATCH($A16,'Economic Data'!$A:$A,1)))/(($A17-$A16)/365),4),"")</f>
        <v>1.571</v>
      </c>
      <c r="U17" s="4">
        <f>IF(ISNUMBER(INDEX('Economic Data'!F:F,MATCH($A16,'Economic Data'!$A:$A,1))),ROUND((INDEX('Economic Data'!F:F,MATCH($A17,'Economic Data'!$A:$A,1))-INDEX('Economic Data'!F:F,MATCH($A16,'Economic Data'!$A:$A,1)))/(($A17-$A16)/365),4),"")</f>
        <v>-0.37680000000000002</v>
      </c>
      <c r="V17" s="4">
        <f>IF(ISNUMBER(INDEX('Economic Data'!G:G,MATCH($A16,'Economic Data'!$A:$A,1))),ROUND((INDEX('Economic Data'!G:G,MATCH($A17,'Economic Data'!$A:$A,1))-INDEX('Economic Data'!G:G,MATCH($A16,'Economic Data'!$A:$A,1)))/(($A17-$A16)/365),4),"")</f>
        <v>2.5196999999999998</v>
      </c>
      <c r="W17" s="4">
        <f>IF(ISNUMBER(INDEX('Economic Data'!H:H,MATCH($A16,'Economic Data'!$A:$A,1))),ROUND((INDEX('Economic Data'!H:H,MATCH($A17,'Economic Data'!$A:$A,1))/INDEX('Economic Data'!H:H,MATCH($A16,'Economic Data'!$A:$A,1)) - 1)/(($A17-$A16)/365),4),"")</f>
        <v>5.9999999999999995E-4</v>
      </c>
      <c r="X17" s="4">
        <f>IF(ISNUMBER(INDEX('Economic Data'!I:I,MATCH($A17,'Economic Data'!$A:$A,1))),ROUND(INDEX('Economic Data'!I:I,MATCH($A17,'Economic Data'!$A:$A,1)),4),"")</f>
        <v>1.2</v>
      </c>
      <c r="Y17" s="4">
        <f>IF(ISNUMBER(INDEX('Economic Data'!J:J,MATCH($A17,'Economic Data'!$A:$A,1))),ROUND(INDEX('Economic Data'!J:J,MATCH($A17,'Economic Data'!$A:$A,1)),4),"")</f>
        <v>0.8</v>
      </c>
      <c r="AA17" s="4">
        <f t="shared" si="1"/>
        <v>1.26</v>
      </c>
      <c r="AB17" s="4">
        <f t="shared" si="2"/>
        <v>-1.28</v>
      </c>
      <c r="AC17" s="4">
        <f t="shared" si="3"/>
        <v>-0.61</v>
      </c>
    </row>
    <row r="18" spans="1:29" x14ac:dyDescent="0.6">
      <c r="A18" s="5">
        <v>35126</v>
      </c>
      <c r="B18" s="4">
        <v>0.4637</v>
      </c>
      <c r="C18" s="4">
        <f>IF(ISNUMBER(INDEX('Economic Data'!B:B,MATCH($A18,'Economic Data'!$A:$A,1)-1)),ROUND(INDEX('Economic Data'!B:B,MATCH($A18,'Economic Data'!$A:$A,1))/INDEX('Economic Data'!B:B,MATCH($A18,'Economic Data'!$A:$A,1)-1) - 1,4),"")</f>
        <v>1.7000000000000001E-2</v>
      </c>
      <c r="D18" s="4">
        <f>IF(ISNUMBER(INDEX('Economic Data'!D:D,MATCH($A18,'Economic Data'!$A:$A,1)-1)),ROUND(INDEX('Economic Data'!D:D,MATCH($A18,'Economic Data'!$A:$A,1))/INDEX('Economic Data'!D:D,MATCH($A18,'Economic Data'!$A:$A,1)-1) - 1,4),"")</f>
        <v>1.44E-2</v>
      </c>
      <c r="E18" s="4">
        <f>IF(ISNUMBER(INDEX('Economic Data'!E:E,MATCH($A18,'Economic Data'!$A:$A,1))),ROUND(INDEX('Economic Data'!E:E,MATCH($A18,'Economic Data'!$A:$A,1)),4),"")</f>
        <v>8.42</v>
      </c>
      <c r="F18" s="4">
        <f>IF(ISNUMBER(INDEX('Economic Data'!E:E,MATCH($A18,'Economic Data'!$A:$A,1)-1)),ROUND(INDEX('Economic Data'!E:E,MATCH($A18,'Economic Data'!$A:$A,1))-INDEX('Economic Data'!E:E,MATCH($A18,'Economic Data'!$A:$A,1)-1),4),"")</f>
        <v>0.28000000000000003</v>
      </c>
      <c r="G18" s="4">
        <f>IF(ISNUMBER(INDEX('Economic Data'!F:F,MATCH($A18,'Economic Data'!$A:$A,1))),ROUND(INDEX('Economic Data'!F:F,MATCH($A18,'Economic Data'!$A:$A,1)),4),"")</f>
        <v>63.45</v>
      </c>
      <c r="H18" s="4">
        <f>IF(ISNUMBER(INDEX('Economic Data'!F:F,MATCH($A18,'Economic Data'!$A:$A,1)-1)),ROUND(INDEX('Economic Data'!F:F,MATCH($A18,'Economic Data'!$A:$A,1))-INDEX('Economic Data'!F:F,MATCH($A18,'Economic Data'!$A:$A,1)-1),4),"")</f>
        <v>-0.23</v>
      </c>
      <c r="I18" s="4">
        <f>IF(ISNUMBER(INDEX('Economic Data'!G:G,MATCH($A18,'Economic Data'!$A:$A,1))),ROUND(INDEX('Economic Data'!G:G,MATCH($A18,'Economic Data'!$A:$A,1)),4),"")</f>
        <v>15.08</v>
      </c>
      <c r="J18" s="4">
        <f>IF(ISNUMBER(INDEX('Economic Data'!G:G,MATCH($A18,'Economic Data'!$A:$A,1)-1)),ROUND(INDEX('Economic Data'!G:G,MATCH($A18,'Economic Data'!$A:$A,1))-INDEX('Economic Data'!G:G,MATCH($A18,'Economic Data'!$A:$A,1)-1),4),"")</f>
        <v>0.23</v>
      </c>
      <c r="K18" s="4">
        <f>IF(ISNUMBER(INDEX('Economic Data'!H:H,MATCH($A18,'Economic Data'!$A:$A,1)-1)),ROUND(INDEX('Economic Data'!H:H,MATCH($A18,'Economic Data'!$A:$A,1))/INDEX('Economic Data'!H:H,MATCH($A18,'Economic Data'!$A:$A,1)-1) - 1,4),"")</f>
        <v>9.1000000000000004E-3</v>
      </c>
      <c r="L18" s="4">
        <f>IF(ISNUMBER(INDEX('Economic Data'!B:B,MATCH($A18,'Economic Data'!$A:$A,1)-3)),ROUND(INDEX('Economic Data'!B:B,MATCH($A18,'Economic Data'!$A:$A,1))/INDEX('Economic Data'!B:B,MATCH($A18,'Economic Data'!$A:$A,1)-3) - 1,4),"")</f>
        <v>4.0500000000000001E-2</v>
      </c>
      <c r="M18" s="4">
        <f>IF(ISNUMBER(INDEX('Economic Data'!D:D,MATCH($A18,'Economic Data'!$A:$A,1)-3)),ROUND(INDEX('Economic Data'!D:D,MATCH($A18,'Economic Data'!$A:$A,1))/INDEX('Economic Data'!D:D,MATCH($A18,'Economic Data'!$A:$A,1)-3) - 1,4),"")</f>
        <v>3.1199999999999999E-2</v>
      </c>
      <c r="N18" s="4">
        <f>IF(ISNUMBER(INDEX('Economic Data'!E:E,MATCH($A18,'Economic Data'!$A:$A,1)-3)),ROUND(INDEX('Economic Data'!E:E,MATCH($A18,'Economic Data'!$A:$A,1))-INDEX('Economic Data'!E:E,MATCH($A18,'Economic Data'!$A:$A,1)-3),4),"")</f>
        <v>0.06</v>
      </c>
      <c r="O18" s="4">
        <f>IF(ISNUMBER(INDEX('Economic Data'!F:F,MATCH($A18,'Economic Data'!$A:$A,1)-3)),ROUND(INDEX('Economic Data'!F:F,MATCH($A18,'Economic Data'!$A:$A,1))-INDEX('Economic Data'!F:F,MATCH($A18,'Economic Data'!$A:$A,1)-3),4),"")</f>
        <v>-0.15</v>
      </c>
      <c r="P18" s="4">
        <f>IF(ISNUMBER(INDEX('Economic Data'!G:G,MATCH($A18,'Economic Data'!$A:$A,1)-3)),ROUND(INDEX('Economic Data'!G:G,MATCH($A18,'Economic Data'!$A:$A,1))-INDEX('Economic Data'!G:G,MATCH($A18,'Economic Data'!$A:$A,1)-3),4),"")</f>
        <v>0.21</v>
      </c>
      <c r="Q18" s="4">
        <f>IF(ISNUMBER(INDEX('Economic Data'!H:H,MATCH($A18,'Economic Data'!$A:$A,1)-1)),ROUND(INDEX('Economic Data'!H:H,MATCH($A18,'Economic Data'!$A:$A,1))/INDEX('Economic Data'!H:H,MATCH($A18,'Economic Data'!$A:$A,1)-3) - 1,4),"")</f>
        <v>3.7400000000000003E-2</v>
      </c>
      <c r="R18" s="4">
        <f>IF(ISNUMBER(INDEX('Economic Data'!B:B,MATCH($A17,'Economic Data'!$A:$A,1))),ROUND((INDEX('Economic Data'!B:B,MATCH($A18,'Economic Data'!$A:$A,1))/INDEX('Economic Data'!B:B,MATCH($A17,'Economic Data'!$A:$A,1)) - 1)/(($A18-$A17)/365),4),"")</f>
        <v>4.0800000000000003E-2</v>
      </c>
      <c r="S18" s="4">
        <f>IF(ISNUMBER(INDEX('Economic Data'!D:D,MATCH($A17,'Economic Data'!$A:$A,1))),ROUND((INDEX('Economic Data'!D:D,MATCH($A18,'Economic Data'!$A:$A,1))/INDEX('Economic Data'!D:D,MATCH($A17,'Economic Data'!$A:$A,1)) - 1)/(($A18-$A17)/365),4),"")</f>
        <v>2.9100000000000001E-2</v>
      </c>
      <c r="T18" s="4">
        <f>IF(ISNUMBER(INDEX('Economic Data'!E:E,MATCH($A17,'Economic Data'!$A:$A,1))),ROUND((INDEX('Economic Data'!E:E,MATCH($A18,'Economic Data'!$A:$A,1))-INDEX('Economic Data'!E:E,MATCH($A17,'Economic Data'!$A:$A,1)))/(($A18-$A17)/365),4),"")</f>
        <v>-0.82079999999999997</v>
      </c>
      <c r="U18" s="4">
        <f>IF(ISNUMBER(INDEX('Economic Data'!F:F,MATCH($A17,'Economic Data'!$A:$A,1))),ROUND((INDEX('Economic Data'!F:F,MATCH($A18,'Economic Data'!$A:$A,1))-INDEX('Economic Data'!F:F,MATCH($A17,'Economic Data'!$A:$A,1)))/(($A18-$A17)/365),4),"")</f>
        <v>0.34649999999999997</v>
      </c>
      <c r="V18" s="4">
        <f>IF(ISNUMBER(INDEX('Economic Data'!G:G,MATCH($A17,'Economic Data'!$A:$A,1))),ROUND((INDEX('Economic Data'!G:G,MATCH($A18,'Economic Data'!$A:$A,1))-INDEX('Economic Data'!G:G,MATCH($A17,'Economic Data'!$A:$A,1)))/(($A18-$A17)/365),4),"")</f>
        <v>-0.92179999999999995</v>
      </c>
      <c r="W18" s="4">
        <f>IF(ISNUMBER(INDEX('Economic Data'!H:H,MATCH($A17,'Economic Data'!$A:$A,1))),ROUND((INDEX('Economic Data'!H:H,MATCH($A18,'Economic Data'!$A:$A,1))/INDEX('Economic Data'!H:H,MATCH($A17,'Economic Data'!$A:$A,1)) - 1)/(($A18-$A17)/365),4),"")</f>
        <v>3.4099999999999998E-2</v>
      </c>
      <c r="X18" s="4">
        <f>IF(ISNUMBER(INDEX('Economic Data'!I:I,MATCH($A18,'Economic Data'!$A:$A,1))),ROUND(INDEX('Economic Data'!I:I,MATCH($A18,'Economic Data'!$A:$A,1)),4),"")</f>
        <v>3.8</v>
      </c>
      <c r="Y18" s="4">
        <f>IF(ISNUMBER(INDEX('Economic Data'!J:J,MATCH($A18,'Economic Data'!$A:$A,1))),ROUND(INDEX('Economic Data'!J:J,MATCH($A18,'Economic Data'!$A:$A,1)),4),"")</f>
        <v>0.3</v>
      </c>
      <c r="AA18" s="4">
        <f t="shared" si="1"/>
        <v>-1.02</v>
      </c>
      <c r="AB18" s="4">
        <f t="shared" si="2"/>
        <v>0.28999999999999998</v>
      </c>
      <c r="AC18" s="4">
        <f t="shared" si="3"/>
        <v>0.45</v>
      </c>
    </row>
    <row r="19" spans="1:29" x14ac:dyDescent="0.6">
      <c r="A19" s="5">
        <v>36071</v>
      </c>
      <c r="B19" s="4">
        <v>0.49020000000000002</v>
      </c>
      <c r="C19" s="4">
        <f>IF(ISNUMBER(INDEX('Economic Data'!B:B,MATCH($A19,'Economic Data'!$A:$A,1)-1)),ROUND(INDEX('Economic Data'!B:B,MATCH($A19,'Economic Data'!$A:$A,1))/INDEX('Economic Data'!B:B,MATCH($A19,'Economic Data'!$A:$A,1)-1) - 1,4),"")</f>
        <v>1.9400000000000001E-2</v>
      </c>
      <c r="D19" s="4">
        <f>IF(ISNUMBER(INDEX('Economic Data'!D:D,MATCH($A19,'Economic Data'!$A:$A,1)-1)),ROUND(INDEX('Economic Data'!D:D,MATCH($A19,'Economic Data'!$A:$A,1))/INDEX('Economic Data'!D:D,MATCH($A19,'Economic Data'!$A:$A,1)-1) - 1,4),"")</f>
        <v>1.66E-2</v>
      </c>
      <c r="E19" s="4">
        <f>IF(ISNUMBER(INDEX('Economic Data'!E:E,MATCH($A19,'Economic Data'!$A:$A,1))),ROUND(INDEX('Economic Data'!E:E,MATCH($A19,'Economic Data'!$A:$A,1)),4),"")</f>
        <v>7.63</v>
      </c>
      <c r="F19" s="4">
        <f>IF(ISNUMBER(INDEX('Economic Data'!E:E,MATCH($A19,'Economic Data'!$A:$A,1)-1)),ROUND(INDEX('Economic Data'!E:E,MATCH($A19,'Economic Data'!$A:$A,1))-INDEX('Economic Data'!E:E,MATCH($A19,'Economic Data'!$A:$A,1)-1),4),"")</f>
        <v>-0.2</v>
      </c>
      <c r="G19" s="4">
        <f>IF(ISNUMBER(INDEX('Economic Data'!F:F,MATCH($A19,'Economic Data'!$A:$A,1))),ROUND(INDEX('Economic Data'!F:F,MATCH($A19,'Economic Data'!$A:$A,1)),4),"")</f>
        <v>63.24</v>
      </c>
      <c r="H19" s="4">
        <f>IF(ISNUMBER(INDEX('Economic Data'!F:F,MATCH($A19,'Economic Data'!$A:$A,1)-1)),ROUND(INDEX('Economic Data'!F:F,MATCH($A19,'Economic Data'!$A:$A,1))-INDEX('Economic Data'!F:F,MATCH($A19,'Economic Data'!$A:$A,1)-1),4),"")</f>
        <v>0.17</v>
      </c>
      <c r="I19" s="4">
        <f>IF(ISNUMBER(INDEX('Economic Data'!G:G,MATCH($A19,'Economic Data'!$A:$A,1))),ROUND(INDEX('Economic Data'!G:G,MATCH($A19,'Economic Data'!$A:$A,1)),4),"")</f>
        <v>14.24</v>
      </c>
      <c r="J19" s="4">
        <f>IF(ISNUMBER(INDEX('Economic Data'!G:G,MATCH($A19,'Economic Data'!$A:$A,1)-1)),ROUND(INDEX('Economic Data'!G:G,MATCH($A19,'Economic Data'!$A:$A,1))-INDEX('Economic Data'!G:G,MATCH($A19,'Economic Data'!$A:$A,1)-1),4),"")</f>
        <v>-0.43</v>
      </c>
      <c r="K19" s="4">
        <f>IF(ISNUMBER(INDEX('Economic Data'!H:H,MATCH($A19,'Economic Data'!$A:$A,1)-1)),ROUND(INDEX('Economic Data'!H:H,MATCH($A19,'Economic Data'!$A:$A,1))/INDEX('Economic Data'!H:H,MATCH($A19,'Economic Data'!$A:$A,1)-1) - 1,4),"")</f>
        <v>1.8800000000000001E-2</v>
      </c>
      <c r="L19" s="4">
        <f>IF(ISNUMBER(INDEX('Economic Data'!B:B,MATCH($A19,'Economic Data'!$A:$A,1)-3)),ROUND(INDEX('Economic Data'!B:B,MATCH($A19,'Economic Data'!$A:$A,1))/INDEX('Economic Data'!B:B,MATCH($A19,'Economic Data'!$A:$A,1)-3) - 1,4),"")</f>
        <v>3.6299999999999999E-2</v>
      </c>
      <c r="M19" s="4">
        <f>IF(ISNUMBER(INDEX('Economic Data'!D:D,MATCH($A19,'Economic Data'!$A:$A,1)-3)),ROUND(INDEX('Economic Data'!D:D,MATCH($A19,'Economic Data'!$A:$A,1))/INDEX('Economic Data'!D:D,MATCH($A19,'Economic Data'!$A:$A,1)-3) - 1,4),"")</f>
        <v>2.8199999999999999E-2</v>
      </c>
      <c r="N19" s="4">
        <f>IF(ISNUMBER(INDEX('Economic Data'!E:E,MATCH($A19,'Economic Data'!$A:$A,1)-3)),ROUND(INDEX('Economic Data'!E:E,MATCH($A19,'Economic Data'!$A:$A,1))-INDEX('Economic Data'!E:E,MATCH($A19,'Economic Data'!$A:$A,1)-3),4),"")</f>
        <v>-0.28000000000000003</v>
      </c>
      <c r="O19" s="4">
        <f>IF(ISNUMBER(INDEX('Economic Data'!F:F,MATCH($A19,'Economic Data'!$A:$A,1)-3)),ROUND(INDEX('Economic Data'!F:F,MATCH($A19,'Economic Data'!$A:$A,1))-INDEX('Economic Data'!F:F,MATCH($A19,'Economic Data'!$A:$A,1)-3),4),"")</f>
        <v>0.25</v>
      </c>
      <c r="P19" s="4">
        <f>IF(ISNUMBER(INDEX('Economic Data'!G:G,MATCH($A19,'Economic Data'!$A:$A,1)-3)),ROUND(INDEX('Economic Data'!G:G,MATCH($A19,'Economic Data'!$A:$A,1))-INDEX('Economic Data'!G:G,MATCH($A19,'Economic Data'!$A:$A,1)-3),4),"")</f>
        <v>-0.5</v>
      </c>
      <c r="Q19" s="4">
        <f>IF(ISNUMBER(INDEX('Economic Data'!H:H,MATCH($A19,'Economic Data'!$A:$A,1)-1)),ROUND(INDEX('Economic Data'!H:H,MATCH($A19,'Economic Data'!$A:$A,1))/INDEX('Economic Data'!H:H,MATCH($A19,'Economic Data'!$A:$A,1)-3) - 1,4),"")</f>
        <v>2.1000000000000001E-2</v>
      </c>
      <c r="R19" s="4">
        <f>IF(ISNUMBER(INDEX('Economic Data'!B:B,MATCH($A18,'Economic Data'!$A:$A,1))),ROUND((INDEX('Economic Data'!B:B,MATCH($A19,'Economic Data'!$A:$A,1))/INDEX('Economic Data'!B:B,MATCH($A18,'Economic Data'!$A:$A,1)) - 1)/(($A19-$A18)/365),4),"")</f>
        <v>4.4999999999999998E-2</v>
      </c>
      <c r="S19" s="4">
        <f>IF(ISNUMBER(INDEX('Economic Data'!D:D,MATCH($A18,'Economic Data'!$A:$A,1))),ROUND((INDEX('Economic Data'!D:D,MATCH($A19,'Economic Data'!$A:$A,1))/INDEX('Economic Data'!D:D,MATCH($A18,'Economic Data'!$A:$A,1)) - 1)/(($A19-$A18)/365),4),"")</f>
        <v>3.3700000000000001E-2</v>
      </c>
      <c r="T19" s="4">
        <f>IF(ISNUMBER(INDEX('Economic Data'!E:E,MATCH($A18,'Economic Data'!$A:$A,1))),ROUND((INDEX('Economic Data'!E:E,MATCH($A19,'Economic Data'!$A:$A,1))-INDEX('Economic Data'!E:E,MATCH($A18,'Economic Data'!$A:$A,1)))/(($A19-$A18)/365),4),"")</f>
        <v>-0.30509999999999998</v>
      </c>
      <c r="U19" s="4">
        <f>IF(ISNUMBER(INDEX('Economic Data'!F:F,MATCH($A18,'Economic Data'!$A:$A,1))),ROUND((INDEX('Economic Data'!F:F,MATCH($A19,'Economic Data'!$A:$A,1))-INDEX('Economic Data'!F:F,MATCH($A18,'Economic Data'!$A:$A,1)))/(($A19-$A18)/365),4),"")</f>
        <v>-8.1100000000000005E-2</v>
      </c>
      <c r="V19" s="4">
        <f>IF(ISNUMBER(INDEX('Economic Data'!G:G,MATCH($A18,'Economic Data'!$A:$A,1))),ROUND((INDEX('Economic Data'!G:G,MATCH($A19,'Economic Data'!$A:$A,1))-INDEX('Economic Data'!G:G,MATCH($A18,'Economic Data'!$A:$A,1)))/(($A19-$A18)/365),4),"")</f>
        <v>-0.32440000000000002</v>
      </c>
      <c r="W19" s="4">
        <f>IF(ISNUMBER(INDEX('Economic Data'!H:H,MATCH($A18,'Economic Data'!$A:$A,1))),ROUND((INDEX('Economic Data'!H:H,MATCH($A19,'Economic Data'!$A:$A,1))/INDEX('Economic Data'!H:H,MATCH($A18,'Economic Data'!$A:$A,1)) - 1)/(($A19-$A18)/365),4),"")</f>
        <v>3.2199999999999999E-2</v>
      </c>
      <c r="X19" s="4">
        <f>IF(ISNUMBER(INDEX('Economic Data'!I:I,MATCH($A19,'Economic Data'!$A:$A,1))),ROUND(INDEX('Economic Data'!I:I,MATCH($A19,'Economic Data'!$A:$A,1)),4),"")</f>
        <v>1.4</v>
      </c>
      <c r="Y19" s="4">
        <f>IF(ISNUMBER(INDEX('Economic Data'!J:J,MATCH($A19,'Economic Data'!$A:$A,1))),ROUND(INDEX('Economic Data'!J:J,MATCH($A19,'Economic Data'!$A:$A,1)),4),"")</f>
        <v>0.1</v>
      </c>
      <c r="AA19" s="4">
        <f t="shared" si="1"/>
        <v>0.69</v>
      </c>
      <c r="AB19" s="4">
        <f t="shared" si="2"/>
        <v>0.54</v>
      </c>
      <c r="AC19" s="4">
        <f t="shared" si="3"/>
        <v>-0.16</v>
      </c>
    </row>
    <row r="20" spans="1:29" x14ac:dyDescent="0.6">
      <c r="A20" s="5">
        <v>37205</v>
      </c>
      <c r="B20" s="4">
        <v>0.50949999999999995</v>
      </c>
      <c r="C20" s="4">
        <f>IF(ISNUMBER(INDEX('Economic Data'!B:B,MATCH($A20,'Economic Data'!$A:$A,1)-1)),ROUND(INDEX('Economic Data'!B:B,MATCH($A20,'Economic Data'!$A:$A,1))/INDEX('Economic Data'!B:B,MATCH($A20,'Economic Data'!$A:$A,1)-1) - 1,4),"")</f>
        <v>1.21E-2</v>
      </c>
      <c r="D20" s="4">
        <f>IF(ISNUMBER(INDEX('Economic Data'!D:D,MATCH($A20,'Economic Data'!$A:$A,1)-1)),ROUND(INDEX('Economic Data'!D:D,MATCH($A20,'Economic Data'!$A:$A,1))/INDEX('Economic Data'!D:D,MATCH($A20,'Economic Data'!$A:$A,1)-1) - 1,4),"")</f>
        <v>9.1999999999999998E-3</v>
      </c>
      <c r="E20" s="4">
        <f>IF(ISNUMBER(INDEX('Economic Data'!E:E,MATCH($A20,'Economic Data'!$A:$A,1))),ROUND(INDEX('Economic Data'!E:E,MATCH($A20,'Economic Data'!$A:$A,1)),4),"")</f>
        <v>6.84</v>
      </c>
      <c r="F20" s="4">
        <f>IF(ISNUMBER(INDEX('Economic Data'!E:E,MATCH($A20,'Economic Data'!$A:$A,1)-1)),ROUND(INDEX('Economic Data'!E:E,MATCH($A20,'Economic Data'!$A:$A,1))-INDEX('Economic Data'!E:E,MATCH($A20,'Economic Data'!$A:$A,1)-1),4),"")</f>
        <v>-0.09</v>
      </c>
      <c r="G20" s="4">
        <f>IF(ISNUMBER(INDEX('Economic Data'!F:F,MATCH($A20,'Economic Data'!$A:$A,1))),ROUND(INDEX('Economic Data'!F:F,MATCH($A20,'Economic Data'!$A:$A,1)),4),"")</f>
        <v>63.27</v>
      </c>
      <c r="H20" s="4">
        <f>IF(ISNUMBER(INDEX('Economic Data'!F:F,MATCH($A20,'Economic Data'!$A:$A,1)-1)),ROUND(INDEX('Economic Data'!F:F,MATCH($A20,'Economic Data'!$A:$A,1))-INDEX('Economic Data'!F:F,MATCH($A20,'Economic Data'!$A:$A,1)-1),4),"")</f>
        <v>-0.13</v>
      </c>
      <c r="I20" s="4">
        <f>IF(ISNUMBER(INDEX('Economic Data'!G:G,MATCH($A20,'Economic Data'!$A:$A,1))),ROUND(INDEX('Economic Data'!G:G,MATCH($A20,'Economic Data'!$A:$A,1)),4),"")</f>
        <v>13.49</v>
      </c>
      <c r="J20" s="4">
        <f>IF(ISNUMBER(INDEX('Economic Data'!G:G,MATCH($A20,'Economic Data'!$A:$A,1)-1)),ROUND(INDEX('Economic Data'!G:G,MATCH($A20,'Economic Data'!$A:$A,1))-INDEX('Economic Data'!G:G,MATCH($A20,'Economic Data'!$A:$A,1)-1),4),"")</f>
        <v>0.19</v>
      </c>
      <c r="K20" s="4">
        <f>IF(ISNUMBER(INDEX('Economic Data'!H:H,MATCH($A20,'Economic Data'!$A:$A,1)-1)),ROUND(INDEX('Economic Data'!H:H,MATCH($A20,'Economic Data'!$A:$A,1))/INDEX('Economic Data'!H:H,MATCH($A20,'Economic Data'!$A:$A,1)-1) - 1,4),"")</f>
        <v>2.4500000000000001E-2</v>
      </c>
      <c r="L20" s="4">
        <f>IF(ISNUMBER(INDEX('Economic Data'!B:B,MATCH($A20,'Economic Data'!$A:$A,1)-3)),ROUND(INDEX('Economic Data'!B:B,MATCH($A20,'Economic Data'!$A:$A,1))/INDEX('Economic Data'!B:B,MATCH($A20,'Economic Data'!$A:$A,1)-3) - 1,4),"")</f>
        <v>3.0800000000000001E-2</v>
      </c>
      <c r="M20" s="4">
        <f>IF(ISNUMBER(INDEX('Economic Data'!D:D,MATCH($A20,'Economic Data'!$A:$A,1)-3)),ROUND(INDEX('Economic Data'!D:D,MATCH($A20,'Economic Data'!$A:$A,1))/INDEX('Economic Data'!D:D,MATCH($A20,'Economic Data'!$A:$A,1)-3) - 1,4),"")</f>
        <v>2.0899999999999998E-2</v>
      </c>
      <c r="N20" s="4">
        <f>IF(ISNUMBER(INDEX('Economic Data'!E:E,MATCH($A20,'Economic Data'!$A:$A,1)-3)),ROUND(INDEX('Economic Data'!E:E,MATCH($A20,'Economic Data'!$A:$A,1))-INDEX('Economic Data'!E:E,MATCH($A20,'Economic Data'!$A:$A,1)-3),4),"")</f>
        <v>0.6</v>
      </c>
      <c r="O20" s="4">
        <f>IF(ISNUMBER(INDEX('Economic Data'!F:F,MATCH($A20,'Economic Data'!$A:$A,1)-3)),ROUND(INDEX('Economic Data'!F:F,MATCH($A20,'Economic Data'!$A:$A,1))-INDEX('Economic Data'!F:F,MATCH($A20,'Economic Data'!$A:$A,1)-3),4),"")</f>
        <v>0.24</v>
      </c>
      <c r="P20" s="4">
        <f>IF(ISNUMBER(INDEX('Economic Data'!G:G,MATCH($A20,'Economic Data'!$A:$A,1)-3)),ROUND(INDEX('Economic Data'!G:G,MATCH($A20,'Economic Data'!$A:$A,1))-INDEX('Economic Data'!G:G,MATCH($A20,'Economic Data'!$A:$A,1)-3),4),"")</f>
        <v>0.69</v>
      </c>
      <c r="Q20" s="4">
        <f>IF(ISNUMBER(INDEX('Economic Data'!H:H,MATCH($A20,'Economic Data'!$A:$A,1)-1)),ROUND(INDEX('Economic Data'!H:H,MATCH($A20,'Economic Data'!$A:$A,1))/INDEX('Economic Data'!H:H,MATCH($A20,'Economic Data'!$A:$A,1)-3) - 1,4),"")</f>
        <v>5.1999999999999998E-2</v>
      </c>
      <c r="R20" s="4">
        <f>IF(ISNUMBER(INDEX('Economic Data'!B:B,MATCH($A19,'Economic Data'!$A:$A,1))),ROUND((INDEX('Economic Data'!B:B,MATCH($A20,'Economic Data'!$A:$A,1))/INDEX('Economic Data'!B:B,MATCH($A19,'Economic Data'!$A:$A,1)) - 1)/(($A20-$A19)/365),4),"")</f>
        <v>3.2500000000000001E-2</v>
      </c>
      <c r="S20" s="4">
        <f>IF(ISNUMBER(INDEX('Economic Data'!D:D,MATCH($A19,'Economic Data'!$A:$A,1))),ROUND((INDEX('Economic Data'!D:D,MATCH($A20,'Economic Data'!$A:$A,1))/INDEX('Economic Data'!D:D,MATCH($A19,'Economic Data'!$A:$A,1)) - 1)/(($A20-$A19)/365),4),"")</f>
        <v>2.0199999999999999E-2</v>
      </c>
      <c r="T20" s="4">
        <f>IF(ISNUMBER(INDEX('Economic Data'!E:E,MATCH($A19,'Economic Data'!$A:$A,1))),ROUND((INDEX('Economic Data'!E:E,MATCH($A20,'Economic Data'!$A:$A,1))-INDEX('Economic Data'!E:E,MATCH($A19,'Economic Data'!$A:$A,1)))/(($A20-$A19)/365),4),"")</f>
        <v>-0.25430000000000003</v>
      </c>
      <c r="U20" s="4">
        <f>IF(ISNUMBER(INDEX('Economic Data'!F:F,MATCH($A19,'Economic Data'!$A:$A,1))),ROUND((INDEX('Economic Data'!F:F,MATCH($A20,'Economic Data'!$A:$A,1))-INDEX('Economic Data'!F:F,MATCH($A19,'Economic Data'!$A:$A,1)))/(($A20-$A19)/365),4),"")</f>
        <v>9.7000000000000003E-3</v>
      </c>
      <c r="V20" s="4">
        <f>IF(ISNUMBER(INDEX('Economic Data'!G:G,MATCH($A19,'Economic Data'!$A:$A,1))),ROUND((INDEX('Economic Data'!G:G,MATCH($A20,'Economic Data'!$A:$A,1))-INDEX('Economic Data'!G:G,MATCH($A19,'Economic Data'!$A:$A,1)))/(($A20-$A19)/365),4),"")</f>
        <v>-0.2414</v>
      </c>
      <c r="W20" s="4">
        <f>IF(ISNUMBER(INDEX('Economic Data'!H:H,MATCH($A19,'Economic Data'!$A:$A,1))),ROUND((INDEX('Economic Data'!H:H,MATCH($A20,'Economic Data'!$A:$A,1))/INDEX('Economic Data'!H:H,MATCH($A19,'Economic Data'!$A:$A,1)) - 1)/(($A20-$A19)/365),4),"")</f>
        <v>4.3900000000000002E-2</v>
      </c>
      <c r="X20" s="4">
        <f>IF(ISNUMBER(INDEX('Economic Data'!I:I,MATCH($A20,'Economic Data'!$A:$A,1))),ROUND(INDEX('Economic Data'!I:I,MATCH($A20,'Economic Data'!$A:$A,1)),4),"")</f>
        <v>2.5</v>
      </c>
      <c r="Y20" s="4">
        <f>IF(ISNUMBER(INDEX('Economic Data'!J:J,MATCH($A20,'Economic Data'!$A:$A,1))),ROUND(INDEX('Economic Data'!J:J,MATCH($A20,'Economic Data'!$A:$A,1)),4),"")</f>
        <v>0.3</v>
      </c>
      <c r="AA20" s="4">
        <f t="shared" si="1"/>
        <v>0.3</v>
      </c>
      <c r="AB20" s="4">
        <f t="shared" si="2"/>
        <v>-0.22</v>
      </c>
      <c r="AC20" s="4">
        <f t="shared" si="3"/>
        <v>0.98</v>
      </c>
    </row>
    <row r="21" spans="1:29" x14ac:dyDescent="0.6">
      <c r="A21" s="5">
        <v>38269</v>
      </c>
      <c r="B21" s="4">
        <v>0.52739999999999998</v>
      </c>
      <c r="C21" s="4">
        <f>IF(ISNUMBER(INDEX('Economic Data'!B:B,MATCH($A21,'Economic Data'!$A:$A,1)-1)),ROUND(INDEX('Economic Data'!B:B,MATCH($A21,'Economic Data'!$A:$A,1))/INDEX('Economic Data'!B:B,MATCH($A21,'Economic Data'!$A:$A,1)-1) - 1,4),"")</f>
        <v>7.6E-3</v>
      </c>
      <c r="D21" s="4">
        <f>IF(ISNUMBER(INDEX('Economic Data'!D:D,MATCH($A21,'Economic Data'!$A:$A,1)-1)),ROUND(INDEX('Economic Data'!D:D,MATCH($A21,'Economic Data'!$A:$A,1))/INDEX('Economic Data'!D:D,MATCH($A21,'Economic Data'!$A:$A,1)-1) - 1,4),"")</f>
        <v>4.7000000000000002E-3</v>
      </c>
      <c r="E21" s="4">
        <f>IF(ISNUMBER(INDEX('Economic Data'!E:E,MATCH($A21,'Economic Data'!$A:$A,1))),ROUND(INDEX('Economic Data'!E:E,MATCH($A21,'Economic Data'!$A:$A,1)),4),"")</f>
        <v>5.37</v>
      </c>
      <c r="F21" s="4">
        <f>IF(ISNUMBER(INDEX('Economic Data'!E:E,MATCH($A21,'Economic Data'!$A:$A,1)-1)),ROUND(INDEX('Economic Data'!E:E,MATCH($A21,'Economic Data'!$A:$A,1))-INDEX('Economic Data'!E:E,MATCH($A21,'Economic Data'!$A:$A,1)-1),4),"")</f>
        <v>-0.09</v>
      </c>
      <c r="G21" s="4">
        <f>IF(ISNUMBER(INDEX('Economic Data'!F:F,MATCH($A21,'Economic Data'!$A:$A,1))),ROUND(INDEX('Economic Data'!F:F,MATCH($A21,'Economic Data'!$A:$A,1)),4),"")</f>
        <v>63.5</v>
      </c>
      <c r="H21" s="4">
        <f>IF(ISNUMBER(INDEX('Economic Data'!F:F,MATCH($A21,'Economic Data'!$A:$A,1)-1)),ROUND(INDEX('Economic Data'!F:F,MATCH($A21,'Economic Data'!$A:$A,1))-INDEX('Economic Data'!F:F,MATCH($A21,'Economic Data'!$A:$A,1)-1),4),"")</f>
        <v>0.13</v>
      </c>
      <c r="I21" s="4">
        <f>IF(ISNUMBER(INDEX('Economic Data'!G:G,MATCH($A21,'Economic Data'!$A:$A,1))),ROUND(INDEX('Economic Data'!G:G,MATCH($A21,'Economic Data'!$A:$A,1)),4),"")</f>
        <v>12.38</v>
      </c>
      <c r="J21" s="4">
        <f>IF(ISNUMBER(INDEX('Economic Data'!G:G,MATCH($A21,'Economic Data'!$A:$A,1)-1)),ROUND(INDEX('Economic Data'!G:G,MATCH($A21,'Economic Data'!$A:$A,1))-INDEX('Economic Data'!G:G,MATCH($A21,'Economic Data'!$A:$A,1)-1),4),"")</f>
        <v>-0.15</v>
      </c>
      <c r="K21" s="4">
        <f>IF(ISNUMBER(INDEX('Economic Data'!H:H,MATCH($A21,'Economic Data'!$A:$A,1)-1)),ROUND(INDEX('Economic Data'!H:H,MATCH($A21,'Economic Data'!$A:$A,1))/INDEX('Economic Data'!H:H,MATCH($A21,'Economic Data'!$A:$A,1)-1) - 1,4),"")</f>
        <v>-8.6999999999999994E-3</v>
      </c>
      <c r="L21" s="4">
        <f>IF(ISNUMBER(INDEX('Economic Data'!B:B,MATCH($A21,'Economic Data'!$A:$A,1)-3)),ROUND(INDEX('Economic Data'!B:B,MATCH($A21,'Economic Data'!$A:$A,1))/INDEX('Economic Data'!B:B,MATCH($A21,'Economic Data'!$A:$A,1)-3) - 1,4),"")</f>
        <v>2.2700000000000001E-2</v>
      </c>
      <c r="M21" s="4">
        <f>IF(ISNUMBER(INDEX('Economic Data'!D:D,MATCH($A21,'Economic Data'!$A:$A,1)-3)),ROUND(INDEX('Economic Data'!D:D,MATCH($A21,'Economic Data'!$A:$A,1))/INDEX('Economic Data'!D:D,MATCH($A21,'Economic Data'!$A:$A,1)-3) - 1,4),"")</f>
        <v>1.44E-2</v>
      </c>
      <c r="N21" s="4">
        <f>IF(ISNUMBER(INDEX('Economic Data'!E:E,MATCH($A21,'Economic Data'!$A:$A,1)-3)),ROUND(INDEX('Economic Data'!E:E,MATCH($A21,'Economic Data'!$A:$A,1))-INDEX('Economic Data'!E:E,MATCH($A21,'Economic Data'!$A:$A,1)-3),4),"")</f>
        <v>-0.31</v>
      </c>
      <c r="O21" s="4">
        <f>IF(ISNUMBER(INDEX('Economic Data'!F:F,MATCH($A21,'Economic Data'!$A:$A,1)-3)),ROUND(INDEX('Economic Data'!F:F,MATCH($A21,'Economic Data'!$A:$A,1))-INDEX('Economic Data'!F:F,MATCH($A21,'Economic Data'!$A:$A,1)-3),4),"")</f>
        <v>0.03</v>
      </c>
      <c r="P21" s="4">
        <f>IF(ISNUMBER(INDEX('Economic Data'!G:G,MATCH($A21,'Economic Data'!$A:$A,1)-3)),ROUND(INDEX('Economic Data'!G:G,MATCH($A21,'Economic Data'!$A:$A,1))-INDEX('Economic Data'!G:G,MATCH($A21,'Economic Data'!$A:$A,1)-3),4),"")</f>
        <v>-0.43</v>
      </c>
      <c r="Q21" s="4">
        <f>IF(ISNUMBER(INDEX('Economic Data'!H:H,MATCH($A21,'Economic Data'!$A:$A,1)-1)),ROUND(INDEX('Economic Data'!H:H,MATCH($A21,'Economic Data'!$A:$A,1))/INDEX('Economic Data'!H:H,MATCH($A21,'Economic Data'!$A:$A,1)-3) - 1,4),"")</f>
        <v>4.41E-2</v>
      </c>
      <c r="R21" s="4">
        <f>IF(ISNUMBER(INDEX('Economic Data'!B:B,MATCH($A20,'Economic Data'!$A:$A,1))),ROUND((INDEX('Economic Data'!B:B,MATCH($A21,'Economic Data'!$A:$A,1))/INDEX('Economic Data'!B:B,MATCH($A20,'Economic Data'!$A:$A,1)) - 1)/(($A21-$A20)/365),4),"")</f>
        <v>3.8699999999999998E-2</v>
      </c>
      <c r="S21" s="4">
        <f>IF(ISNUMBER(INDEX('Economic Data'!D:D,MATCH($A20,'Economic Data'!$A:$A,1))),ROUND((INDEX('Economic Data'!D:D,MATCH($A21,'Economic Data'!$A:$A,1))/INDEX('Economic Data'!D:D,MATCH($A20,'Economic Data'!$A:$A,1)) - 1)/(($A21-$A20)/365),4),"")</f>
        <v>2.5999999999999999E-2</v>
      </c>
      <c r="T21" s="4">
        <f>IF(ISNUMBER(INDEX('Economic Data'!E:E,MATCH($A20,'Economic Data'!$A:$A,1))),ROUND((INDEX('Economic Data'!E:E,MATCH($A21,'Economic Data'!$A:$A,1))-INDEX('Economic Data'!E:E,MATCH($A20,'Economic Data'!$A:$A,1)))/(($A21-$A20)/365),4),"")</f>
        <v>-0.50429999999999997</v>
      </c>
      <c r="U21" s="4">
        <f>IF(ISNUMBER(INDEX('Economic Data'!F:F,MATCH($A20,'Economic Data'!$A:$A,1))),ROUND((INDEX('Economic Data'!F:F,MATCH($A21,'Economic Data'!$A:$A,1))-INDEX('Economic Data'!F:F,MATCH($A20,'Economic Data'!$A:$A,1)))/(($A21-$A20)/365),4),"")</f>
        <v>7.8899999999999998E-2</v>
      </c>
      <c r="V21" s="4">
        <f>IF(ISNUMBER(INDEX('Economic Data'!G:G,MATCH($A20,'Economic Data'!$A:$A,1))),ROUND((INDEX('Economic Data'!G:G,MATCH($A21,'Economic Data'!$A:$A,1))-INDEX('Economic Data'!G:G,MATCH($A20,'Economic Data'!$A:$A,1)))/(($A21-$A20)/365),4),"")</f>
        <v>-0.38080000000000003</v>
      </c>
      <c r="W21" s="4">
        <f>IF(ISNUMBER(INDEX('Economic Data'!H:H,MATCH($A20,'Economic Data'!$A:$A,1))),ROUND((INDEX('Economic Data'!H:H,MATCH($A21,'Economic Data'!$A:$A,1))/INDEX('Economic Data'!H:H,MATCH($A20,'Economic Data'!$A:$A,1)) - 1)/(($A21-$A20)/365),4),"")</f>
        <v>3.7100000000000001E-2</v>
      </c>
      <c r="X21" s="4">
        <f>IF(ISNUMBER(INDEX('Economic Data'!I:I,MATCH($A21,'Economic Data'!$A:$A,1))),ROUND(INDEX('Economic Data'!I:I,MATCH($A21,'Economic Data'!$A:$A,1)),4),"")</f>
        <v>2.2999999999999998</v>
      </c>
      <c r="Y21" s="4">
        <f>IF(ISNUMBER(INDEX('Economic Data'!J:J,MATCH($A21,'Economic Data'!$A:$A,1))),ROUND(INDEX('Economic Data'!J:J,MATCH($A21,'Economic Data'!$A:$A,1)),4),"")</f>
        <v>0.4</v>
      </c>
      <c r="AA21" s="4">
        <f t="shared" si="1"/>
        <v>0.3</v>
      </c>
      <c r="AB21" s="4">
        <f t="shared" si="2"/>
        <v>0.16</v>
      </c>
      <c r="AC21" s="4">
        <f t="shared" si="3"/>
        <v>0.69</v>
      </c>
    </row>
    <row r="22" spans="1:29" x14ac:dyDescent="0.6">
      <c r="A22" s="5">
        <v>39410</v>
      </c>
      <c r="B22" s="4">
        <v>0.47299999999999998</v>
      </c>
      <c r="C22" s="4">
        <f>IF(ISNUMBER(INDEX('Economic Data'!B:B,MATCH($A22,'Economic Data'!$A:$A,1)-1)),ROUND(INDEX('Economic Data'!B:B,MATCH($A22,'Economic Data'!$A:$A,1))/INDEX('Economic Data'!B:B,MATCH($A22,'Economic Data'!$A:$A,1)-1) - 1,4),"")</f>
        <v>1.11E-2</v>
      </c>
      <c r="D22" s="4">
        <f>IF(ISNUMBER(INDEX('Economic Data'!D:D,MATCH($A22,'Economic Data'!$A:$A,1)-1)),ROUND(INDEX('Economic Data'!D:D,MATCH($A22,'Economic Data'!$A:$A,1))/INDEX('Economic Data'!D:D,MATCH($A22,'Economic Data'!$A:$A,1)-1) - 1,4),"")</f>
        <v>6.4999999999999997E-3</v>
      </c>
      <c r="E22" s="4">
        <f>IF(ISNUMBER(INDEX('Economic Data'!E:E,MATCH($A22,'Economic Data'!$A:$A,1))),ROUND(INDEX('Economic Data'!E:E,MATCH($A22,'Economic Data'!$A:$A,1)),4),"")</f>
        <v>4.21</v>
      </c>
      <c r="F22" s="4">
        <f>IF(ISNUMBER(INDEX('Economic Data'!E:E,MATCH($A22,'Economic Data'!$A:$A,1)-1)),ROUND(INDEX('Economic Data'!E:E,MATCH($A22,'Economic Data'!$A:$A,1))-INDEX('Economic Data'!E:E,MATCH($A22,'Economic Data'!$A:$A,1)-1),4),"")</f>
        <v>-0.11</v>
      </c>
      <c r="G22" s="4">
        <f>IF(ISNUMBER(INDEX('Economic Data'!F:F,MATCH($A22,'Economic Data'!$A:$A,1))),ROUND(INDEX('Economic Data'!F:F,MATCH($A22,'Economic Data'!$A:$A,1)),4),"")</f>
        <v>65.3</v>
      </c>
      <c r="H22" s="4">
        <f>IF(ISNUMBER(INDEX('Economic Data'!F:F,MATCH($A22,'Economic Data'!$A:$A,1)-1)),ROUND(INDEX('Economic Data'!F:F,MATCH($A22,'Economic Data'!$A:$A,1))-INDEX('Economic Data'!F:F,MATCH($A22,'Economic Data'!$A:$A,1)-1),4),"")</f>
        <v>0.17</v>
      </c>
      <c r="I22" s="4">
        <f>IF(ISNUMBER(INDEX('Economic Data'!G:G,MATCH($A22,'Economic Data'!$A:$A,1))),ROUND(INDEX('Economic Data'!G:G,MATCH($A22,'Economic Data'!$A:$A,1)),4),"")</f>
        <v>10.4</v>
      </c>
      <c r="J22" s="4">
        <f>IF(ISNUMBER(INDEX('Economic Data'!G:G,MATCH($A22,'Economic Data'!$A:$A,1)-1)),ROUND(INDEX('Economic Data'!G:G,MATCH($A22,'Economic Data'!$A:$A,1))-INDEX('Economic Data'!G:G,MATCH($A22,'Economic Data'!$A:$A,1)-1),4),"")</f>
        <v>-0.17</v>
      </c>
      <c r="K22" s="4">
        <f>IF(ISNUMBER(INDEX('Economic Data'!H:H,MATCH($A22,'Economic Data'!$A:$A,1)-1)),ROUND(INDEX('Economic Data'!H:H,MATCH($A22,'Economic Data'!$A:$A,1))/INDEX('Economic Data'!H:H,MATCH($A22,'Economic Data'!$A:$A,1)-1) - 1,4),"")</f>
        <v>6.7000000000000002E-3</v>
      </c>
      <c r="L22" s="4">
        <f>IF(ISNUMBER(INDEX('Economic Data'!B:B,MATCH($A22,'Economic Data'!$A:$A,1)-3)),ROUND(INDEX('Economic Data'!B:B,MATCH($A22,'Economic Data'!$A:$A,1))/INDEX('Economic Data'!B:B,MATCH($A22,'Economic Data'!$A:$A,1)-3) - 1,4),"")</f>
        <v>3.2099999999999997E-2</v>
      </c>
      <c r="M22" s="4">
        <f>IF(ISNUMBER(INDEX('Economic Data'!D:D,MATCH($A22,'Economic Data'!$A:$A,1)-3)),ROUND(INDEX('Economic Data'!D:D,MATCH($A22,'Economic Data'!$A:$A,1))/INDEX('Economic Data'!D:D,MATCH($A22,'Economic Data'!$A:$A,1)-3) - 1,4),"")</f>
        <v>1.77E-2</v>
      </c>
      <c r="N22" s="4">
        <f>IF(ISNUMBER(INDEX('Economic Data'!E:E,MATCH($A22,'Economic Data'!$A:$A,1)-3)),ROUND(INDEX('Economic Data'!E:E,MATCH($A22,'Economic Data'!$A:$A,1))-INDEX('Economic Data'!E:E,MATCH($A22,'Economic Data'!$A:$A,1)-3),4),"")</f>
        <v>-0.36</v>
      </c>
      <c r="O22" s="4">
        <f>IF(ISNUMBER(INDEX('Economic Data'!F:F,MATCH($A22,'Economic Data'!$A:$A,1)-3)),ROUND(INDEX('Economic Data'!F:F,MATCH($A22,'Economic Data'!$A:$A,1))-INDEX('Economic Data'!F:F,MATCH($A22,'Economic Data'!$A:$A,1)-3),4),"")</f>
        <v>0.21</v>
      </c>
      <c r="P22" s="4">
        <f>IF(ISNUMBER(INDEX('Economic Data'!G:G,MATCH($A22,'Economic Data'!$A:$A,1)-3)),ROUND(INDEX('Economic Data'!G:G,MATCH($A22,'Economic Data'!$A:$A,1))-INDEX('Economic Data'!G:G,MATCH($A22,'Economic Data'!$A:$A,1)-3),4),"")</f>
        <v>-0.45</v>
      </c>
      <c r="Q22" s="4">
        <f>IF(ISNUMBER(INDEX('Economic Data'!H:H,MATCH($A22,'Economic Data'!$A:$A,1)-1)),ROUND(INDEX('Economic Data'!H:H,MATCH($A22,'Economic Data'!$A:$A,1))/INDEX('Economic Data'!H:H,MATCH($A22,'Economic Data'!$A:$A,1)-3) - 1,4),"")</f>
        <v>4.2700000000000002E-2</v>
      </c>
      <c r="R22" s="4">
        <f>IF(ISNUMBER(INDEX('Economic Data'!B:B,MATCH($A21,'Economic Data'!$A:$A,1))),ROUND((INDEX('Economic Data'!B:B,MATCH($A22,'Economic Data'!$A:$A,1))/INDEX('Economic Data'!B:B,MATCH($A21,'Economic Data'!$A:$A,1)) - 1)/(($A22-$A21)/365),4),"")</f>
        <v>3.44E-2</v>
      </c>
      <c r="S22" s="4">
        <f>IF(ISNUMBER(INDEX('Economic Data'!D:D,MATCH($A21,'Economic Data'!$A:$A,1))),ROUND((INDEX('Economic Data'!D:D,MATCH($A22,'Economic Data'!$A:$A,1))/INDEX('Economic Data'!D:D,MATCH($A21,'Economic Data'!$A:$A,1)) - 1)/(($A22-$A21)/365),4),"")</f>
        <v>1.8599999999999998E-2</v>
      </c>
      <c r="T22" s="4">
        <f>IF(ISNUMBER(INDEX('Economic Data'!E:E,MATCH($A21,'Economic Data'!$A:$A,1))),ROUND((INDEX('Economic Data'!E:E,MATCH($A22,'Economic Data'!$A:$A,1))-INDEX('Economic Data'!E:E,MATCH($A21,'Economic Data'!$A:$A,1)))/(($A22-$A21)/365),4),"")</f>
        <v>-0.37109999999999999</v>
      </c>
      <c r="U22" s="4">
        <f>IF(ISNUMBER(INDEX('Economic Data'!F:F,MATCH($A21,'Economic Data'!$A:$A,1))),ROUND((INDEX('Economic Data'!F:F,MATCH($A22,'Economic Data'!$A:$A,1))-INDEX('Economic Data'!F:F,MATCH($A21,'Economic Data'!$A:$A,1)))/(($A22-$A21)/365),4),"")</f>
        <v>0.57579999999999998</v>
      </c>
      <c r="V22" s="4">
        <f>IF(ISNUMBER(INDEX('Economic Data'!G:G,MATCH($A21,'Economic Data'!$A:$A,1))),ROUND((INDEX('Economic Data'!G:G,MATCH($A22,'Economic Data'!$A:$A,1))-INDEX('Economic Data'!G:G,MATCH($A21,'Economic Data'!$A:$A,1)))/(($A22-$A21)/365),4),"")</f>
        <v>-0.63339999999999996</v>
      </c>
      <c r="W22" s="4">
        <f>IF(ISNUMBER(INDEX('Economic Data'!H:H,MATCH($A21,'Economic Data'!$A:$A,1))),ROUND((INDEX('Economic Data'!H:H,MATCH($A22,'Economic Data'!$A:$A,1))/INDEX('Economic Data'!H:H,MATCH($A21,'Economic Data'!$A:$A,1)) - 1)/(($A22-$A21)/365),4),"")</f>
        <v>5.2200000000000003E-2</v>
      </c>
      <c r="X22" s="4">
        <f>IF(ISNUMBER(INDEX('Economic Data'!I:I,MATCH($A22,'Economic Data'!$A:$A,1))),ROUND(INDEX('Economic Data'!I:I,MATCH($A22,'Economic Data'!$A:$A,1)),4),"")</f>
        <v>1.8</v>
      </c>
      <c r="Y22" s="4">
        <f>IF(ISNUMBER(INDEX('Economic Data'!J:J,MATCH($A22,'Economic Data'!$A:$A,1))),ROUND(INDEX('Economic Data'!J:J,MATCH($A22,'Economic Data'!$A:$A,1)),4),"")</f>
        <v>0.7</v>
      </c>
      <c r="AA22" s="4">
        <f t="shared" si="1"/>
        <v>0.37</v>
      </c>
      <c r="AB22" s="4">
        <f t="shared" si="2"/>
        <v>-0.1</v>
      </c>
      <c r="AC22" s="4">
        <f t="shared" si="3"/>
        <v>0.64</v>
      </c>
    </row>
    <row r="23" spans="1:29" x14ac:dyDescent="0.6">
      <c r="A23" s="5">
        <v>40411</v>
      </c>
      <c r="B23" s="4">
        <v>0.50119999999999998</v>
      </c>
      <c r="C23" s="4">
        <f>IF(ISNUMBER(INDEX('Economic Data'!B:B,MATCH($A23,'Economic Data'!$A:$A,1)-1)),ROUND(INDEX('Economic Data'!B:B,MATCH($A23,'Economic Data'!$A:$A,1))/INDEX('Economic Data'!B:B,MATCH($A23,'Economic Data'!$A:$A,1)-1) - 1,4),"")</f>
        <v>5.3E-3</v>
      </c>
      <c r="D23" s="4">
        <f>IF(ISNUMBER(INDEX('Economic Data'!D:D,MATCH($A23,'Economic Data'!$A:$A,1)-1)),ROUND(INDEX('Economic Data'!D:D,MATCH($A23,'Economic Data'!$A:$A,1))/INDEX('Economic Data'!D:D,MATCH($A23,'Economic Data'!$A:$A,1)-1) - 1,4),"")</f>
        <v>1.6000000000000001E-3</v>
      </c>
      <c r="E23" s="4">
        <f>IF(ISNUMBER(INDEX('Economic Data'!E:E,MATCH($A23,'Economic Data'!$A:$A,1))),ROUND(INDEX('Economic Data'!E:E,MATCH($A23,'Economic Data'!$A:$A,1)),4),"")</f>
        <v>5.14</v>
      </c>
      <c r="F23" s="4">
        <f>IF(ISNUMBER(INDEX('Economic Data'!E:E,MATCH($A23,'Economic Data'!$A:$A,1)-1)),ROUND(INDEX('Economic Data'!E:E,MATCH($A23,'Economic Data'!$A:$A,1))-INDEX('Economic Data'!E:E,MATCH($A23,'Economic Data'!$A:$A,1)-1),4),"")</f>
        <v>-0.28000000000000003</v>
      </c>
      <c r="G23" s="4">
        <f>IF(ISNUMBER(INDEX('Economic Data'!F:F,MATCH($A23,'Economic Data'!$A:$A,1))),ROUND(INDEX('Economic Data'!F:F,MATCH($A23,'Economic Data'!$A:$A,1)),4),"")</f>
        <v>65.209999999999994</v>
      </c>
      <c r="H23" s="4">
        <f>IF(ISNUMBER(INDEX('Economic Data'!F:F,MATCH($A23,'Economic Data'!$A:$A,1)-1)),ROUND(INDEX('Economic Data'!F:F,MATCH($A23,'Economic Data'!$A:$A,1))-INDEX('Economic Data'!F:F,MATCH($A23,'Economic Data'!$A:$A,1)-1),4),"")</f>
        <v>0</v>
      </c>
      <c r="I23" s="4">
        <f>IF(ISNUMBER(INDEX('Economic Data'!G:G,MATCH($A23,'Economic Data'!$A:$A,1))),ROUND(INDEX('Economic Data'!G:G,MATCH($A23,'Economic Data'!$A:$A,1)),4),"")</f>
        <v>12.18</v>
      </c>
      <c r="J23" s="4">
        <f>IF(ISNUMBER(INDEX('Economic Data'!G:G,MATCH($A23,'Economic Data'!$A:$A,1)-1)),ROUND(INDEX('Economic Data'!G:G,MATCH($A23,'Economic Data'!$A:$A,1))-INDEX('Economic Data'!G:G,MATCH($A23,'Economic Data'!$A:$A,1)-1),4),"")</f>
        <v>-0.54</v>
      </c>
      <c r="K23" s="4">
        <f>IF(ISNUMBER(INDEX('Economic Data'!H:H,MATCH($A23,'Economic Data'!$A:$A,1)-1)),ROUND(INDEX('Economic Data'!H:H,MATCH($A23,'Economic Data'!$A:$A,1))/INDEX('Economic Data'!H:H,MATCH($A23,'Economic Data'!$A:$A,1)-1) - 1,4),"")</f>
        <v>2.7000000000000001E-3</v>
      </c>
      <c r="L23" s="4">
        <f>IF(ISNUMBER(INDEX('Economic Data'!B:B,MATCH($A23,'Economic Data'!$A:$A,1)-3)),ROUND(INDEX('Economic Data'!B:B,MATCH($A23,'Economic Data'!$A:$A,1))/INDEX('Economic Data'!B:B,MATCH($A23,'Economic Data'!$A:$A,1)-3) - 1,4),"")</f>
        <v>1.78E-2</v>
      </c>
      <c r="M23" s="4">
        <f>IF(ISNUMBER(INDEX('Economic Data'!D:D,MATCH($A23,'Economic Data'!$A:$A,1)-3)),ROUND(INDEX('Economic Data'!D:D,MATCH($A23,'Economic Data'!$A:$A,1))/INDEX('Economic Data'!D:D,MATCH($A23,'Economic Data'!$A:$A,1)-3) - 1,4),"")</f>
        <v>6.6E-3</v>
      </c>
      <c r="N23" s="4">
        <f>IF(ISNUMBER(INDEX('Economic Data'!E:E,MATCH($A23,'Economic Data'!$A:$A,1)-3)),ROUND(INDEX('Economic Data'!E:E,MATCH($A23,'Economic Data'!$A:$A,1))-INDEX('Economic Data'!E:E,MATCH($A23,'Economic Data'!$A:$A,1)-3),4),"")</f>
        <v>-0.52</v>
      </c>
      <c r="O23" s="4">
        <f>IF(ISNUMBER(INDEX('Economic Data'!F:F,MATCH($A23,'Economic Data'!$A:$A,1)-3)),ROUND(INDEX('Economic Data'!F:F,MATCH($A23,'Economic Data'!$A:$A,1))-INDEX('Economic Data'!F:F,MATCH($A23,'Economic Data'!$A:$A,1)-3),4),"")</f>
        <v>-0.05</v>
      </c>
      <c r="P23" s="4">
        <f>IF(ISNUMBER(INDEX('Economic Data'!G:G,MATCH($A23,'Economic Data'!$A:$A,1)-3)),ROUND(INDEX('Economic Data'!G:G,MATCH($A23,'Economic Data'!$A:$A,1))-INDEX('Economic Data'!G:G,MATCH($A23,'Economic Data'!$A:$A,1)-3),4),"")</f>
        <v>-1.08</v>
      </c>
      <c r="Q23" s="4">
        <f>IF(ISNUMBER(INDEX('Economic Data'!H:H,MATCH($A23,'Economic Data'!$A:$A,1)-1)),ROUND(INDEX('Economic Data'!H:H,MATCH($A23,'Economic Data'!$A:$A,1))/INDEX('Economic Data'!H:H,MATCH($A23,'Economic Data'!$A:$A,1)-3) - 1,4),"")</f>
        <v>2.7799999999999998E-2</v>
      </c>
      <c r="R23" s="4">
        <f>IF(ISNUMBER(INDEX('Economic Data'!B:B,MATCH($A22,'Economic Data'!$A:$A,1))),ROUND((INDEX('Economic Data'!B:B,MATCH($A23,'Economic Data'!$A:$A,1))/INDEX('Economic Data'!B:B,MATCH($A22,'Economic Data'!$A:$A,1)) - 1)/(($A23-$A22)/365),4),"")</f>
        <v>2.1700000000000001E-2</v>
      </c>
      <c r="S23" s="4">
        <f>IF(ISNUMBER(INDEX('Economic Data'!D:D,MATCH($A22,'Economic Data'!$A:$A,1))),ROUND((INDEX('Economic Data'!D:D,MATCH($A23,'Economic Data'!$A:$A,1))/INDEX('Economic Data'!D:D,MATCH($A22,'Economic Data'!$A:$A,1)) - 1)/(($A23-$A22)/365),4),"")</f>
        <v>2.3E-3</v>
      </c>
      <c r="T23" s="4">
        <f>IF(ISNUMBER(INDEX('Economic Data'!E:E,MATCH($A22,'Economic Data'!$A:$A,1))),ROUND((INDEX('Economic Data'!E:E,MATCH($A23,'Economic Data'!$A:$A,1))-INDEX('Economic Data'!E:E,MATCH($A22,'Economic Data'!$A:$A,1)))/(($A23-$A22)/365),4),"")</f>
        <v>0.33910000000000001</v>
      </c>
      <c r="U23" s="4">
        <f>IF(ISNUMBER(INDEX('Economic Data'!F:F,MATCH($A22,'Economic Data'!$A:$A,1))),ROUND((INDEX('Economic Data'!F:F,MATCH($A23,'Economic Data'!$A:$A,1))-INDEX('Economic Data'!F:F,MATCH($A22,'Economic Data'!$A:$A,1)))/(($A23-$A22)/365),4),"")</f>
        <v>-3.2800000000000003E-2</v>
      </c>
      <c r="V23" s="4">
        <f>IF(ISNUMBER(INDEX('Economic Data'!G:G,MATCH($A22,'Economic Data'!$A:$A,1))),ROUND((INDEX('Economic Data'!G:G,MATCH($A23,'Economic Data'!$A:$A,1))-INDEX('Economic Data'!G:G,MATCH($A22,'Economic Data'!$A:$A,1)))/(($A23-$A22)/365),4),"")</f>
        <v>0.64910000000000001</v>
      </c>
      <c r="W23" s="4">
        <f>IF(ISNUMBER(INDEX('Economic Data'!H:H,MATCH($A22,'Economic Data'!$A:$A,1))),ROUND((INDEX('Economic Data'!H:H,MATCH($A23,'Economic Data'!$A:$A,1))/INDEX('Economic Data'!H:H,MATCH($A22,'Economic Data'!$A:$A,1)) - 1)/(($A23-$A22)/365),4),"")</f>
        <v>4.3299999999999998E-2</v>
      </c>
      <c r="X23" s="4">
        <f>IF(ISNUMBER(INDEX('Economic Data'!I:I,MATCH($A23,'Economic Data'!$A:$A,1))),ROUND(INDEX('Economic Data'!I:I,MATCH($A23,'Economic Data'!$A:$A,1)),4),"")</f>
        <v>3.1</v>
      </c>
      <c r="Y23" s="4">
        <f>IF(ISNUMBER(INDEX('Economic Data'!J:J,MATCH($A23,'Economic Data'!$A:$A,1))),ROUND(INDEX('Economic Data'!J:J,MATCH($A23,'Economic Data'!$A:$A,1)),4),"")</f>
        <v>0.6</v>
      </c>
      <c r="AA23" s="4">
        <f t="shared" si="1"/>
        <v>0.98</v>
      </c>
      <c r="AB23" s="4">
        <f t="shared" si="2"/>
        <v>-0.87</v>
      </c>
      <c r="AC23" s="4">
        <f t="shared" si="3"/>
        <v>0.09</v>
      </c>
    </row>
    <row r="24" spans="1:29" x14ac:dyDescent="0.6">
      <c r="A24" s="5">
        <v>41524</v>
      </c>
      <c r="B24" s="4">
        <v>0.46510000000000001</v>
      </c>
      <c r="C24" s="4">
        <f>IF(ISNUMBER(INDEX('Economic Data'!B:B,MATCH($A24,'Economic Data'!$A:$A,1)-1)),ROUND(INDEX('Economic Data'!B:B,MATCH($A24,'Economic Data'!$A:$A,1))/INDEX('Economic Data'!B:B,MATCH($A24,'Economic Data'!$A:$A,1)-1) - 1,4),"")</f>
        <v>8.0999999999999996E-3</v>
      </c>
      <c r="D24" s="4">
        <f>IF(ISNUMBER(INDEX('Economic Data'!D:D,MATCH($A24,'Economic Data'!$A:$A,1)-1)),ROUND(INDEX('Economic Data'!D:D,MATCH($A24,'Economic Data'!$A:$A,1))/INDEX('Economic Data'!D:D,MATCH($A24,'Economic Data'!$A:$A,1)-1) - 1,4),"")</f>
        <v>4.1000000000000003E-3</v>
      </c>
      <c r="E24" s="4">
        <f>IF(ISNUMBER(INDEX('Economic Data'!E:E,MATCH($A24,'Economic Data'!$A:$A,1))),ROUND(INDEX('Economic Data'!E:E,MATCH($A24,'Economic Data'!$A:$A,1)),4),"")</f>
        <v>5.7</v>
      </c>
      <c r="F24" s="4">
        <f>IF(ISNUMBER(INDEX('Economic Data'!E:E,MATCH($A24,'Economic Data'!$A:$A,1)-1)),ROUND(INDEX('Economic Data'!E:E,MATCH($A24,'Economic Data'!$A:$A,1))-INDEX('Economic Data'!E:E,MATCH($A24,'Economic Data'!$A:$A,1)-1),4),"")</f>
        <v>0.01</v>
      </c>
      <c r="G24" s="4">
        <f>IF(ISNUMBER(INDEX('Economic Data'!F:F,MATCH($A24,'Economic Data'!$A:$A,1))),ROUND(INDEX('Economic Data'!F:F,MATCH($A24,'Economic Data'!$A:$A,1)),4),"")</f>
        <v>64.849999999999994</v>
      </c>
      <c r="H24" s="4">
        <f>IF(ISNUMBER(INDEX('Economic Data'!F:F,MATCH($A24,'Economic Data'!$A:$A,1)-1)),ROUND(INDEX('Economic Data'!F:F,MATCH($A24,'Economic Data'!$A:$A,1))-INDEX('Economic Data'!F:F,MATCH($A24,'Economic Data'!$A:$A,1)-1),4),"")</f>
        <v>-0.24</v>
      </c>
      <c r="I24" s="4">
        <f>IF(ISNUMBER(INDEX('Economic Data'!G:G,MATCH($A24,'Economic Data'!$A:$A,1))),ROUND(INDEX('Economic Data'!G:G,MATCH($A24,'Economic Data'!$A:$A,1)),4),"")</f>
        <v>13.14</v>
      </c>
      <c r="J24" s="4">
        <f>IF(ISNUMBER(INDEX('Economic Data'!G:G,MATCH($A24,'Economic Data'!$A:$A,1)-1)),ROUND(INDEX('Economic Data'!G:G,MATCH($A24,'Economic Data'!$A:$A,1))-INDEX('Economic Data'!G:G,MATCH($A24,'Economic Data'!$A:$A,1)-1),4),"")</f>
        <v>-0.1</v>
      </c>
      <c r="K24" s="4">
        <f>IF(ISNUMBER(INDEX('Economic Data'!H:H,MATCH($A24,'Economic Data'!$A:$A,1)-1)),ROUND(INDEX('Economic Data'!H:H,MATCH($A24,'Economic Data'!$A:$A,1))/INDEX('Economic Data'!H:H,MATCH($A24,'Economic Data'!$A:$A,1)-1) - 1,4),"")</f>
        <v>3.8999999999999998E-3</v>
      </c>
      <c r="L24" s="4">
        <f>IF(ISNUMBER(INDEX('Economic Data'!B:B,MATCH($A24,'Economic Data'!$A:$A,1)-3)),ROUND(INDEX('Economic Data'!B:B,MATCH($A24,'Economic Data'!$A:$A,1))/INDEX('Economic Data'!B:B,MATCH($A24,'Economic Data'!$A:$A,1)-3) - 1,4),"")</f>
        <v>1.55E-2</v>
      </c>
      <c r="M24" s="4">
        <f>IF(ISNUMBER(INDEX('Economic Data'!D:D,MATCH($A24,'Economic Data'!$A:$A,1)-3)),ROUND(INDEX('Economic Data'!D:D,MATCH($A24,'Economic Data'!$A:$A,1))/INDEX('Economic Data'!D:D,MATCH($A24,'Economic Data'!$A:$A,1)-3) - 1,4),"")</f>
        <v>3.0999999999999999E-3</v>
      </c>
      <c r="N24" s="4">
        <f>IF(ISNUMBER(INDEX('Economic Data'!E:E,MATCH($A24,'Economic Data'!$A:$A,1)-3)),ROUND(INDEX('Economic Data'!E:E,MATCH($A24,'Economic Data'!$A:$A,1))-INDEX('Economic Data'!E:E,MATCH($A24,'Economic Data'!$A:$A,1)-3),4),"")</f>
        <v>0.26</v>
      </c>
      <c r="O24" s="4">
        <f>IF(ISNUMBER(INDEX('Economic Data'!F:F,MATCH($A24,'Economic Data'!$A:$A,1)-3)),ROUND(INDEX('Economic Data'!F:F,MATCH($A24,'Economic Data'!$A:$A,1))-INDEX('Economic Data'!F:F,MATCH($A24,'Economic Data'!$A:$A,1)-3),4),"")</f>
        <v>-0.19</v>
      </c>
      <c r="P24" s="4">
        <f>IF(ISNUMBER(INDEX('Economic Data'!G:G,MATCH($A24,'Economic Data'!$A:$A,1)-3)),ROUND(INDEX('Economic Data'!G:G,MATCH($A24,'Economic Data'!$A:$A,1))-INDEX('Economic Data'!G:G,MATCH($A24,'Economic Data'!$A:$A,1)-3),4),"")</f>
        <v>0.68</v>
      </c>
      <c r="Q24" s="4">
        <f>IF(ISNUMBER(INDEX('Economic Data'!H:H,MATCH($A24,'Economic Data'!$A:$A,1)-1)),ROUND(INDEX('Economic Data'!H:H,MATCH($A24,'Economic Data'!$A:$A,1))/INDEX('Economic Data'!H:H,MATCH($A24,'Economic Data'!$A:$A,1)-3) - 1,4),"")</f>
        <v>1.5900000000000001E-2</v>
      </c>
      <c r="R24" s="4">
        <f>IF(ISNUMBER(INDEX('Economic Data'!B:B,MATCH($A23,'Economic Data'!$A:$A,1))),ROUND((INDEX('Economic Data'!B:B,MATCH($A24,'Economic Data'!$A:$A,1))/INDEX('Economic Data'!B:B,MATCH($A23,'Economic Data'!$A:$A,1)) - 1)/(($A24-$A23)/365),4),"")</f>
        <v>3.2399999999999998E-2</v>
      </c>
      <c r="S24" s="4">
        <f>IF(ISNUMBER(INDEX('Economic Data'!D:D,MATCH($A23,'Economic Data'!$A:$A,1))),ROUND((INDEX('Economic Data'!D:D,MATCH($A24,'Economic Data'!$A:$A,1))/INDEX('Economic Data'!D:D,MATCH($A23,'Economic Data'!$A:$A,1)) - 1)/(($A24-$A23)/365),4),"")</f>
        <v>1.3899999999999999E-2</v>
      </c>
      <c r="T24" s="4">
        <f>IF(ISNUMBER(INDEX('Economic Data'!E:E,MATCH($A23,'Economic Data'!$A:$A,1))),ROUND((INDEX('Economic Data'!E:E,MATCH($A24,'Economic Data'!$A:$A,1))-INDEX('Economic Data'!E:E,MATCH($A23,'Economic Data'!$A:$A,1)))/(($A24-$A23)/365),4),"")</f>
        <v>0.18360000000000001</v>
      </c>
      <c r="U24" s="4">
        <f>IF(ISNUMBER(INDEX('Economic Data'!F:F,MATCH($A23,'Economic Data'!$A:$A,1))),ROUND((INDEX('Economic Data'!F:F,MATCH($A24,'Economic Data'!$A:$A,1))-INDEX('Economic Data'!F:F,MATCH($A23,'Economic Data'!$A:$A,1)))/(($A24-$A23)/365),4),"")</f>
        <v>-0.1181</v>
      </c>
      <c r="V24" s="4">
        <f>IF(ISNUMBER(INDEX('Economic Data'!G:G,MATCH($A23,'Economic Data'!$A:$A,1))),ROUND((INDEX('Economic Data'!G:G,MATCH($A24,'Economic Data'!$A:$A,1))-INDEX('Economic Data'!G:G,MATCH($A23,'Economic Data'!$A:$A,1)))/(($A24-$A23)/365),4),"")</f>
        <v>0.31480000000000002</v>
      </c>
      <c r="W24" s="4">
        <f>IF(ISNUMBER(INDEX('Economic Data'!H:H,MATCH($A23,'Economic Data'!$A:$A,1))),ROUND((INDEX('Economic Data'!H:H,MATCH($A24,'Economic Data'!$A:$A,1))/INDEX('Economic Data'!H:H,MATCH($A23,'Economic Data'!$A:$A,1)) - 1)/(($A24-$A23)/365),4),"")</f>
        <v>3.1300000000000001E-2</v>
      </c>
      <c r="X24" s="4">
        <f>IF(ISNUMBER(INDEX('Economic Data'!I:I,MATCH($A24,'Economic Data'!$A:$A,1))),ROUND(INDEX('Economic Data'!I:I,MATCH($A24,'Economic Data'!$A:$A,1)),4),"")</f>
        <v>2.2000000000000002</v>
      </c>
      <c r="Y24" s="4">
        <f>IF(ISNUMBER(INDEX('Economic Data'!J:J,MATCH($A24,'Economic Data'!$A:$A,1))),ROUND(INDEX('Economic Data'!J:J,MATCH($A24,'Economic Data'!$A:$A,1)),4),"")</f>
        <v>1.2</v>
      </c>
      <c r="AA24" s="4">
        <f t="shared" si="1"/>
        <v>-0.06</v>
      </c>
      <c r="AB24" s="4">
        <f t="shared" si="2"/>
        <v>-0.22</v>
      </c>
      <c r="AC24" s="4">
        <f t="shared" si="3"/>
        <v>-0.35</v>
      </c>
    </row>
    <row r="25" spans="1:29" x14ac:dyDescent="0.6">
      <c r="A25" s="5">
        <v>42553</v>
      </c>
      <c r="B25" s="4">
        <v>0.50360000000000005</v>
      </c>
      <c r="C25" s="4">
        <f>IF(ISNUMBER(INDEX('Economic Data'!B:B,MATCH($A25,'Economic Data'!$A:$A,1)-1)),ROUND(INDEX('Economic Data'!B:B,MATCH($A25,'Economic Data'!$A:$A,1))/INDEX('Economic Data'!B:B,MATCH($A25,'Economic Data'!$A:$A,1)-1) - 1,4),"")</f>
        <v>7.1999999999999998E-3</v>
      </c>
      <c r="D25" s="4">
        <f>IF(ISNUMBER(INDEX('Economic Data'!D:D,MATCH($A25,'Economic Data'!$A:$A,1)-1)),ROUND(INDEX('Economic Data'!D:D,MATCH($A25,'Economic Data'!$A:$A,1))/INDEX('Economic Data'!D:D,MATCH($A25,'Economic Data'!$A:$A,1)-1) - 1,4),"")</f>
        <v>3.0000000000000001E-3</v>
      </c>
      <c r="E25" s="4">
        <f>IF(ISNUMBER(INDEX('Economic Data'!E:E,MATCH($A25,'Economic Data'!$A:$A,1))),ROUND(INDEX('Economic Data'!E:E,MATCH($A25,'Economic Data'!$A:$A,1)),4),"")</f>
        <v>5.67</v>
      </c>
      <c r="F25" s="4">
        <f>IF(ISNUMBER(INDEX('Economic Data'!E:E,MATCH($A25,'Economic Data'!$A:$A,1)-1)),ROUND(INDEX('Economic Data'!E:E,MATCH($A25,'Economic Data'!$A:$A,1))-INDEX('Economic Data'!E:E,MATCH($A25,'Economic Data'!$A:$A,1)-1),4),"")</f>
        <v>0</v>
      </c>
      <c r="G25" s="4">
        <f>IF(ISNUMBER(INDEX('Economic Data'!F:F,MATCH($A25,'Economic Data'!$A:$A,1))),ROUND(INDEX('Economic Data'!F:F,MATCH($A25,'Economic Data'!$A:$A,1)),4),"")</f>
        <v>64.91</v>
      </c>
      <c r="H25" s="4">
        <f>IF(ISNUMBER(INDEX('Economic Data'!F:F,MATCH($A25,'Economic Data'!$A:$A,1)-1)),ROUND(INDEX('Economic Data'!F:F,MATCH($A25,'Economic Data'!$A:$A,1))-INDEX('Economic Data'!F:F,MATCH($A25,'Economic Data'!$A:$A,1)-1),4),"")</f>
        <v>-0.03</v>
      </c>
      <c r="I25" s="4">
        <f>IF(ISNUMBER(INDEX('Economic Data'!G:G,MATCH($A25,'Economic Data'!$A:$A,1))),ROUND(INDEX('Economic Data'!G:G,MATCH($A25,'Economic Data'!$A:$A,1)),4),"")</f>
        <v>14.45</v>
      </c>
      <c r="J25" s="4">
        <f>IF(ISNUMBER(INDEX('Economic Data'!G:G,MATCH($A25,'Economic Data'!$A:$A,1)-1)),ROUND(INDEX('Economic Data'!G:G,MATCH($A25,'Economic Data'!$A:$A,1))-INDEX('Economic Data'!G:G,MATCH($A25,'Economic Data'!$A:$A,1)-1),4),"")</f>
        <v>0.39</v>
      </c>
      <c r="K25" s="4">
        <f>IF(ISNUMBER(INDEX('Economic Data'!H:H,MATCH($A25,'Economic Data'!$A:$A,1)-1)),ROUND(INDEX('Economic Data'!H:H,MATCH($A25,'Economic Data'!$A:$A,1))/INDEX('Economic Data'!H:H,MATCH($A25,'Economic Data'!$A:$A,1)-1) - 1,4),"")</f>
        <v>8.2000000000000007E-3</v>
      </c>
      <c r="L25" s="4">
        <f>IF(ISNUMBER(INDEX('Economic Data'!B:B,MATCH($A25,'Economic Data'!$A:$A,1)-3)),ROUND(INDEX('Economic Data'!B:B,MATCH($A25,'Economic Data'!$A:$A,1))/INDEX('Economic Data'!B:B,MATCH($A25,'Economic Data'!$A:$A,1)-3) - 1,4),"")</f>
        <v>2.1600000000000001E-2</v>
      </c>
      <c r="M25" s="4">
        <f>IF(ISNUMBER(INDEX('Economic Data'!D:D,MATCH($A25,'Economic Data'!$A:$A,1)-3)),ROUND(INDEX('Economic Data'!D:D,MATCH($A25,'Economic Data'!$A:$A,1))/INDEX('Economic Data'!D:D,MATCH($A25,'Economic Data'!$A:$A,1)-3) - 1,4),"")</f>
        <v>9.2999999999999992E-3</v>
      </c>
      <c r="N25" s="4">
        <f>IF(ISNUMBER(INDEX('Economic Data'!E:E,MATCH($A25,'Economic Data'!$A:$A,1)-3)),ROUND(INDEX('Economic Data'!E:E,MATCH($A25,'Economic Data'!$A:$A,1))-INDEX('Economic Data'!E:E,MATCH($A25,'Economic Data'!$A:$A,1)-3),4),"")</f>
        <v>-0.48</v>
      </c>
      <c r="O25" s="4">
        <f>IF(ISNUMBER(INDEX('Economic Data'!F:F,MATCH($A25,'Economic Data'!$A:$A,1)-3)),ROUND(INDEX('Economic Data'!F:F,MATCH($A25,'Economic Data'!$A:$A,1))-INDEX('Economic Data'!F:F,MATCH($A25,'Economic Data'!$A:$A,1)-3),4),"")</f>
        <v>-7.0000000000000007E-2</v>
      </c>
      <c r="P25" s="4">
        <f>IF(ISNUMBER(INDEX('Economic Data'!G:G,MATCH($A25,'Economic Data'!$A:$A,1)-3)),ROUND(INDEX('Economic Data'!G:G,MATCH($A25,'Economic Data'!$A:$A,1))-INDEX('Economic Data'!G:G,MATCH($A25,'Economic Data'!$A:$A,1)-3),4),"")</f>
        <v>-0.5</v>
      </c>
      <c r="Q25" s="4">
        <f>IF(ISNUMBER(INDEX('Economic Data'!H:H,MATCH($A25,'Economic Data'!$A:$A,1)-1)),ROUND(INDEX('Economic Data'!H:H,MATCH($A25,'Economic Data'!$A:$A,1))/INDEX('Economic Data'!H:H,MATCH($A25,'Economic Data'!$A:$A,1)-3) - 1,4),"")</f>
        <v>8.6999999999999994E-3</v>
      </c>
      <c r="R25" s="4">
        <f>IF(ISNUMBER(INDEX('Economic Data'!B:B,MATCH($A24,'Economic Data'!$A:$A,1))),ROUND((INDEX('Economic Data'!B:B,MATCH($A25,'Economic Data'!$A:$A,1))/INDEX('Economic Data'!B:B,MATCH($A24,'Economic Data'!$A:$A,1)) - 1)/(($A25-$A24)/365),4),"")</f>
        <v>2.6100000000000002E-2</v>
      </c>
      <c r="S25" s="4">
        <f>IF(ISNUMBER(INDEX('Economic Data'!D:D,MATCH($A24,'Economic Data'!$A:$A,1))),ROUND((INDEX('Economic Data'!D:D,MATCH($A25,'Economic Data'!$A:$A,1))/INDEX('Economic Data'!D:D,MATCH($A24,'Economic Data'!$A:$A,1)) - 1)/(($A25-$A24)/365),4),"")</f>
        <v>1.0800000000000001E-2</v>
      </c>
      <c r="T25" s="4">
        <f>IF(ISNUMBER(INDEX('Economic Data'!E:E,MATCH($A24,'Economic Data'!$A:$A,1))),ROUND((INDEX('Economic Data'!E:E,MATCH($A25,'Economic Data'!$A:$A,1))-INDEX('Economic Data'!E:E,MATCH($A24,'Economic Data'!$A:$A,1)))/(($A25-$A24)/365),4),"")</f>
        <v>-1.06E-2</v>
      </c>
      <c r="U25" s="4">
        <f>IF(ISNUMBER(INDEX('Economic Data'!F:F,MATCH($A24,'Economic Data'!$A:$A,1))),ROUND((INDEX('Economic Data'!F:F,MATCH($A25,'Economic Data'!$A:$A,1))-INDEX('Economic Data'!F:F,MATCH($A24,'Economic Data'!$A:$A,1)))/(($A25-$A24)/365),4),"")</f>
        <v>2.1299999999999999E-2</v>
      </c>
      <c r="V25" s="4">
        <f>IF(ISNUMBER(INDEX('Economic Data'!G:G,MATCH($A24,'Economic Data'!$A:$A,1))),ROUND((INDEX('Economic Data'!G:G,MATCH($A25,'Economic Data'!$A:$A,1))-INDEX('Economic Data'!G:G,MATCH($A24,'Economic Data'!$A:$A,1)))/(($A25-$A24)/365),4),"")</f>
        <v>0.4647</v>
      </c>
      <c r="W25" s="4">
        <f>IF(ISNUMBER(INDEX('Economic Data'!H:H,MATCH($A24,'Economic Data'!$A:$A,1))),ROUND((INDEX('Economic Data'!H:H,MATCH($A25,'Economic Data'!$A:$A,1))/INDEX('Economic Data'!H:H,MATCH($A24,'Economic Data'!$A:$A,1)) - 1)/(($A25-$A24)/365),4),"")</f>
        <v>2.24E-2</v>
      </c>
      <c r="X25" s="4">
        <f>IF(ISNUMBER(INDEX('Economic Data'!I:I,MATCH($A25,'Economic Data'!$A:$A,1))),ROUND(INDEX('Economic Data'!I:I,MATCH($A25,'Economic Data'!$A:$A,1)),4),"")</f>
        <v>1</v>
      </c>
      <c r="Y25" s="4">
        <f>IF(ISNUMBER(INDEX('Economic Data'!J:J,MATCH($A25,'Economic Data'!$A:$A,1))),ROUND(INDEX('Economic Data'!J:J,MATCH($A25,'Economic Data'!$A:$A,1)),4),"")</f>
        <v>0.4</v>
      </c>
      <c r="AA25" s="4">
        <f t="shared" si="1"/>
        <v>-0.02</v>
      </c>
      <c r="AB25" s="4">
        <f t="shared" si="2"/>
        <v>-0.6</v>
      </c>
      <c r="AC25" s="4">
        <f t="shared" si="3"/>
        <v>-0.61</v>
      </c>
    </row>
    <row r="26" spans="1:29" x14ac:dyDescent="0.6">
      <c r="A26" s="5">
        <v>43603</v>
      </c>
      <c r="B26" s="4">
        <v>0.51529999999999998</v>
      </c>
      <c r="C26" s="4">
        <f>IF(ISNUMBER(INDEX('Economic Data'!B:B,MATCH($A26,'Economic Data'!$A:$A,1)-1)),ROUND(INDEX('Economic Data'!B:B,MATCH($A26,'Economic Data'!$A:$A,1))/INDEX('Economic Data'!B:B,MATCH($A26,'Economic Data'!$A:$A,1)-1) - 1,4),"")</f>
        <v>4.0000000000000001E-3</v>
      </c>
      <c r="D26" s="4">
        <f>IF(ISNUMBER(INDEX('Economic Data'!D:D,MATCH($A26,'Economic Data'!$A:$A,1)-1)),ROUND(INDEX('Economic Data'!D:D,MATCH($A26,'Economic Data'!$A:$A,1))/INDEX('Economic Data'!D:D,MATCH($A26,'Economic Data'!$A:$A,1)-1) - 1,4),"")</f>
        <v>2.0000000000000001E-4</v>
      </c>
      <c r="E26" s="4">
        <f>IF(ISNUMBER(INDEX('Economic Data'!E:E,MATCH($A26,'Economic Data'!$A:$A,1))),ROUND(INDEX('Economic Data'!E:E,MATCH($A26,'Economic Data'!$A:$A,1)),4),"")</f>
        <v>5.14</v>
      </c>
      <c r="F26" s="4">
        <f>IF(ISNUMBER(INDEX('Economic Data'!E:E,MATCH($A26,'Economic Data'!$A:$A,1)-1)),ROUND(INDEX('Economic Data'!E:E,MATCH($A26,'Economic Data'!$A:$A,1))-INDEX('Economic Data'!E:E,MATCH($A26,'Economic Data'!$A:$A,1)-1),4),"")</f>
        <v>0.14000000000000001</v>
      </c>
      <c r="G26" s="4">
        <f>IF(ISNUMBER(INDEX('Economic Data'!F:F,MATCH($A26,'Economic Data'!$A:$A,1))),ROUND(INDEX('Economic Data'!F:F,MATCH($A26,'Economic Data'!$A:$A,1)),4),"")</f>
        <v>65.7</v>
      </c>
      <c r="H26" s="4">
        <f>IF(ISNUMBER(INDEX('Economic Data'!F:F,MATCH($A26,'Economic Data'!$A:$A,1)-1)),ROUND(INDEX('Economic Data'!F:F,MATCH($A26,'Economic Data'!$A:$A,1))-INDEX('Economic Data'!F:F,MATCH($A26,'Economic Data'!$A:$A,1)-1),4),"")</f>
        <v>0.08</v>
      </c>
      <c r="I26" s="4">
        <f>IF(ISNUMBER(INDEX('Economic Data'!G:G,MATCH($A26,'Economic Data'!$A:$A,1))),ROUND(INDEX('Economic Data'!G:G,MATCH($A26,'Economic Data'!$A:$A,1)),4),"")</f>
        <v>13.38</v>
      </c>
      <c r="J26" s="4">
        <f>IF(ISNUMBER(INDEX('Economic Data'!G:G,MATCH($A26,'Economic Data'!$A:$A,1)-1)),ROUND(INDEX('Economic Data'!G:G,MATCH($A26,'Economic Data'!$A:$A,1))-INDEX('Economic Data'!G:G,MATCH($A26,'Economic Data'!$A:$A,1)-1),4),"")</f>
        <v>0.05</v>
      </c>
      <c r="K26" s="4">
        <f>IF(ISNUMBER(INDEX('Economic Data'!H:H,MATCH($A26,'Economic Data'!$A:$A,1)-1)),ROUND(INDEX('Economic Data'!H:H,MATCH($A26,'Economic Data'!$A:$A,1))/INDEX('Economic Data'!H:H,MATCH($A26,'Economic Data'!$A:$A,1)-1) - 1,4),"")</f>
        <v>7.1999999999999998E-3</v>
      </c>
      <c r="L26" s="4">
        <f>IF(ISNUMBER(INDEX('Economic Data'!B:B,MATCH($A26,'Economic Data'!$A:$A,1)-3)),ROUND(INDEX('Economic Data'!B:B,MATCH($A26,'Economic Data'!$A:$A,1))/INDEX('Economic Data'!B:B,MATCH($A26,'Economic Data'!$A:$A,1)-3) - 1,4),"")</f>
        <v>1.03E-2</v>
      </c>
      <c r="M26" s="4">
        <f>IF(ISNUMBER(INDEX('Economic Data'!D:D,MATCH($A26,'Economic Data'!$A:$A,1)-3)),ROUND(INDEX('Economic Data'!D:D,MATCH($A26,'Economic Data'!$A:$A,1))/INDEX('Economic Data'!D:D,MATCH($A26,'Economic Data'!$A:$A,1)-3) - 1,4),"")</f>
        <v>-1.4E-3</v>
      </c>
      <c r="N26" s="4">
        <f>IF(ISNUMBER(INDEX('Economic Data'!E:E,MATCH($A26,'Economic Data'!$A:$A,1)-3)),ROUND(INDEX('Economic Data'!E:E,MATCH($A26,'Economic Data'!$A:$A,1))-INDEX('Economic Data'!E:E,MATCH($A26,'Economic Data'!$A:$A,1)-3),4),"")</f>
        <v>-0.14000000000000001</v>
      </c>
      <c r="O26" s="4">
        <f>IF(ISNUMBER(INDEX('Economic Data'!F:F,MATCH($A26,'Economic Data'!$A:$A,1)-3)),ROUND(INDEX('Economic Data'!F:F,MATCH($A26,'Economic Data'!$A:$A,1))-INDEX('Economic Data'!F:F,MATCH($A26,'Economic Data'!$A:$A,1)-3),4),"")</f>
        <v>-0.02</v>
      </c>
      <c r="P26" s="4">
        <f>IF(ISNUMBER(INDEX('Economic Data'!G:G,MATCH($A26,'Economic Data'!$A:$A,1)-3)),ROUND(INDEX('Economic Data'!G:G,MATCH($A26,'Economic Data'!$A:$A,1))-INDEX('Economic Data'!G:G,MATCH($A26,'Economic Data'!$A:$A,1)-3),4),"")</f>
        <v>-0.47</v>
      </c>
      <c r="Q26" s="4">
        <f>IF(ISNUMBER(INDEX('Economic Data'!H:H,MATCH($A26,'Economic Data'!$A:$A,1)-1)),ROUND(INDEX('Economic Data'!H:H,MATCH($A26,'Economic Data'!$A:$A,1))/INDEX('Economic Data'!H:H,MATCH($A26,'Economic Data'!$A:$A,1)-3) - 1,4),"")</f>
        <v>1.3100000000000001E-2</v>
      </c>
      <c r="R26" s="4">
        <f>IF(ISNUMBER(INDEX('Economic Data'!B:B,MATCH($A25,'Economic Data'!$A:$A,1))),ROUND((INDEX('Economic Data'!B:B,MATCH($A26,'Economic Data'!$A:$A,1))/INDEX('Economic Data'!B:B,MATCH($A25,'Economic Data'!$A:$A,1)) - 1)/(($A26-$A25)/365),4),"")</f>
        <v>2.2599999999999999E-2</v>
      </c>
      <c r="S26" s="4">
        <f>IF(ISNUMBER(INDEX('Economic Data'!D:D,MATCH($A25,'Economic Data'!$A:$A,1))),ROUND((INDEX('Economic Data'!D:D,MATCH($A26,'Economic Data'!$A:$A,1))/INDEX('Economic Data'!D:D,MATCH($A25,'Economic Data'!$A:$A,1)) - 1)/(($A26-$A25)/365),4),"")</f>
        <v>6.7000000000000002E-3</v>
      </c>
      <c r="T26" s="4">
        <f>IF(ISNUMBER(INDEX('Economic Data'!E:E,MATCH($A25,'Economic Data'!$A:$A,1))),ROUND((INDEX('Economic Data'!E:E,MATCH($A26,'Economic Data'!$A:$A,1))-INDEX('Economic Data'!E:E,MATCH($A25,'Economic Data'!$A:$A,1)))/(($A26-$A25)/365),4),"")</f>
        <v>-0.1842</v>
      </c>
      <c r="U26" s="4">
        <f>IF(ISNUMBER(INDEX('Economic Data'!F:F,MATCH($A25,'Economic Data'!$A:$A,1))),ROUND((INDEX('Economic Data'!F:F,MATCH($A26,'Economic Data'!$A:$A,1))-INDEX('Economic Data'!F:F,MATCH($A25,'Economic Data'!$A:$A,1)))/(($A26-$A25)/365),4),"")</f>
        <v>0.27460000000000001</v>
      </c>
      <c r="V26" s="4">
        <f>IF(ISNUMBER(INDEX('Economic Data'!G:G,MATCH($A25,'Economic Data'!$A:$A,1))),ROUND((INDEX('Economic Data'!G:G,MATCH($A26,'Economic Data'!$A:$A,1))-INDEX('Economic Data'!G:G,MATCH($A25,'Economic Data'!$A:$A,1)))/(($A26-$A25)/365),4),"")</f>
        <v>-0.372</v>
      </c>
      <c r="W26" s="4">
        <f>IF(ISNUMBER(INDEX('Economic Data'!H:H,MATCH($A25,'Economic Data'!$A:$A,1))),ROUND((INDEX('Economic Data'!H:H,MATCH($A26,'Economic Data'!$A:$A,1))/INDEX('Economic Data'!H:H,MATCH($A25,'Economic Data'!$A:$A,1)) - 1)/(($A26-$A25)/365),4),"")</f>
        <v>1.6E-2</v>
      </c>
      <c r="X26" s="4">
        <f>IF(ISNUMBER(INDEX('Economic Data'!I:I,MATCH($A26,'Economic Data'!$A:$A,1))),ROUND(INDEX('Economic Data'!I:I,MATCH($A26,'Economic Data'!$A:$A,1)),4),"")</f>
        <v>1.3</v>
      </c>
      <c r="Y26" s="4">
        <f>IF(ISNUMBER(INDEX('Economic Data'!J:J,MATCH($A26,'Economic Data'!$A:$A,1))),ROUND(INDEX('Economic Data'!J:J,MATCH($A26,'Economic Data'!$A:$A,1)),4),"")</f>
        <v>0</v>
      </c>
      <c r="AA26" s="4">
        <f t="shared" si="1"/>
        <v>-0.52</v>
      </c>
      <c r="AB26" s="4">
        <f t="shared" si="2"/>
        <v>-0.82</v>
      </c>
      <c r="AC26" s="4">
        <f t="shared" si="3"/>
        <v>-0.45</v>
      </c>
    </row>
  </sheetData>
  <mergeCells count="1">
    <mergeCell ref="A2:B2"/>
  </mergeCells>
  <conditionalFormatting sqref="A2:XFD2">
    <cfRule type="colorScale" priority="1">
      <colorScale>
        <cfvo type="num" val="0.05"/>
        <cfvo type="num" val="0.5"/>
        <color theme="0"/>
        <color rgb="FF9040B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DDAE-3EC3-484C-91C2-0D6809BFC9B8}">
  <dimension ref="A1:V568"/>
  <sheetViews>
    <sheetView workbookViewId="0"/>
  </sheetViews>
  <sheetFormatPr defaultColWidth="10.62890625" defaultRowHeight="16" x14ac:dyDescent="0.6"/>
  <cols>
    <col min="1" max="1" width="10.62890625" style="2"/>
    <col min="2" max="2" width="10.62890625" style="4"/>
    <col min="3" max="4" width="15.578125" style="4" customWidth="1"/>
    <col min="5" max="5" width="13.15625" style="4" customWidth="1"/>
    <col min="6" max="6" width="10.62890625" style="4"/>
    <col min="7" max="7" width="13.15625" style="4" customWidth="1"/>
    <col min="8" max="8" width="10.62890625" style="4"/>
    <col min="9" max="10" width="13.15625" style="4" customWidth="1"/>
    <col min="11" max="14" width="10.62890625" style="4"/>
    <col min="15" max="15" width="10.62890625" style="2"/>
    <col min="16" max="16" width="13.15625" style="3" customWidth="1"/>
    <col min="17" max="17" width="10.62890625" style="4"/>
    <col min="18" max="18" width="13.15625" style="4" customWidth="1"/>
    <col min="19" max="19" width="10.62890625" style="4"/>
    <col min="20" max="20" width="10.62890625" style="2"/>
    <col min="21" max="22" width="13.15625" style="4" customWidth="1"/>
    <col min="23" max="16384" width="10.62890625" style="4"/>
  </cols>
  <sheetData>
    <row r="1" spans="1:22" ht="75" customHeight="1" x14ac:dyDescent="0.6">
      <c r="A1" s="2" t="s">
        <v>5</v>
      </c>
      <c r="B1" s="3" t="s">
        <v>9</v>
      </c>
      <c r="C1" s="3" t="s">
        <v>29</v>
      </c>
      <c r="D1" s="3" t="s">
        <v>10</v>
      </c>
      <c r="E1" s="3" t="s">
        <v>4</v>
      </c>
      <c r="F1" s="3" t="s">
        <v>7</v>
      </c>
      <c r="G1" s="3" t="s">
        <v>8</v>
      </c>
      <c r="H1" s="3" t="s">
        <v>38</v>
      </c>
      <c r="I1" s="3" t="s">
        <v>30</v>
      </c>
      <c r="J1" s="3" t="s">
        <v>31</v>
      </c>
      <c r="K1" s="3"/>
      <c r="L1" s="3"/>
      <c r="M1" s="3"/>
      <c r="N1" s="3"/>
      <c r="O1" s="2" t="s">
        <v>6</v>
      </c>
      <c r="P1" s="3" t="s">
        <v>4</v>
      </c>
      <c r="Q1" s="3" t="s">
        <v>7</v>
      </c>
      <c r="R1" s="3" t="s">
        <v>8</v>
      </c>
      <c r="T1" s="2" t="s">
        <v>6</v>
      </c>
      <c r="U1" s="3" t="s">
        <v>30</v>
      </c>
      <c r="V1" s="3" t="s">
        <v>31</v>
      </c>
    </row>
    <row r="2" spans="1:22" x14ac:dyDescent="0.6">
      <c r="A2" s="2">
        <v>21794</v>
      </c>
      <c r="B2" s="4">
        <v>65956</v>
      </c>
      <c r="E2" s="4" t="str">
        <f>IF(IFERROR(INDEX(P:P,MATCH($A2,$O:$O,1))="",TRUE),"",ROUND(INDEX(P:P,MATCH($A2,$O:$O,1)),2))</f>
        <v/>
      </c>
      <c r="F2" s="4" t="str">
        <f t="shared" ref="F2:F65" si="0">IF(IFERROR(INDEX(Q:Q,MATCH($A2,$O:$O,1))="",TRUE),"",ROUND(INDEX(Q:Q,MATCH($A2,$O:$O,1)),2))</f>
        <v/>
      </c>
      <c r="G2" s="4" t="str">
        <f t="shared" ref="G2:G65" si="1">IF(IFERROR(INDEX(R:R,MATCH($A2,$O:$O,1))="",TRUE),"",ROUND(INDEX(R:R,MATCH($A2,$O:$O,1)),2))</f>
        <v/>
      </c>
      <c r="H2" s="4">
        <v>46313</v>
      </c>
      <c r="I2" s="4">
        <f>IF(IFERROR(INDEX(U:U,MATCH($A2,$T:$T,1))="",TRUE),"",ROUND(INDEX(U:U,MATCH($A2,$T:$T,1)),2))</f>
        <v>2.8</v>
      </c>
      <c r="J2" s="4">
        <f>IF(IFERROR(INDEX(V:V,MATCH($A2,$T:$T,1))="",TRUE),"",ROUND(INDEX(V:V,MATCH($A2,$T:$T,1)),2))</f>
        <v>1.4</v>
      </c>
      <c r="O2" s="2">
        <v>24320</v>
      </c>
      <c r="P2" s="3">
        <v>1.8</v>
      </c>
      <c r="Q2" s="4">
        <v>60.2</v>
      </c>
      <c r="T2" s="2">
        <v>17868</v>
      </c>
      <c r="V2" s="4">
        <v>2.7</v>
      </c>
    </row>
    <row r="3" spans="1:22" x14ac:dyDescent="0.6">
      <c r="A3" s="2">
        <v>21885</v>
      </c>
      <c r="B3" s="4">
        <v>66537</v>
      </c>
      <c r="C3" s="4">
        <f>B3/B2-1</f>
        <v>8.8089029049669421E-3</v>
      </c>
      <c r="E3" s="4" t="str">
        <f t="shared" ref="E3:E66" si="2">IF(IFERROR(INDEX(P:P,MATCH($A3,$O:$O,1))="",TRUE),"",ROUND(INDEX(P:P,MATCH($A3,$O:$O,1)),2))</f>
        <v/>
      </c>
      <c r="F3" s="4" t="str">
        <f t="shared" si="0"/>
        <v/>
      </c>
      <c r="G3" s="4" t="str">
        <f t="shared" si="1"/>
        <v/>
      </c>
      <c r="H3" s="4">
        <v>46776</v>
      </c>
      <c r="I3" s="4">
        <f t="shared" ref="I3:J66" si="3">IF(IFERROR(INDEX(U:U,MATCH($A3,$T:$T,1))="",TRUE),"",ROUND(INDEX(U:U,MATCH($A3,$T:$T,1)),2))</f>
        <v>2.7</v>
      </c>
      <c r="J3" s="4">
        <f t="shared" si="3"/>
        <v>1.4</v>
      </c>
      <c r="O3" s="2">
        <v>24412</v>
      </c>
      <c r="P3" s="3">
        <v>1.7</v>
      </c>
      <c r="Q3" s="4">
        <v>60.2</v>
      </c>
      <c r="T3" s="2">
        <v>17958</v>
      </c>
      <c r="V3" s="4">
        <v>2.6</v>
      </c>
    </row>
    <row r="4" spans="1:22" x14ac:dyDescent="0.6">
      <c r="A4" s="2">
        <v>21976</v>
      </c>
      <c r="B4" s="4">
        <v>66873</v>
      </c>
      <c r="C4" s="4">
        <f t="shared" ref="C4:C67" si="4">B4/B3-1</f>
        <v>5.0498219036025915E-3</v>
      </c>
      <c r="E4" s="4" t="str">
        <f t="shared" si="2"/>
        <v/>
      </c>
      <c r="F4" s="4" t="str">
        <f t="shared" si="0"/>
        <v/>
      </c>
      <c r="G4" s="4" t="str">
        <f t="shared" si="1"/>
        <v/>
      </c>
      <c r="H4" s="4">
        <v>46676</v>
      </c>
      <c r="I4" s="4">
        <f t="shared" si="3"/>
        <v>2.7</v>
      </c>
      <c r="J4" s="4">
        <f t="shared" si="3"/>
        <v>0</v>
      </c>
      <c r="O4" s="2">
        <v>24504</v>
      </c>
      <c r="P4" s="3">
        <v>1.8</v>
      </c>
      <c r="Q4" s="4">
        <v>60.2</v>
      </c>
      <c r="T4" s="2">
        <v>18050</v>
      </c>
      <c r="V4" s="4">
        <v>2.6</v>
      </c>
    </row>
    <row r="5" spans="1:22" x14ac:dyDescent="0.6">
      <c r="A5" s="2">
        <v>22068</v>
      </c>
      <c r="B5" s="4">
        <v>68720</v>
      </c>
      <c r="C5" s="4">
        <f t="shared" si="4"/>
        <v>2.7619517593049592E-2</v>
      </c>
      <c r="E5" s="4" t="str">
        <f t="shared" si="2"/>
        <v/>
      </c>
      <c r="F5" s="4" t="str">
        <f t="shared" si="0"/>
        <v/>
      </c>
      <c r="G5" s="4" t="str">
        <f t="shared" si="1"/>
        <v/>
      </c>
      <c r="H5" s="4">
        <v>47942</v>
      </c>
      <c r="I5" s="4">
        <f t="shared" si="3"/>
        <v>4.0999999999999996</v>
      </c>
      <c r="J5" s="4">
        <f t="shared" si="3"/>
        <v>1.3</v>
      </c>
      <c r="O5" s="2">
        <v>24593</v>
      </c>
      <c r="P5" s="3">
        <v>2</v>
      </c>
      <c r="Q5" s="4">
        <v>60.2</v>
      </c>
      <c r="T5" s="2">
        <v>18142</v>
      </c>
      <c r="U5" s="4">
        <v>10.8</v>
      </c>
      <c r="V5" s="4">
        <v>2.5</v>
      </c>
    </row>
    <row r="6" spans="1:22" x14ac:dyDescent="0.6">
      <c r="A6" s="2">
        <v>22160</v>
      </c>
      <c r="B6" s="4">
        <v>68875</v>
      </c>
      <c r="C6" s="4">
        <f t="shared" si="4"/>
        <v>2.2555296856809903E-3</v>
      </c>
      <c r="E6" s="4" t="str">
        <f t="shared" si="2"/>
        <v/>
      </c>
      <c r="F6" s="4" t="str">
        <f t="shared" si="0"/>
        <v/>
      </c>
      <c r="G6" s="4" t="str">
        <f t="shared" si="1"/>
        <v/>
      </c>
      <c r="H6" s="4">
        <v>47710</v>
      </c>
      <c r="I6" s="4">
        <f t="shared" si="3"/>
        <v>4.0999999999999996</v>
      </c>
      <c r="J6" s="4">
        <f t="shared" si="3"/>
        <v>1.3</v>
      </c>
      <c r="O6" s="2">
        <v>24685</v>
      </c>
      <c r="P6" s="3">
        <v>1.9</v>
      </c>
      <c r="Q6" s="4">
        <v>60.4</v>
      </c>
      <c r="T6" s="2">
        <v>18233</v>
      </c>
      <c r="U6" s="4">
        <v>7.9</v>
      </c>
      <c r="V6" s="4">
        <v>0</v>
      </c>
    </row>
    <row r="7" spans="1:22" x14ac:dyDescent="0.6">
      <c r="A7" s="2">
        <v>22251</v>
      </c>
      <c r="B7" s="4">
        <v>68739</v>
      </c>
      <c r="C7" s="4">
        <f t="shared" si="4"/>
        <v>-1.9745916515426787E-3</v>
      </c>
      <c r="E7" s="4" t="str">
        <f t="shared" si="2"/>
        <v/>
      </c>
      <c r="F7" s="4" t="str">
        <f t="shared" si="0"/>
        <v/>
      </c>
      <c r="G7" s="4" t="str">
        <f t="shared" si="1"/>
        <v/>
      </c>
      <c r="H7" s="4">
        <v>48000</v>
      </c>
      <c r="I7" s="4">
        <f t="shared" si="3"/>
        <v>4</v>
      </c>
      <c r="J7" s="4">
        <f t="shared" si="3"/>
        <v>1.3</v>
      </c>
      <c r="O7" s="2">
        <v>24777</v>
      </c>
      <c r="P7" s="3">
        <v>1.8</v>
      </c>
      <c r="Q7" s="4">
        <v>60.4</v>
      </c>
      <c r="T7" s="2">
        <v>18323</v>
      </c>
      <c r="U7" s="4">
        <v>7.7</v>
      </c>
      <c r="V7" s="4">
        <v>2.4</v>
      </c>
    </row>
    <row r="8" spans="1:22" x14ac:dyDescent="0.6">
      <c r="A8" s="2">
        <v>22341</v>
      </c>
      <c r="B8" s="4">
        <v>68946</v>
      </c>
      <c r="C8" s="4">
        <f t="shared" si="4"/>
        <v>3.0113909134552586E-3</v>
      </c>
      <c r="E8" s="4" t="str">
        <f t="shared" si="2"/>
        <v/>
      </c>
      <c r="F8" s="4" t="str">
        <f t="shared" si="0"/>
        <v/>
      </c>
      <c r="G8" s="4" t="str">
        <f t="shared" si="1"/>
        <v/>
      </c>
      <c r="H8" s="4">
        <v>48155</v>
      </c>
      <c r="I8" s="4">
        <f t="shared" si="3"/>
        <v>4</v>
      </c>
      <c r="J8" s="4">
        <f t="shared" si="3"/>
        <v>0</v>
      </c>
      <c r="O8" s="2">
        <v>24869</v>
      </c>
      <c r="P8" s="3">
        <v>1.9</v>
      </c>
      <c r="Q8" s="4">
        <v>60.4</v>
      </c>
      <c r="T8" s="2">
        <v>18415</v>
      </c>
      <c r="U8" s="4">
        <v>7.5</v>
      </c>
      <c r="V8" s="4">
        <v>2.4</v>
      </c>
    </row>
    <row r="9" spans="1:22" x14ac:dyDescent="0.6">
      <c r="A9" s="2">
        <v>22433</v>
      </c>
      <c r="B9" s="4">
        <v>68190</v>
      </c>
      <c r="C9" s="4">
        <f t="shared" si="4"/>
        <v>-1.0965103124184195E-2</v>
      </c>
      <c r="E9" s="4" t="str">
        <f t="shared" si="2"/>
        <v/>
      </c>
      <c r="F9" s="4" t="str">
        <f t="shared" si="0"/>
        <v/>
      </c>
      <c r="G9" s="4" t="str">
        <f t="shared" si="1"/>
        <v/>
      </c>
      <c r="H9" s="4">
        <v>47662</v>
      </c>
      <c r="I9" s="4">
        <f t="shared" si="3"/>
        <v>3.9</v>
      </c>
      <c r="J9" s="4">
        <f t="shared" si="3"/>
        <v>1.3</v>
      </c>
      <c r="O9" s="2">
        <v>24959</v>
      </c>
      <c r="P9" s="3">
        <v>1.9</v>
      </c>
      <c r="Q9" s="4">
        <v>60.5</v>
      </c>
      <c r="T9" s="2">
        <v>18507</v>
      </c>
      <c r="U9" s="4">
        <v>7.3</v>
      </c>
      <c r="V9" s="4">
        <v>2.2999999999999998</v>
      </c>
    </row>
    <row r="10" spans="1:22" x14ac:dyDescent="0.6">
      <c r="A10" s="2">
        <v>22525</v>
      </c>
      <c r="B10" s="4">
        <v>67702</v>
      </c>
      <c r="C10" s="4">
        <f t="shared" si="4"/>
        <v>-7.1564745563865717E-3</v>
      </c>
      <c r="E10" s="4" t="str">
        <f t="shared" si="2"/>
        <v/>
      </c>
      <c r="F10" s="4" t="str">
        <f t="shared" si="0"/>
        <v/>
      </c>
      <c r="G10" s="4" t="str">
        <f t="shared" si="1"/>
        <v/>
      </c>
      <c r="H10" s="4">
        <v>47451</v>
      </c>
      <c r="I10" s="4">
        <f t="shared" si="3"/>
        <v>1.3</v>
      </c>
      <c r="J10" s="4">
        <f t="shared" si="3"/>
        <v>-1.3</v>
      </c>
      <c r="O10" s="2">
        <v>25051</v>
      </c>
      <c r="P10" s="3">
        <v>1.8</v>
      </c>
      <c r="Q10" s="4">
        <v>60.5</v>
      </c>
      <c r="T10" s="2">
        <v>18598</v>
      </c>
      <c r="U10" s="4">
        <v>12.2</v>
      </c>
      <c r="V10" s="4">
        <v>4.5</v>
      </c>
    </row>
    <row r="11" spans="1:22" x14ac:dyDescent="0.6">
      <c r="A11" s="2">
        <v>22616</v>
      </c>
      <c r="B11" s="4">
        <v>68472</v>
      </c>
      <c r="C11" s="4">
        <f t="shared" si="4"/>
        <v>1.1373371539983967E-2</v>
      </c>
      <c r="E11" s="4" t="str">
        <f t="shared" si="2"/>
        <v/>
      </c>
      <c r="F11" s="4" t="str">
        <f t="shared" si="0"/>
        <v/>
      </c>
      <c r="G11" s="4" t="str">
        <f t="shared" si="1"/>
        <v/>
      </c>
      <c r="H11" s="4">
        <v>47549</v>
      </c>
      <c r="I11" s="4">
        <f t="shared" si="3"/>
        <v>0</v>
      </c>
      <c r="J11" s="4">
        <f t="shared" si="3"/>
        <v>0</v>
      </c>
      <c r="O11" s="2">
        <v>25143</v>
      </c>
      <c r="P11" s="3">
        <v>1.7</v>
      </c>
      <c r="Q11" s="4">
        <v>60.3</v>
      </c>
      <c r="T11" s="2">
        <v>18688</v>
      </c>
      <c r="U11" s="4">
        <v>14.3</v>
      </c>
      <c r="V11" s="4">
        <v>4.3</v>
      </c>
    </row>
    <row r="12" spans="1:22" x14ac:dyDescent="0.6">
      <c r="A12" s="2">
        <v>22706</v>
      </c>
      <c r="B12" s="4">
        <v>70394</v>
      </c>
      <c r="C12" s="4">
        <f t="shared" si="4"/>
        <v>2.80698679752307E-2</v>
      </c>
      <c r="E12" s="4" t="str">
        <f t="shared" si="2"/>
        <v/>
      </c>
      <c r="F12" s="4" t="str">
        <f t="shared" si="0"/>
        <v/>
      </c>
      <c r="G12" s="4" t="str">
        <f t="shared" si="1"/>
        <v/>
      </c>
      <c r="H12" s="4">
        <v>49243</v>
      </c>
      <c r="I12" s="4">
        <f t="shared" si="3"/>
        <v>0</v>
      </c>
      <c r="J12" s="4">
        <f t="shared" si="3"/>
        <v>0</v>
      </c>
      <c r="O12" s="2">
        <v>25235</v>
      </c>
      <c r="P12" s="3">
        <v>1.8</v>
      </c>
      <c r="Q12" s="4">
        <v>60.6</v>
      </c>
      <c r="T12" s="2">
        <v>18780</v>
      </c>
      <c r="U12" s="4">
        <v>18.600000000000001</v>
      </c>
      <c r="V12" s="4">
        <v>6.3</v>
      </c>
    </row>
    <row r="13" spans="1:22" x14ac:dyDescent="0.6">
      <c r="A13" s="2">
        <v>22798</v>
      </c>
      <c r="B13" s="4">
        <v>71743</v>
      </c>
      <c r="C13" s="4">
        <f t="shared" si="4"/>
        <v>1.9163565076569133E-2</v>
      </c>
      <c r="E13" s="4" t="str">
        <f t="shared" si="2"/>
        <v/>
      </c>
      <c r="F13" s="4" t="str">
        <f t="shared" si="0"/>
        <v/>
      </c>
      <c r="G13" s="4" t="str">
        <f t="shared" si="1"/>
        <v/>
      </c>
      <c r="H13" s="4">
        <v>50183</v>
      </c>
      <c r="I13" s="4">
        <f t="shared" si="3"/>
        <v>-1.3</v>
      </c>
      <c r="J13" s="4">
        <f t="shared" si="3"/>
        <v>0</v>
      </c>
      <c r="O13" s="2">
        <v>25324</v>
      </c>
      <c r="P13" s="3">
        <v>1.8</v>
      </c>
      <c r="Q13" s="4">
        <v>60.5</v>
      </c>
      <c r="T13" s="2">
        <v>18872</v>
      </c>
      <c r="U13" s="4">
        <v>20.5</v>
      </c>
      <c r="V13" s="4">
        <v>3.9</v>
      </c>
    </row>
    <row r="14" spans="1:22" x14ac:dyDescent="0.6">
      <c r="A14" s="2">
        <v>22890</v>
      </c>
      <c r="B14" s="4">
        <v>72323</v>
      </c>
      <c r="C14" s="4">
        <f t="shared" si="4"/>
        <v>8.0844124165424525E-3</v>
      </c>
      <c r="E14" s="4" t="str">
        <f t="shared" si="2"/>
        <v/>
      </c>
      <c r="F14" s="4" t="str">
        <f t="shared" si="0"/>
        <v/>
      </c>
      <c r="G14" s="4" t="str">
        <f t="shared" si="1"/>
        <v/>
      </c>
      <c r="H14" s="4">
        <v>50465</v>
      </c>
      <c r="I14" s="4">
        <f t="shared" si="3"/>
        <v>0</v>
      </c>
      <c r="J14" s="4">
        <f t="shared" si="3"/>
        <v>0</v>
      </c>
      <c r="O14" s="2">
        <v>25416</v>
      </c>
      <c r="P14" s="3">
        <v>1.7</v>
      </c>
      <c r="Q14" s="4">
        <v>60.5</v>
      </c>
      <c r="T14" s="2">
        <v>18963</v>
      </c>
      <c r="U14" s="4">
        <v>23.9</v>
      </c>
      <c r="V14" s="4">
        <v>7.5</v>
      </c>
    </row>
    <row r="15" spans="1:22" x14ac:dyDescent="0.6">
      <c r="A15" s="2">
        <v>22981</v>
      </c>
      <c r="B15" s="4">
        <v>73621</v>
      </c>
      <c r="C15" s="4">
        <f t="shared" si="4"/>
        <v>1.7947264355737458E-2</v>
      </c>
      <c r="E15" s="4" t="str">
        <f t="shared" si="2"/>
        <v/>
      </c>
      <c r="F15" s="4" t="str">
        <f t="shared" si="0"/>
        <v/>
      </c>
      <c r="G15" s="4" t="str">
        <f t="shared" si="1"/>
        <v/>
      </c>
      <c r="H15" s="4">
        <v>50556</v>
      </c>
      <c r="I15" s="4">
        <f t="shared" si="3"/>
        <v>0</v>
      </c>
      <c r="J15" s="4">
        <f t="shared" si="3"/>
        <v>0</v>
      </c>
      <c r="O15" s="2">
        <v>25508</v>
      </c>
      <c r="P15" s="3">
        <v>1.9</v>
      </c>
      <c r="Q15" s="4">
        <v>60.9</v>
      </c>
      <c r="T15" s="2">
        <v>19054</v>
      </c>
      <c r="U15" s="4">
        <v>22.9</v>
      </c>
      <c r="V15" s="4">
        <v>3.5</v>
      </c>
    </row>
    <row r="16" spans="1:22" x14ac:dyDescent="0.6">
      <c r="A16" s="2">
        <v>23071</v>
      </c>
      <c r="B16" s="4">
        <v>75322</v>
      </c>
      <c r="C16" s="4">
        <f t="shared" si="4"/>
        <v>2.3104820635416523E-2</v>
      </c>
      <c r="E16" s="4" t="str">
        <f t="shared" si="2"/>
        <v/>
      </c>
      <c r="F16" s="4" t="str">
        <f t="shared" si="0"/>
        <v/>
      </c>
      <c r="G16" s="4" t="str">
        <f t="shared" si="1"/>
        <v/>
      </c>
      <c r="H16" s="4">
        <v>51292</v>
      </c>
      <c r="I16" s="4">
        <f t="shared" si="3"/>
        <v>0</v>
      </c>
      <c r="J16" s="4">
        <f t="shared" si="3"/>
        <v>0</v>
      </c>
      <c r="O16" s="2">
        <v>25600</v>
      </c>
      <c r="P16" s="3">
        <v>1.6</v>
      </c>
      <c r="Q16" s="4">
        <v>61</v>
      </c>
      <c r="T16" s="2">
        <v>19146</v>
      </c>
      <c r="U16" s="4">
        <v>19.600000000000001</v>
      </c>
      <c r="V16" s="4">
        <v>3.4</v>
      </c>
    </row>
    <row r="17" spans="1:22" x14ac:dyDescent="0.6">
      <c r="A17" s="2">
        <v>23163</v>
      </c>
      <c r="B17" s="4">
        <v>74341</v>
      </c>
      <c r="C17" s="4">
        <f t="shared" si="4"/>
        <v>-1.3024083269164377E-2</v>
      </c>
      <c r="E17" s="4" t="str">
        <f t="shared" si="2"/>
        <v/>
      </c>
      <c r="F17" s="4" t="str">
        <f t="shared" si="0"/>
        <v/>
      </c>
      <c r="G17" s="4" t="str">
        <f t="shared" si="1"/>
        <v/>
      </c>
      <c r="H17" s="4">
        <v>52125</v>
      </c>
      <c r="I17" s="4">
        <f t="shared" si="3"/>
        <v>0</v>
      </c>
      <c r="J17" s="4">
        <f t="shared" si="3"/>
        <v>0</v>
      </c>
      <c r="O17" s="2">
        <v>25689</v>
      </c>
      <c r="P17" s="3">
        <v>1.7</v>
      </c>
      <c r="Q17" s="4">
        <v>61.4</v>
      </c>
      <c r="T17" s="2">
        <v>19238</v>
      </c>
      <c r="U17" s="4">
        <v>17</v>
      </c>
      <c r="V17" s="4">
        <v>1.6</v>
      </c>
    </row>
    <row r="18" spans="1:22" x14ac:dyDescent="0.6">
      <c r="A18" s="2">
        <v>23255</v>
      </c>
      <c r="B18" s="4">
        <v>77392</v>
      </c>
      <c r="C18" s="4">
        <f t="shared" si="4"/>
        <v>4.1040610161283908E-2</v>
      </c>
      <c r="E18" s="4" t="str">
        <f t="shared" si="2"/>
        <v/>
      </c>
      <c r="F18" s="4" t="str">
        <f t="shared" si="0"/>
        <v/>
      </c>
      <c r="G18" s="4" t="str">
        <f t="shared" si="1"/>
        <v/>
      </c>
      <c r="H18" s="4">
        <v>54096</v>
      </c>
      <c r="I18" s="4">
        <f t="shared" si="3"/>
        <v>1.3</v>
      </c>
      <c r="J18" s="4">
        <f t="shared" si="3"/>
        <v>1.3</v>
      </c>
      <c r="O18" s="2">
        <v>25781</v>
      </c>
      <c r="P18" s="3">
        <v>1.7</v>
      </c>
      <c r="Q18" s="4">
        <v>61.5</v>
      </c>
      <c r="T18" s="2">
        <v>19329</v>
      </c>
      <c r="U18" s="4">
        <v>10.5</v>
      </c>
      <c r="V18" s="4">
        <v>1.6</v>
      </c>
    </row>
    <row r="19" spans="1:22" x14ac:dyDescent="0.6">
      <c r="A19" s="2">
        <v>23346</v>
      </c>
      <c r="B19" s="4">
        <v>79050</v>
      </c>
      <c r="C19" s="4">
        <f t="shared" si="4"/>
        <v>2.1423402935703884E-2</v>
      </c>
      <c r="E19" s="4" t="str">
        <f t="shared" si="2"/>
        <v/>
      </c>
      <c r="F19" s="4" t="str">
        <f t="shared" si="0"/>
        <v/>
      </c>
      <c r="G19" s="4" t="str">
        <f t="shared" si="1"/>
        <v/>
      </c>
      <c r="H19" s="4">
        <v>55847</v>
      </c>
      <c r="I19" s="4">
        <f t="shared" si="3"/>
        <v>1.3</v>
      </c>
      <c r="J19" s="4">
        <f t="shared" si="3"/>
        <v>0</v>
      </c>
      <c r="O19" s="2">
        <v>25873</v>
      </c>
      <c r="P19" s="3">
        <v>1.6</v>
      </c>
      <c r="Q19" s="4">
        <v>61.5</v>
      </c>
      <c r="T19" s="2">
        <v>19419</v>
      </c>
      <c r="U19" s="4">
        <v>6.8</v>
      </c>
      <c r="V19" s="4">
        <v>0</v>
      </c>
    </row>
    <row r="20" spans="1:22" x14ac:dyDescent="0.6">
      <c r="A20" s="2">
        <v>23437</v>
      </c>
      <c r="B20" s="4">
        <v>78923</v>
      </c>
      <c r="C20" s="4">
        <f t="shared" si="4"/>
        <v>-1.6065781151169967E-3</v>
      </c>
      <c r="E20" s="4" t="str">
        <f t="shared" si="2"/>
        <v/>
      </c>
      <c r="F20" s="4" t="str">
        <f t="shared" si="0"/>
        <v/>
      </c>
      <c r="G20" s="4" t="str">
        <f t="shared" si="1"/>
        <v/>
      </c>
      <c r="H20" s="4">
        <v>55288</v>
      </c>
      <c r="I20" s="4">
        <f t="shared" si="3"/>
        <v>2.6</v>
      </c>
      <c r="J20" s="4">
        <f t="shared" si="3"/>
        <v>1.3</v>
      </c>
      <c r="O20" s="2">
        <v>25600</v>
      </c>
      <c r="P20" s="3">
        <v>1.7</v>
      </c>
      <c r="Q20" s="4">
        <v>61.4</v>
      </c>
      <c r="T20" s="2">
        <v>19511</v>
      </c>
      <c r="U20" s="4">
        <v>4.9000000000000004</v>
      </c>
      <c r="V20" s="4">
        <v>1.6</v>
      </c>
    </row>
    <row r="21" spans="1:22" x14ac:dyDescent="0.6">
      <c r="A21" s="2">
        <v>23529</v>
      </c>
      <c r="B21" s="4">
        <v>80871</v>
      </c>
      <c r="C21" s="4">
        <f t="shared" si="4"/>
        <v>2.4682285265385184E-2</v>
      </c>
      <c r="E21" s="4" t="str">
        <f t="shared" si="2"/>
        <v/>
      </c>
      <c r="F21" s="4" t="str">
        <f t="shared" si="0"/>
        <v/>
      </c>
      <c r="G21" s="4" t="str">
        <f t="shared" si="1"/>
        <v/>
      </c>
      <c r="H21" s="4">
        <v>56507</v>
      </c>
      <c r="I21" s="4">
        <f t="shared" si="3"/>
        <v>2.6</v>
      </c>
      <c r="J21" s="4">
        <f t="shared" si="3"/>
        <v>0</v>
      </c>
      <c r="O21" s="2">
        <v>25689</v>
      </c>
      <c r="P21" s="3">
        <v>1.9</v>
      </c>
      <c r="Q21" s="4">
        <v>61.8</v>
      </c>
      <c r="T21" s="2">
        <v>19603</v>
      </c>
      <c r="U21" s="4">
        <v>4.8</v>
      </c>
      <c r="V21" s="4">
        <v>1.6</v>
      </c>
    </row>
    <row r="22" spans="1:22" x14ac:dyDescent="0.6">
      <c r="A22" s="2">
        <v>23621</v>
      </c>
      <c r="B22" s="4">
        <v>81372</v>
      </c>
      <c r="C22" s="4">
        <f t="shared" si="4"/>
        <v>6.1950513781208194E-3</v>
      </c>
      <c r="E22" s="4" t="str">
        <f t="shared" si="2"/>
        <v/>
      </c>
      <c r="F22" s="4" t="str">
        <f t="shared" si="0"/>
        <v/>
      </c>
      <c r="G22" s="4" t="str">
        <f t="shared" si="1"/>
        <v/>
      </c>
      <c r="H22" s="4">
        <v>56892</v>
      </c>
      <c r="I22" s="4">
        <f t="shared" si="3"/>
        <v>2.5</v>
      </c>
      <c r="J22" s="4">
        <f t="shared" si="3"/>
        <v>1.3</v>
      </c>
      <c r="O22" s="2">
        <v>25781</v>
      </c>
      <c r="P22" s="3">
        <v>1.9</v>
      </c>
      <c r="Q22" s="4">
        <v>61.3</v>
      </c>
      <c r="T22" s="2">
        <v>19694</v>
      </c>
      <c r="U22" s="4">
        <v>1.6</v>
      </c>
      <c r="V22" s="4">
        <v>-1.5</v>
      </c>
    </row>
    <row r="23" spans="1:22" x14ac:dyDescent="0.6">
      <c r="A23" s="2">
        <v>23712</v>
      </c>
      <c r="B23" s="4">
        <v>83686</v>
      </c>
      <c r="C23" s="4">
        <f t="shared" si="4"/>
        <v>2.8437300299857471E-2</v>
      </c>
      <c r="E23" s="4" t="str">
        <f t="shared" si="2"/>
        <v/>
      </c>
      <c r="F23" s="4" t="str">
        <f t="shared" si="0"/>
        <v/>
      </c>
      <c r="G23" s="4" t="str">
        <f t="shared" si="1"/>
        <v/>
      </c>
      <c r="H23" s="4">
        <v>57333</v>
      </c>
      <c r="I23" s="4">
        <f t="shared" si="3"/>
        <v>3.8</v>
      </c>
      <c r="J23" s="4">
        <f t="shared" si="3"/>
        <v>1.2</v>
      </c>
      <c r="O23" s="2">
        <v>25873</v>
      </c>
      <c r="P23" s="3">
        <v>2.2000000000000002</v>
      </c>
      <c r="Q23" s="4">
        <v>61.1</v>
      </c>
      <c r="T23" s="2">
        <v>19784</v>
      </c>
      <c r="U23" s="4">
        <v>3.2</v>
      </c>
      <c r="V23" s="4">
        <v>1.6</v>
      </c>
    </row>
    <row r="24" spans="1:22" x14ac:dyDescent="0.6">
      <c r="A24" s="2">
        <v>23802</v>
      </c>
      <c r="B24" s="4">
        <v>84388</v>
      </c>
      <c r="C24" s="4">
        <f t="shared" si="4"/>
        <v>8.3884998685561651E-3</v>
      </c>
      <c r="E24" s="4" t="str">
        <f t="shared" si="2"/>
        <v/>
      </c>
      <c r="F24" s="4" t="str">
        <f t="shared" si="0"/>
        <v/>
      </c>
      <c r="G24" s="4" t="str">
        <f t="shared" si="1"/>
        <v/>
      </c>
      <c r="H24" s="4">
        <v>58427</v>
      </c>
      <c r="I24" s="4">
        <f t="shared" si="3"/>
        <v>2.5</v>
      </c>
      <c r="J24" s="4">
        <f t="shared" si="3"/>
        <v>0</v>
      </c>
      <c r="O24" s="2">
        <v>26330</v>
      </c>
      <c r="P24" s="3">
        <v>2.4</v>
      </c>
      <c r="Q24" s="4">
        <v>61.1</v>
      </c>
      <c r="T24" s="2">
        <v>19876</v>
      </c>
      <c r="U24" s="4">
        <v>1.6</v>
      </c>
      <c r="V24" s="4">
        <v>0</v>
      </c>
    </row>
    <row r="25" spans="1:22" x14ac:dyDescent="0.6">
      <c r="A25" s="2">
        <v>23894</v>
      </c>
      <c r="B25" s="4">
        <v>85711</v>
      </c>
      <c r="C25" s="4">
        <f t="shared" si="4"/>
        <v>1.5677584490685792E-2</v>
      </c>
      <c r="E25" s="4" t="str">
        <f t="shared" si="2"/>
        <v/>
      </c>
      <c r="F25" s="4" t="str">
        <f t="shared" si="0"/>
        <v/>
      </c>
      <c r="G25" s="4" t="str">
        <f t="shared" si="1"/>
        <v/>
      </c>
      <c r="H25" s="4">
        <v>57829</v>
      </c>
      <c r="I25" s="4">
        <f t="shared" si="3"/>
        <v>3.8</v>
      </c>
      <c r="J25" s="4">
        <f t="shared" si="3"/>
        <v>1.2</v>
      </c>
      <c r="O25" s="2">
        <v>26420</v>
      </c>
      <c r="P25" s="3">
        <v>2.4</v>
      </c>
      <c r="Q25" s="4">
        <v>61.2</v>
      </c>
      <c r="T25" s="2">
        <v>19968</v>
      </c>
      <c r="U25" s="4">
        <v>0</v>
      </c>
      <c r="V25" s="4">
        <v>0</v>
      </c>
    </row>
    <row r="26" spans="1:22" x14ac:dyDescent="0.6">
      <c r="A26" s="2">
        <v>23986</v>
      </c>
      <c r="B26" s="4">
        <v>85461</v>
      </c>
      <c r="C26" s="4">
        <f t="shared" si="4"/>
        <v>-2.916778476508286E-3</v>
      </c>
      <c r="E26" s="4" t="str">
        <f t="shared" si="2"/>
        <v/>
      </c>
      <c r="F26" s="4" t="str">
        <f t="shared" si="0"/>
        <v/>
      </c>
      <c r="G26" s="4" t="str">
        <f t="shared" si="1"/>
        <v/>
      </c>
      <c r="H26" s="4">
        <v>57571</v>
      </c>
      <c r="I26" s="4">
        <f t="shared" si="3"/>
        <v>3.7</v>
      </c>
      <c r="J26" s="4">
        <f t="shared" si="3"/>
        <v>1.2</v>
      </c>
      <c r="O26" s="2">
        <v>26512</v>
      </c>
      <c r="P26" s="3">
        <v>2.9</v>
      </c>
      <c r="Q26" s="4">
        <v>61.7</v>
      </c>
      <c r="T26" s="2">
        <v>20059</v>
      </c>
      <c r="U26" s="4">
        <v>1.6</v>
      </c>
      <c r="V26" s="4">
        <v>0</v>
      </c>
    </row>
    <row r="27" spans="1:22" ht="16.350000000000001" x14ac:dyDescent="0.6">
      <c r="A27" s="2">
        <v>24077</v>
      </c>
      <c r="B27" s="4">
        <v>85669</v>
      </c>
      <c r="C27" s="4">
        <f t="shared" si="4"/>
        <v>2.4338587191818917E-3</v>
      </c>
      <c r="E27" s="4" t="str">
        <f t="shared" si="2"/>
        <v/>
      </c>
      <c r="F27" s="4" t="str">
        <f t="shared" si="0"/>
        <v/>
      </c>
      <c r="G27" s="4" t="str">
        <f t="shared" si="1"/>
        <v/>
      </c>
      <c r="H27" s="4">
        <v>57792</v>
      </c>
      <c r="I27" s="4">
        <f t="shared" si="3"/>
        <v>3.7</v>
      </c>
      <c r="J27" s="4">
        <f t="shared" si="3"/>
        <v>1.2</v>
      </c>
      <c r="O27" s="2">
        <v>26604</v>
      </c>
      <c r="P27" s="3">
        <v>2.8</v>
      </c>
      <c r="Q27" s="4">
        <v>61.9</v>
      </c>
      <c r="T27" s="2">
        <v>20149</v>
      </c>
      <c r="U27" s="4">
        <v>0</v>
      </c>
      <c r="V27" s="4">
        <v>0</v>
      </c>
    </row>
    <row r="28" spans="1:22" ht="16.350000000000001" x14ac:dyDescent="0.6">
      <c r="A28" s="2">
        <v>24167</v>
      </c>
      <c r="B28" s="4">
        <v>85422</v>
      </c>
      <c r="C28" s="4">
        <f t="shared" si="4"/>
        <v>-2.883189952024634E-3</v>
      </c>
      <c r="E28" s="4" t="str">
        <f t="shared" si="2"/>
        <v/>
      </c>
      <c r="F28" s="4" t="str">
        <f t="shared" si="0"/>
        <v/>
      </c>
      <c r="G28" s="4" t="str">
        <f t="shared" si="1"/>
        <v/>
      </c>
      <c r="H28" s="4">
        <v>58526</v>
      </c>
      <c r="I28" s="4">
        <f t="shared" si="3"/>
        <v>4.9000000000000004</v>
      </c>
      <c r="J28" s="4">
        <f t="shared" si="3"/>
        <v>1.2</v>
      </c>
      <c r="O28" s="2">
        <v>26696</v>
      </c>
      <c r="P28" s="3">
        <v>2.6</v>
      </c>
      <c r="Q28" s="4">
        <v>61.8</v>
      </c>
      <c r="T28" s="2">
        <v>20241</v>
      </c>
      <c r="U28" s="4">
        <v>1.5</v>
      </c>
      <c r="V28" s="4">
        <v>1.5</v>
      </c>
    </row>
    <row r="29" spans="1:22" ht="16.350000000000001" x14ac:dyDescent="0.6">
      <c r="A29" s="2">
        <v>24259</v>
      </c>
      <c r="B29" s="4">
        <v>86592</v>
      </c>
      <c r="C29" s="4">
        <f t="shared" si="4"/>
        <v>1.3696705766664374E-2</v>
      </c>
      <c r="E29" s="4" t="str">
        <f t="shared" si="2"/>
        <v/>
      </c>
      <c r="F29" s="4" t="str">
        <f t="shared" si="0"/>
        <v/>
      </c>
      <c r="G29" s="4" t="str">
        <f t="shared" si="1"/>
        <v/>
      </c>
      <c r="H29" s="4">
        <v>59063</v>
      </c>
      <c r="I29" s="4">
        <f t="shared" si="3"/>
        <v>3.6</v>
      </c>
      <c r="J29" s="4">
        <f t="shared" si="3"/>
        <v>0</v>
      </c>
      <c r="O29" s="2">
        <v>26785</v>
      </c>
      <c r="P29" s="3">
        <v>2.2999999999999998</v>
      </c>
      <c r="Q29" s="4">
        <v>61.6</v>
      </c>
      <c r="T29" s="2">
        <v>20333</v>
      </c>
      <c r="U29" s="4">
        <v>1.5</v>
      </c>
      <c r="V29" s="4">
        <v>0</v>
      </c>
    </row>
    <row r="30" spans="1:22" ht="16.350000000000001" x14ac:dyDescent="0.6">
      <c r="A30" s="2">
        <v>24351</v>
      </c>
      <c r="B30" s="4">
        <v>89039</v>
      </c>
      <c r="C30" s="4">
        <f t="shared" si="4"/>
        <v>2.8258961566888452E-2</v>
      </c>
      <c r="E30" s="4">
        <f t="shared" si="2"/>
        <v>1.8</v>
      </c>
      <c r="F30" s="4">
        <f t="shared" si="0"/>
        <v>60.2</v>
      </c>
      <c r="G30" s="4" t="str">
        <f t="shared" si="1"/>
        <v/>
      </c>
      <c r="H30" s="4">
        <v>61392</v>
      </c>
      <c r="I30" s="4">
        <f t="shared" si="3"/>
        <v>2.4</v>
      </c>
      <c r="J30" s="4">
        <f t="shared" si="3"/>
        <v>0</v>
      </c>
      <c r="O30" s="2">
        <v>26877</v>
      </c>
      <c r="P30" s="3">
        <v>2.1</v>
      </c>
      <c r="Q30" s="4">
        <v>61.9</v>
      </c>
      <c r="T30" s="2">
        <v>20424</v>
      </c>
      <c r="U30" s="4">
        <v>3.1</v>
      </c>
      <c r="V30" s="4">
        <v>1.5</v>
      </c>
    </row>
    <row r="31" spans="1:22" ht="16.350000000000001" x14ac:dyDescent="0.6">
      <c r="A31" s="2">
        <v>24442</v>
      </c>
      <c r="B31" s="4">
        <v>89622</v>
      </c>
      <c r="C31" s="4">
        <f t="shared" si="4"/>
        <v>6.5476925841485567E-3</v>
      </c>
      <c r="E31" s="4">
        <f t="shared" si="2"/>
        <v>1.7</v>
      </c>
      <c r="F31" s="4">
        <f t="shared" si="0"/>
        <v>60.2</v>
      </c>
      <c r="G31" s="4" t="str">
        <f t="shared" si="1"/>
        <v/>
      </c>
      <c r="H31" s="4">
        <v>62899</v>
      </c>
      <c r="I31" s="4">
        <f t="shared" si="3"/>
        <v>2.4</v>
      </c>
      <c r="J31" s="4">
        <f t="shared" si="3"/>
        <v>1.2</v>
      </c>
      <c r="O31" s="2">
        <v>26969</v>
      </c>
      <c r="P31" s="3">
        <v>2.1</v>
      </c>
      <c r="Q31" s="4">
        <v>62.1</v>
      </c>
      <c r="T31" s="2">
        <v>20515</v>
      </c>
      <c r="U31" s="4">
        <v>3.1</v>
      </c>
      <c r="V31" s="4">
        <v>0</v>
      </c>
    </row>
    <row r="32" spans="1:22" ht="16.350000000000001" x14ac:dyDescent="0.6">
      <c r="A32" s="2">
        <v>24532</v>
      </c>
      <c r="B32" s="4">
        <v>93120</v>
      </c>
      <c r="C32" s="4">
        <f t="shared" si="4"/>
        <v>3.9030595166365423E-2</v>
      </c>
      <c r="E32" s="4">
        <f t="shared" si="2"/>
        <v>1.8</v>
      </c>
      <c r="F32" s="4">
        <f t="shared" si="0"/>
        <v>60.2</v>
      </c>
      <c r="G32" s="4" t="str">
        <f t="shared" si="1"/>
        <v/>
      </c>
      <c r="H32" s="4">
        <v>64413</v>
      </c>
      <c r="I32" s="4">
        <f t="shared" si="3"/>
        <v>2.2999999999999998</v>
      </c>
      <c r="J32" s="4">
        <f t="shared" si="3"/>
        <v>1.1000000000000001</v>
      </c>
      <c r="O32" s="2">
        <v>27061</v>
      </c>
      <c r="P32" s="3">
        <v>2.1</v>
      </c>
      <c r="Q32" s="4">
        <v>62.2</v>
      </c>
      <c r="T32" s="2">
        <v>20607</v>
      </c>
      <c r="U32" s="4">
        <v>6.1</v>
      </c>
      <c r="V32" s="4">
        <v>4.5</v>
      </c>
    </row>
    <row r="33" spans="1:22" ht="16.350000000000001" x14ac:dyDescent="0.6">
      <c r="A33" s="2">
        <v>24624</v>
      </c>
      <c r="B33" s="4">
        <v>92989</v>
      </c>
      <c r="C33" s="4">
        <f t="shared" si="4"/>
        <v>-1.4067869415808065E-3</v>
      </c>
      <c r="E33" s="4">
        <f t="shared" si="2"/>
        <v>2</v>
      </c>
      <c r="F33" s="4">
        <f t="shared" si="0"/>
        <v>60.2</v>
      </c>
      <c r="G33" s="4" t="str">
        <f t="shared" si="1"/>
        <v/>
      </c>
      <c r="H33" s="4">
        <v>63617</v>
      </c>
      <c r="I33" s="4">
        <f t="shared" si="3"/>
        <v>3.5</v>
      </c>
      <c r="J33" s="4">
        <f t="shared" si="3"/>
        <v>1.1000000000000001</v>
      </c>
      <c r="O33" s="2">
        <v>27150</v>
      </c>
      <c r="P33" s="3">
        <v>2.1</v>
      </c>
      <c r="Q33" s="4">
        <v>62.2</v>
      </c>
      <c r="T33" s="2">
        <v>20699</v>
      </c>
      <c r="U33" s="4">
        <v>7.6</v>
      </c>
      <c r="V33" s="4">
        <v>1.4</v>
      </c>
    </row>
    <row r="34" spans="1:22" ht="16.350000000000001" x14ac:dyDescent="0.6">
      <c r="A34" s="2">
        <v>24716</v>
      </c>
      <c r="B34" s="4">
        <v>94737</v>
      </c>
      <c r="C34" s="4">
        <f t="shared" si="4"/>
        <v>1.8797922334899742E-2</v>
      </c>
      <c r="E34" s="4">
        <f t="shared" si="2"/>
        <v>1.9</v>
      </c>
      <c r="F34" s="4">
        <f t="shared" si="0"/>
        <v>60.4</v>
      </c>
      <c r="G34" s="4" t="str">
        <f t="shared" si="1"/>
        <v/>
      </c>
      <c r="H34" s="4">
        <v>63293</v>
      </c>
      <c r="I34" s="4">
        <f t="shared" si="3"/>
        <v>4.7</v>
      </c>
      <c r="J34" s="4">
        <f t="shared" si="3"/>
        <v>1.1000000000000001</v>
      </c>
      <c r="O34" s="2">
        <v>27242</v>
      </c>
      <c r="P34" s="3">
        <v>2.7</v>
      </c>
      <c r="Q34" s="4">
        <v>61.8</v>
      </c>
      <c r="T34" s="2">
        <v>20790</v>
      </c>
      <c r="U34" s="4">
        <v>6</v>
      </c>
      <c r="V34" s="4">
        <v>0</v>
      </c>
    </row>
    <row r="35" spans="1:22" ht="16.350000000000001" x14ac:dyDescent="0.6">
      <c r="A35" s="2">
        <v>24807</v>
      </c>
      <c r="B35" s="4">
        <v>95559</v>
      </c>
      <c r="C35" s="4">
        <f t="shared" si="4"/>
        <v>8.6766522055796713E-3</v>
      </c>
      <c r="E35" s="4">
        <f t="shared" si="2"/>
        <v>1.8</v>
      </c>
      <c r="F35" s="4">
        <f t="shared" si="0"/>
        <v>60.4</v>
      </c>
      <c r="G35" s="4" t="str">
        <f t="shared" si="1"/>
        <v/>
      </c>
      <c r="H35" s="4">
        <v>64277</v>
      </c>
      <c r="I35" s="4">
        <f t="shared" si="3"/>
        <v>3.4</v>
      </c>
      <c r="J35" s="4">
        <f t="shared" si="3"/>
        <v>0</v>
      </c>
      <c r="O35" s="2">
        <v>27334</v>
      </c>
      <c r="P35" s="3">
        <v>4</v>
      </c>
      <c r="Q35" s="4">
        <v>62.2</v>
      </c>
      <c r="T35" s="2">
        <v>20880</v>
      </c>
      <c r="U35" s="4">
        <v>6</v>
      </c>
      <c r="V35" s="4">
        <v>0</v>
      </c>
    </row>
    <row r="36" spans="1:22" ht="16.350000000000001" x14ac:dyDescent="0.6">
      <c r="A36" s="2">
        <v>24898</v>
      </c>
      <c r="B36" s="4">
        <v>94708</v>
      </c>
      <c r="C36" s="4">
        <f t="shared" si="4"/>
        <v>-8.9054929415335327E-3</v>
      </c>
      <c r="E36" s="4">
        <f t="shared" si="2"/>
        <v>1.9</v>
      </c>
      <c r="F36" s="4">
        <f t="shared" si="0"/>
        <v>60.4</v>
      </c>
      <c r="G36" s="4" t="str">
        <f t="shared" si="1"/>
        <v/>
      </c>
      <c r="H36" s="4">
        <v>63229</v>
      </c>
      <c r="I36" s="4">
        <f t="shared" si="3"/>
        <v>3.4</v>
      </c>
      <c r="J36" s="4">
        <f t="shared" si="3"/>
        <v>1.1000000000000001</v>
      </c>
      <c r="O36" s="2">
        <v>27426</v>
      </c>
      <c r="P36" s="3">
        <v>4.8</v>
      </c>
      <c r="Q36" s="4">
        <v>62.1</v>
      </c>
      <c r="T36" s="2">
        <v>20972</v>
      </c>
      <c r="U36" s="4">
        <v>2.9</v>
      </c>
      <c r="V36" s="4">
        <v>1.4</v>
      </c>
    </row>
    <row r="37" spans="1:22" ht="16.350000000000001" x14ac:dyDescent="0.6">
      <c r="A37" s="2">
        <v>24990</v>
      </c>
      <c r="B37" s="4">
        <v>98354</v>
      </c>
      <c r="C37" s="4">
        <f t="shared" si="4"/>
        <v>3.8497275837310552E-2</v>
      </c>
      <c r="E37" s="4">
        <f t="shared" si="2"/>
        <v>1.9</v>
      </c>
      <c r="F37" s="4">
        <f t="shared" si="0"/>
        <v>60.5</v>
      </c>
      <c r="G37" s="4" t="str">
        <f t="shared" si="1"/>
        <v/>
      </c>
      <c r="H37" s="4">
        <v>65274</v>
      </c>
      <c r="I37" s="4">
        <f t="shared" si="3"/>
        <v>2.2000000000000002</v>
      </c>
      <c r="J37" s="4">
        <f t="shared" si="3"/>
        <v>0</v>
      </c>
      <c r="O37" s="2">
        <v>27515</v>
      </c>
      <c r="P37" s="3">
        <v>4.8</v>
      </c>
      <c r="Q37" s="4">
        <v>62</v>
      </c>
      <c r="T37" s="2">
        <v>21064</v>
      </c>
      <c r="U37" s="4">
        <v>1.4</v>
      </c>
      <c r="V37" s="4">
        <v>0</v>
      </c>
    </row>
    <row r="38" spans="1:22" ht="16.350000000000001" x14ac:dyDescent="0.6">
      <c r="A38" s="2">
        <v>25082</v>
      </c>
      <c r="B38" s="4">
        <v>99654</v>
      </c>
      <c r="C38" s="4">
        <f t="shared" si="4"/>
        <v>1.3217561054964744E-2</v>
      </c>
      <c r="E38" s="4">
        <f t="shared" si="2"/>
        <v>1.8</v>
      </c>
      <c r="F38" s="4">
        <f t="shared" si="0"/>
        <v>60.5</v>
      </c>
      <c r="G38" s="4" t="str">
        <f t="shared" si="1"/>
        <v/>
      </c>
      <c r="H38" s="4">
        <v>67238</v>
      </c>
      <c r="I38" s="4">
        <f t="shared" si="3"/>
        <v>2.2000000000000002</v>
      </c>
      <c r="J38" s="4">
        <f t="shared" si="3"/>
        <v>1.1000000000000001</v>
      </c>
      <c r="O38" s="2">
        <v>27607</v>
      </c>
      <c r="P38" s="3">
        <v>4.7</v>
      </c>
      <c r="Q38" s="4">
        <v>62</v>
      </c>
      <c r="T38" s="2">
        <v>21155</v>
      </c>
      <c r="U38" s="4">
        <v>1.4</v>
      </c>
      <c r="V38" s="4">
        <v>0</v>
      </c>
    </row>
    <row r="39" spans="1:22" ht="16.350000000000001" x14ac:dyDescent="0.6">
      <c r="A39" s="2">
        <v>25173</v>
      </c>
      <c r="B39" s="4">
        <v>103369</v>
      </c>
      <c r="C39" s="4">
        <f t="shared" si="4"/>
        <v>3.727898528910023E-2</v>
      </c>
      <c r="E39" s="4">
        <f t="shared" si="2"/>
        <v>1.7</v>
      </c>
      <c r="F39" s="4">
        <f t="shared" si="0"/>
        <v>60.3</v>
      </c>
      <c r="G39" s="4" t="str">
        <f t="shared" si="1"/>
        <v/>
      </c>
      <c r="H39" s="4">
        <v>70000</v>
      </c>
      <c r="I39" s="4">
        <f t="shared" si="3"/>
        <v>2.2000000000000002</v>
      </c>
      <c r="J39" s="4">
        <f t="shared" si="3"/>
        <v>0</v>
      </c>
      <c r="O39" s="2">
        <v>27699</v>
      </c>
      <c r="P39" s="3">
        <v>5.4</v>
      </c>
      <c r="Q39" s="4">
        <v>62.7</v>
      </c>
      <c r="T39" s="2">
        <v>21245</v>
      </c>
      <c r="U39" s="4">
        <v>1.4</v>
      </c>
      <c r="V39" s="4">
        <v>0</v>
      </c>
    </row>
    <row r="40" spans="1:22" ht="16.350000000000001" x14ac:dyDescent="0.6">
      <c r="A40" s="2">
        <v>25263</v>
      </c>
      <c r="B40" s="4">
        <v>102653</v>
      </c>
      <c r="C40" s="4">
        <f t="shared" si="4"/>
        <v>-6.9266414495642303E-3</v>
      </c>
      <c r="E40" s="4">
        <f t="shared" si="2"/>
        <v>1.8</v>
      </c>
      <c r="F40" s="4">
        <f t="shared" si="0"/>
        <v>60.6</v>
      </c>
      <c r="G40" s="4" t="str">
        <f t="shared" si="1"/>
        <v/>
      </c>
      <c r="H40" s="4">
        <v>68988</v>
      </c>
      <c r="I40" s="4">
        <f t="shared" si="3"/>
        <v>3.3</v>
      </c>
      <c r="J40" s="4">
        <f t="shared" si="3"/>
        <v>2.2000000000000002</v>
      </c>
      <c r="O40" s="2">
        <v>27791</v>
      </c>
      <c r="P40" s="3">
        <v>4.9000000000000004</v>
      </c>
      <c r="Q40" s="4">
        <v>62.3</v>
      </c>
      <c r="T40" s="2">
        <v>21337</v>
      </c>
      <c r="U40" s="4">
        <v>0</v>
      </c>
      <c r="V40" s="4">
        <v>0</v>
      </c>
    </row>
    <row r="41" spans="1:22" ht="16.350000000000001" x14ac:dyDescent="0.6">
      <c r="A41" s="2">
        <v>25355</v>
      </c>
      <c r="B41" s="4">
        <v>104687</v>
      </c>
      <c r="C41" s="4">
        <f t="shared" si="4"/>
        <v>1.9814325932997479E-2</v>
      </c>
      <c r="E41" s="4">
        <f t="shared" si="2"/>
        <v>1.8</v>
      </c>
      <c r="F41" s="4">
        <f t="shared" si="0"/>
        <v>60.5</v>
      </c>
      <c r="G41" s="4" t="str">
        <f t="shared" si="1"/>
        <v/>
      </c>
      <c r="H41" s="4">
        <v>69759</v>
      </c>
      <c r="I41" s="4">
        <f t="shared" si="3"/>
        <v>3.3</v>
      </c>
      <c r="J41" s="4">
        <f t="shared" si="3"/>
        <v>0</v>
      </c>
      <c r="O41" s="2">
        <v>27881</v>
      </c>
      <c r="P41" s="3">
        <v>4.5</v>
      </c>
      <c r="Q41" s="4">
        <v>62.2</v>
      </c>
      <c r="T41" s="2">
        <v>21429</v>
      </c>
      <c r="U41" s="4">
        <v>0</v>
      </c>
      <c r="V41" s="4">
        <v>0</v>
      </c>
    </row>
    <row r="42" spans="1:22" ht="16.350000000000001" x14ac:dyDescent="0.6">
      <c r="A42" s="2">
        <v>25447</v>
      </c>
      <c r="B42" s="4">
        <v>106420</v>
      </c>
      <c r="C42" s="4">
        <f t="shared" si="4"/>
        <v>1.6554108915147081E-2</v>
      </c>
      <c r="E42" s="4">
        <f t="shared" si="2"/>
        <v>1.7</v>
      </c>
      <c r="F42" s="4">
        <f t="shared" si="0"/>
        <v>60.5</v>
      </c>
      <c r="G42" s="4" t="str">
        <f t="shared" si="1"/>
        <v/>
      </c>
      <c r="H42" s="4">
        <v>72793</v>
      </c>
      <c r="I42" s="4">
        <f t="shared" si="3"/>
        <v>3.3</v>
      </c>
      <c r="J42" s="4">
        <f t="shared" si="3"/>
        <v>1.1000000000000001</v>
      </c>
      <c r="O42" s="2">
        <v>27973</v>
      </c>
      <c r="P42" s="3">
        <v>4.8</v>
      </c>
      <c r="Q42" s="4">
        <v>61.7</v>
      </c>
      <c r="T42" s="2">
        <v>21520</v>
      </c>
      <c r="U42" s="4">
        <v>1.4</v>
      </c>
      <c r="V42" s="4">
        <v>1.4</v>
      </c>
    </row>
    <row r="43" spans="1:22" ht="16.350000000000001" x14ac:dyDescent="0.6">
      <c r="A43" s="2">
        <v>25538</v>
      </c>
      <c r="B43" s="4">
        <v>108872</v>
      </c>
      <c r="C43" s="4">
        <f t="shared" si="4"/>
        <v>2.3040781807930788E-2</v>
      </c>
      <c r="E43" s="4">
        <f t="shared" si="2"/>
        <v>1.9</v>
      </c>
      <c r="F43" s="4">
        <f t="shared" si="0"/>
        <v>60.9</v>
      </c>
      <c r="G43" s="4" t="str">
        <f t="shared" si="1"/>
        <v/>
      </c>
      <c r="H43" s="4">
        <v>73146</v>
      </c>
      <c r="I43" s="4">
        <f t="shared" si="3"/>
        <v>3.3</v>
      </c>
      <c r="J43" s="4">
        <f t="shared" si="3"/>
        <v>0</v>
      </c>
      <c r="O43" s="2">
        <v>28065</v>
      </c>
      <c r="P43" s="3">
        <v>4.9000000000000004</v>
      </c>
      <c r="Q43" s="4">
        <v>61.6</v>
      </c>
      <c r="T43" s="2">
        <v>21610</v>
      </c>
      <c r="U43" s="4">
        <v>1.4</v>
      </c>
      <c r="V43" s="4">
        <v>0</v>
      </c>
    </row>
    <row r="44" spans="1:22" ht="16.350000000000001" x14ac:dyDescent="0.6">
      <c r="A44" s="2">
        <v>25628</v>
      </c>
      <c r="B44" s="4">
        <v>111134</v>
      </c>
      <c r="C44" s="4">
        <f t="shared" si="4"/>
        <v>2.0776691895069366E-2</v>
      </c>
      <c r="E44" s="4">
        <f t="shared" si="2"/>
        <v>1.7</v>
      </c>
      <c r="F44" s="4">
        <f t="shared" si="0"/>
        <v>61.4</v>
      </c>
      <c r="G44" s="4" t="str">
        <f t="shared" si="1"/>
        <v/>
      </c>
      <c r="H44" s="4">
        <v>74056</v>
      </c>
      <c r="I44" s="4">
        <f t="shared" si="3"/>
        <v>2.1</v>
      </c>
      <c r="J44" s="4">
        <f t="shared" si="3"/>
        <v>1.1000000000000001</v>
      </c>
      <c r="O44" s="2">
        <v>28157</v>
      </c>
      <c r="P44" s="3">
        <v>5.2</v>
      </c>
      <c r="Q44" s="4">
        <v>62</v>
      </c>
      <c r="T44" s="2">
        <v>21702</v>
      </c>
      <c r="U44" s="4">
        <v>1.4</v>
      </c>
      <c r="V44" s="4">
        <v>0</v>
      </c>
    </row>
    <row r="45" spans="1:22" ht="16.350000000000001" x14ac:dyDescent="0.6">
      <c r="A45" s="2">
        <v>25720</v>
      </c>
      <c r="B45" s="4">
        <v>113369</v>
      </c>
      <c r="C45" s="4">
        <f t="shared" si="4"/>
        <v>2.0110857163424312E-2</v>
      </c>
      <c r="E45" s="4">
        <f t="shared" si="2"/>
        <v>1.9</v>
      </c>
      <c r="F45" s="4">
        <f t="shared" si="0"/>
        <v>61.8</v>
      </c>
      <c r="G45" s="4" t="str">
        <f t="shared" si="1"/>
        <v/>
      </c>
      <c r="H45" s="4">
        <v>75110</v>
      </c>
      <c r="I45" s="4">
        <f t="shared" si="3"/>
        <v>3.2</v>
      </c>
      <c r="J45" s="4">
        <f t="shared" si="3"/>
        <v>1</v>
      </c>
      <c r="O45" s="2">
        <v>28246</v>
      </c>
      <c r="P45" s="3">
        <v>5.6</v>
      </c>
      <c r="Q45" s="4">
        <v>62.2</v>
      </c>
      <c r="T45" s="2">
        <v>21794</v>
      </c>
      <c r="U45" s="4">
        <v>2.8</v>
      </c>
      <c r="V45" s="4">
        <v>1.4</v>
      </c>
    </row>
    <row r="46" spans="1:22" ht="16.350000000000001" x14ac:dyDescent="0.6">
      <c r="A46" s="2">
        <v>25812</v>
      </c>
      <c r="B46" s="4">
        <v>113134</v>
      </c>
      <c r="C46" s="4">
        <f t="shared" si="4"/>
        <v>-2.0728770651589068E-3</v>
      </c>
      <c r="E46" s="4">
        <f t="shared" si="2"/>
        <v>1.9</v>
      </c>
      <c r="F46" s="4">
        <f t="shared" si="0"/>
        <v>61.3</v>
      </c>
      <c r="G46" s="4" t="str">
        <f t="shared" si="1"/>
        <v/>
      </c>
      <c r="H46" s="4">
        <v>72663</v>
      </c>
      <c r="I46" s="4">
        <f t="shared" si="3"/>
        <v>3.2</v>
      </c>
      <c r="J46" s="4">
        <f t="shared" si="3"/>
        <v>1</v>
      </c>
      <c r="O46" s="2">
        <v>28338</v>
      </c>
      <c r="P46" s="3">
        <v>5.8</v>
      </c>
      <c r="Q46" s="4">
        <v>62.1</v>
      </c>
      <c r="T46" s="2">
        <v>21885</v>
      </c>
      <c r="U46" s="4">
        <v>2.7</v>
      </c>
      <c r="V46" s="4">
        <v>1.4</v>
      </c>
    </row>
    <row r="47" spans="1:22" ht="16.350000000000001" x14ac:dyDescent="0.6">
      <c r="A47" s="2">
        <v>25903</v>
      </c>
      <c r="B47" s="4">
        <v>113675</v>
      </c>
      <c r="C47" s="4">
        <f t="shared" si="4"/>
        <v>4.7819400003534795E-3</v>
      </c>
      <c r="E47" s="4">
        <f t="shared" si="2"/>
        <v>2.2000000000000002</v>
      </c>
      <c r="F47" s="4">
        <f t="shared" si="0"/>
        <v>61.1</v>
      </c>
      <c r="G47" s="4" t="str">
        <f t="shared" si="1"/>
        <v/>
      </c>
      <c r="H47" s="4">
        <v>76149</v>
      </c>
      <c r="I47" s="4">
        <f t="shared" si="3"/>
        <v>5.3</v>
      </c>
      <c r="J47" s="4">
        <f t="shared" si="3"/>
        <v>2</v>
      </c>
      <c r="O47" s="2">
        <v>28430</v>
      </c>
      <c r="P47" s="3">
        <v>5.9</v>
      </c>
      <c r="Q47" s="4">
        <v>61.5</v>
      </c>
      <c r="T47" s="2">
        <v>21976</v>
      </c>
      <c r="U47" s="4">
        <v>2.7</v>
      </c>
      <c r="V47" s="4">
        <v>0</v>
      </c>
    </row>
    <row r="48" spans="1:22" ht="16.350000000000001" x14ac:dyDescent="0.6">
      <c r="A48" s="2">
        <v>25993</v>
      </c>
      <c r="B48" s="4">
        <v>115049</v>
      </c>
      <c r="C48" s="4">
        <f t="shared" si="4"/>
        <v>1.2087090389267585E-2</v>
      </c>
      <c r="E48" s="4">
        <f t="shared" si="2"/>
        <v>2.2000000000000002</v>
      </c>
      <c r="F48" s="4">
        <f t="shared" si="0"/>
        <v>61.1</v>
      </c>
      <c r="G48" s="4" t="str">
        <f t="shared" si="1"/>
        <v/>
      </c>
      <c r="H48" s="4">
        <v>76781</v>
      </c>
      <c r="I48" s="4">
        <f t="shared" si="3"/>
        <v>5.2</v>
      </c>
      <c r="J48" s="4">
        <f t="shared" si="3"/>
        <v>1</v>
      </c>
      <c r="O48" s="2">
        <v>28522</v>
      </c>
      <c r="P48" s="3">
        <v>6.6448668</v>
      </c>
      <c r="Q48" s="4">
        <v>61.249712600000002</v>
      </c>
      <c r="R48" s="4">
        <v>9.1959958999999998</v>
      </c>
      <c r="T48" s="2">
        <v>22068</v>
      </c>
      <c r="U48" s="4">
        <v>4.0999999999999996</v>
      </c>
      <c r="V48" s="4">
        <v>1.3</v>
      </c>
    </row>
    <row r="49" spans="1:22" ht="16.350000000000001" x14ac:dyDescent="0.6">
      <c r="A49" s="2">
        <v>26085</v>
      </c>
      <c r="B49" s="4">
        <v>115546</v>
      </c>
      <c r="C49" s="4">
        <f t="shared" si="4"/>
        <v>4.3198984780397076E-3</v>
      </c>
      <c r="E49" s="4">
        <f t="shared" si="2"/>
        <v>2.2000000000000002</v>
      </c>
      <c r="F49" s="4">
        <f t="shared" si="0"/>
        <v>61.1</v>
      </c>
      <c r="G49" s="4" t="str">
        <f t="shared" si="1"/>
        <v/>
      </c>
      <c r="H49" s="4">
        <v>78361</v>
      </c>
      <c r="I49" s="4">
        <f t="shared" si="3"/>
        <v>5.2</v>
      </c>
      <c r="J49" s="4">
        <f t="shared" si="3"/>
        <v>1</v>
      </c>
      <c r="O49" s="2">
        <v>28550</v>
      </c>
      <c r="P49" s="3">
        <v>6.3023293000000002</v>
      </c>
      <c r="Q49" s="4">
        <v>60.969991299999997</v>
      </c>
      <c r="R49" s="4">
        <v>8.7328306999999992</v>
      </c>
      <c r="T49" s="2">
        <v>22160</v>
      </c>
      <c r="U49" s="4">
        <v>4.0999999999999996</v>
      </c>
      <c r="V49" s="4">
        <v>1.3</v>
      </c>
    </row>
    <row r="50" spans="1:22" ht="16.350000000000001" x14ac:dyDescent="0.6">
      <c r="A50" s="2">
        <v>26177</v>
      </c>
      <c r="B50" s="4">
        <v>119177</v>
      </c>
      <c r="C50" s="4">
        <f t="shared" si="4"/>
        <v>3.1424713966731854E-2</v>
      </c>
      <c r="E50" s="4">
        <f t="shared" si="2"/>
        <v>2.2000000000000002</v>
      </c>
      <c r="F50" s="4">
        <f t="shared" si="0"/>
        <v>61.1</v>
      </c>
      <c r="G50" s="4" t="str">
        <f t="shared" si="1"/>
        <v/>
      </c>
      <c r="H50" s="4">
        <v>79296</v>
      </c>
      <c r="I50" s="4">
        <f t="shared" si="3"/>
        <v>7.1</v>
      </c>
      <c r="J50" s="4">
        <f t="shared" si="3"/>
        <v>2.9</v>
      </c>
      <c r="O50" s="2">
        <v>28581</v>
      </c>
      <c r="P50" s="3">
        <v>6.2671479000000003</v>
      </c>
      <c r="Q50" s="4">
        <v>61.169098900000002</v>
      </c>
      <c r="R50" s="4">
        <v>8.8562916999999999</v>
      </c>
      <c r="T50" s="2">
        <v>22251</v>
      </c>
      <c r="U50" s="4">
        <v>4</v>
      </c>
      <c r="V50" s="4">
        <v>1.3</v>
      </c>
    </row>
    <row r="51" spans="1:22" ht="16.350000000000001" x14ac:dyDescent="0.6">
      <c r="A51" s="2">
        <v>26268</v>
      </c>
      <c r="B51" s="4">
        <v>118792</v>
      </c>
      <c r="C51" s="4">
        <f t="shared" si="4"/>
        <v>-3.2304891044413475E-3</v>
      </c>
      <c r="E51" s="4">
        <f t="shared" si="2"/>
        <v>2.2000000000000002</v>
      </c>
      <c r="F51" s="4">
        <f t="shared" si="0"/>
        <v>61.1</v>
      </c>
      <c r="G51" s="4" t="str">
        <f t="shared" si="1"/>
        <v/>
      </c>
      <c r="H51" s="4">
        <v>77950</v>
      </c>
      <c r="I51" s="4">
        <f t="shared" si="3"/>
        <v>7</v>
      </c>
      <c r="J51" s="4">
        <f t="shared" si="3"/>
        <v>1.9</v>
      </c>
      <c r="O51" s="2">
        <v>28611</v>
      </c>
      <c r="P51" s="3">
        <v>6.2091675999999998</v>
      </c>
      <c r="Q51" s="4">
        <v>61.087657399999998</v>
      </c>
      <c r="R51" s="4">
        <v>8.8271631999999993</v>
      </c>
      <c r="T51" s="2">
        <v>22341</v>
      </c>
      <c r="U51" s="4">
        <v>4</v>
      </c>
      <c r="V51" s="4">
        <v>0</v>
      </c>
    </row>
    <row r="52" spans="1:22" ht="16.350000000000001" x14ac:dyDescent="0.6">
      <c r="A52" s="2">
        <v>26359</v>
      </c>
      <c r="B52" s="4">
        <v>117351</v>
      </c>
      <c r="C52" s="4">
        <f t="shared" si="4"/>
        <v>-1.2130446494713398E-2</v>
      </c>
      <c r="E52" s="4">
        <f t="shared" si="2"/>
        <v>2.4</v>
      </c>
      <c r="F52" s="4">
        <f t="shared" si="0"/>
        <v>61.1</v>
      </c>
      <c r="G52" s="4" t="str">
        <f t="shared" si="1"/>
        <v/>
      </c>
      <c r="H52" s="4">
        <v>77980</v>
      </c>
      <c r="I52" s="4">
        <f t="shared" si="3"/>
        <v>6.9</v>
      </c>
      <c r="J52" s="4">
        <f t="shared" si="3"/>
        <v>0.9</v>
      </c>
      <c r="O52" s="2">
        <v>28642</v>
      </c>
      <c r="P52" s="3">
        <v>6.3033267000000004</v>
      </c>
      <c r="Q52" s="4">
        <v>61.079573500000002</v>
      </c>
      <c r="R52" s="4">
        <v>8.9676898999999999</v>
      </c>
      <c r="T52" s="2">
        <v>22433</v>
      </c>
      <c r="U52" s="4">
        <v>3.9</v>
      </c>
      <c r="V52" s="4">
        <v>1.3</v>
      </c>
    </row>
    <row r="53" spans="1:22" ht="16.350000000000001" x14ac:dyDescent="0.6">
      <c r="A53" s="2">
        <v>26451</v>
      </c>
      <c r="B53" s="4">
        <v>119979</v>
      </c>
      <c r="C53" s="4">
        <f t="shared" si="4"/>
        <v>2.2394355395352505E-2</v>
      </c>
      <c r="E53" s="4">
        <f t="shared" si="2"/>
        <v>2.4</v>
      </c>
      <c r="F53" s="4">
        <f t="shared" si="0"/>
        <v>61.2</v>
      </c>
      <c r="G53" s="4" t="str">
        <f t="shared" si="1"/>
        <v/>
      </c>
      <c r="H53" s="4">
        <v>80718</v>
      </c>
      <c r="I53" s="4">
        <f t="shared" si="3"/>
        <v>6.9</v>
      </c>
      <c r="J53" s="4">
        <f t="shared" si="3"/>
        <v>0.9</v>
      </c>
      <c r="O53" s="2">
        <v>28672</v>
      </c>
      <c r="P53" s="3">
        <v>6.2228908000000001</v>
      </c>
      <c r="Q53" s="4">
        <v>60.925665700000003</v>
      </c>
      <c r="R53" s="4">
        <v>8.9608086999999994</v>
      </c>
      <c r="T53" s="2">
        <v>22525</v>
      </c>
      <c r="U53" s="4">
        <v>1.3</v>
      </c>
      <c r="V53" s="4">
        <v>-1.3</v>
      </c>
    </row>
    <row r="54" spans="1:22" ht="16.350000000000001" x14ac:dyDescent="0.6">
      <c r="A54" s="2">
        <v>26543</v>
      </c>
      <c r="B54" s="4">
        <v>119370</v>
      </c>
      <c r="C54" s="4">
        <f t="shared" si="4"/>
        <v>-5.0758882804490257E-3</v>
      </c>
      <c r="E54" s="4">
        <f t="shared" si="2"/>
        <v>2.9</v>
      </c>
      <c r="F54" s="4">
        <f t="shared" si="0"/>
        <v>61.7</v>
      </c>
      <c r="G54" s="4" t="str">
        <f t="shared" si="1"/>
        <v/>
      </c>
      <c r="H54" s="4">
        <v>80657</v>
      </c>
      <c r="I54" s="4">
        <f t="shared" si="3"/>
        <v>5.7</v>
      </c>
      <c r="J54" s="4">
        <f t="shared" si="3"/>
        <v>1.8</v>
      </c>
      <c r="O54" s="2">
        <v>28703</v>
      </c>
      <c r="P54" s="3">
        <v>6.4901169000000003</v>
      </c>
      <c r="Q54" s="4">
        <v>61.071057600000003</v>
      </c>
      <c r="R54" s="4">
        <v>9.2125594</v>
      </c>
      <c r="T54" s="2">
        <v>22616</v>
      </c>
      <c r="U54" s="4">
        <v>0</v>
      </c>
      <c r="V54" s="4">
        <v>0</v>
      </c>
    </row>
    <row r="55" spans="1:22" ht="16.350000000000001" x14ac:dyDescent="0.6">
      <c r="A55" s="2">
        <v>26634</v>
      </c>
      <c r="B55" s="4">
        <v>120628</v>
      </c>
      <c r="C55" s="4">
        <f t="shared" si="4"/>
        <v>1.0538661305185659E-2</v>
      </c>
      <c r="E55" s="4">
        <f t="shared" si="2"/>
        <v>2.8</v>
      </c>
      <c r="F55" s="4">
        <f t="shared" si="0"/>
        <v>61.9</v>
      </c>
      <c r="G55" s="4" t="str">
        <f t="shared" si="1"/>
        <v/>
      </c>
      <c r="H55" s="4">
        <v>83613</v>
      </c>
      <c r="I55" s="4">
        <f t="shared" si="3"/>
        <v>4.7</v>
      </c>
      <c r="J55" s="4">
        <f t="shared" si="3"/>
        <v>0.9</v>
      </c>
      <c r="O55" s="2">
        <v>28734</v>
      </c>
      <c r="P55" s="3">
        <v>6.2558153000000001</v>
      </c>
      <c r="Q55" s="4">
        <v>60.759734299999998</v>
      </c>
      <c r="R55" s="4">
        <v>8.9115760000000002</v>
      </c>
      <c r="T55" s="2">
        <v>22706</v>
      </c>
      <c r="U55" s="4">
        <v>0</v>
      </c>
      <c r="V55" s="4">
        <v>0</v>
      </c>
    </row>
    <row r="56" spans="1:22" ht="16.350000000000001" x14ac:dyDescent="0.6">
      <c r="A56" s="2">
        <v>26724</v>
      </c>
      <c r="B56" s="4">
        <v>123743</v>
      </c>
      <c r="C56" s="4">
        <f t="shared" si="4"/>
        <v>2.5823191962065284E-2</v>
      </c>
      <c r="E56" s="4">
        <f t="shared" si="2"/>
        <v>2.6</v>
      </c>
      <c r="F56" s="4">
        <f t="shared" si="0"/>
        <v>61.8</v>
      </c>
      <c r="G56" s="4" t="str">
        <f t="shared" si="1"/>
        <v/>
      </c>
      <c r="H56" s="4">
        <v>85472</v>
      </c>
      <c r="I56" s="4">
        <f t="shared" si="3"/>
        <v>5.6</v>
      </c>
      <c r="J56" s="4">
        <f t="shared" si="3"/>
        <v>1.8</v>
      </c>
      <c r="O56" s="2">
        <v>28764</v>
      </c>
      <c r="P56" s="3">
        <v>6.1630748000000004</v>
      </c>
      <c r="Q56" s="4">
        <v>60.692033199999997</v>
      </c>
      <c r="R56" s="4">
        <v>8.7739455999999993</v>
      </c>
      <c r="T56" s="2">
        <v>22798</v>
      </c>
      <c r="U56" s="4">
        <v>-1.3</v>
      </c>
      <c r="V56" s="4">
        <v>0</v>
      </c>
    </row>
    <row r="57" spans="1:22" ht="16.350000000000001" x14ac:dyDescent="0.6">
      <c r="A57" s="2">
        <v>26816</v>
      </c>
      <c r="B57" s="4">
        <v>123981</v>
      </c>
      <c r="C57" s="4">
        <f t="shared" si="4"/>
        <v>1.9233411182855153E-3</v>
      </c>
      <c r="E57" s="4">
        <f t="shared" si="2"/>
        <v>2.2999999999999998</v>
      </c>
      <c r="F57" s="4">
        <f t="shared" si="0"/>
        <v>61.6</v>
      </c>
      <c r="G57" s="4" t="str">
        <f t="shared" si="1"/>
        <v/>
      </c>
      <c r="H57" s="4">
        <v>86739</v>
      </c>
      <c r="I57" s="4">
        <f t="shared" si="3"/>
        <v>8.3000000000000007</v>
      </c>
      <c r="J57" s="4">
        <f t="shared" si="3"/>
        <v>3.5</v>
      </c>
      <c r="O57" s="2">
        <v>28795</v>
      </c>
      <c r="P57" s="3">
        <v>6.3303153999999999</v>
      </c>
      <c r="Q57" s="4">
        <v>60.640646500000003</v>
      </c>
      <c r="R57" s="4">
        <v>8.8514409999999994</v>
      </c>
      <c r="T57" s="2">
        <v>22890</v>
      </c>
      <c r="U57" s="4">
        <v>0</v>
      </c>
      <c r="V57" s="4">
        <v>0</v>
      </c>
    </row>
    <row r="58" spans="1:22" ht="16.350000000000001" x14ac:dyDescent="0.6">
      <c r="A58" s="2">
        <v>26908</v>
      </c>
      <c r="B58" s="4">
        <v>125226</v>
      </c>
      <c r="C58" s="4">
        <f t="shared" si="4"/>
        <v>1.0041861252933826E-2</v>
      </c>
      <c r="D58" s="4">
        <v>9235</v>
      </c>
      <c r="E58" s="4">
        <f t="shared" si="2"/>
        <v>2.1</v>
      </c>
      <c r="F58" s="4">
        <f t="shared" si="0"/>
        <v>61.9</v>
      </c>
      <c r="G58" s="4" t="str">
        <f t="shared" si="1"/>
        <v/>
      </c>
      <c r="H58" s="4">
        <v>90591</v>
      </c>
      <c r="I58" s="4">
        <f t="shared" si="3"/>
        <v>9.9</v>
      </c>
      <c r="J58" s="4">
        <f t="shared" si="3"/>
        <v>3.4</v>
      </c>
      <c r="O58" s="2">
        <v>28825</v>
      </c>
      <c r="P58" s="3">
        <v>6.4049113999999996</v>
      </c>
      <c r="Q58" s="4">
        <v>60.848945499999999</v>
      </c>
      <c r="R58" s="4">
        <v>8.8959036999999999</v>
      </c>
      <c r="T58" s="2">
        <v>22981</v>
      </c>
      <c r="U58" s="4">
        <v>0</v>
      </c>
      <c r="V58" s="4">
        <v>0</v>
      </c>
    </row>
    <row r="59" spans="1:22" ht="16.350000000000001" x14ac:dyDescent="0.6">
      <c r="A59" s="2">
        <v>26999</v>
      </c>
      <c r="B59" s="4">
        <v>128350</v>
      </c>
      <c r="C59" s="4">
        <f t="shared" si="4"/>
        <v>2.4946896012010278E-2</v>
      </c>
      <c r="D59" s="4">
        <v>9429</v>
      </c>
      <c r="E59" s="4">
        <f t="shared" si="2"/>
        <v>2.1</v>
      </c>
      <c r="F59" s="4">
        <f t="shared" si="0"/>
        <v>62.1</v>
      </c>
      <c r="G59" s="4" t="str">
        <f t="shared" si="1"/>
        <v/>
      </c>
      <c r="H59" s="4">
        <v>89664</v>
      </c>
      <c r="I59" s="4">
        <f t="shared" si="3"/>
        <v>12.5</v>
      </c>
      <c r="J59" s="4">
        <f t="shared" si="3"/>
        <v>3.3</v>
      </c>
      <c r="O59" s="2">
        <v>28856</v>
      </c>
      <c r="P59" s="3">
        <v>6.3704935999999996</v>
      </c>
      <c r="Q59" s="4">
        <v>60.735391499999999</v>
      </c>
      <c r="R59" s="4">
        <v>8.9269242999999996</v>
      </c>
      <c r="T59" s="2">
        <v>23071</v>
      </c>
      <c r="U59" s="4">
        <v>0</v>
      </c>
      <c r="V59" s="4">
        <v>0</v>
      </c>
    </row>
    <row r="60" spans="1:22" ht="16.350000000000001" x14ac:dyDescent="0.6">
      <c r="A60" s="2">
        <v>27089</v>
      </c>
      <c r="B60" s="4">
        <v>128375</v>
      </c>
      <c r="C60" s="4">
        <f t="shared" si="4"/>
        <v>1.947798987145255E-4</v>
      </c>
      <c r="D60" s="4">
        <v>9392</v>
      </c>
      <c r="E60" s="4">
        <f t="shared" si="2"/>
        <v>2.1</v>
      </c>
      <c r="F60" s="4">
        <f t="shared" si="0"/>
        <v>62.2</v>
      </c>
      <c r="G60" s="4" t="str">
        <f t="shared" si="1"/>
        <v/>
      </c>
      <c r="H60" s="4">
        <v>91172</v>
      </c>
      <c r="I60" s="4">
        <f t="shared" si="3"/>
        <v>14</v>
      </c>
      <c r="J60" s="4">
        <f t="shared" si="3"/>
        <v>3.2</v>
      </c>
      <c r="O60" s="2">
        <v>28887</v>
      </c>
      <c r="P60" s="3">
        <v>6.2571025000000002</v>
      </c>
      <c r="Q60" s="4">
        <v>60.675597699999997</v>
      </c>
      <c r="R60" s="4">
        <v>8.8977766999999997</v>
      </c>
      <c r="T60" s="2">
        <v>23163</v>
      </c>
      <c r="U60" s="4">
        <v>0</v>
      </c>
      <c r="V60" s="4">
        <v>0</v>
      </c>
    </row>
    <row r="61" spans="1:22" ht="16.350000000000001" x14ac:dyDescent="0.6">
      <c r="A61" s="2">
        <v>27181</v>
      </c>
      <c r="B61" s="4">
        <v>125785</v>
      </c>
      <c r="C61" s="4">
        <f t="shared" si="4"/>
        <v>-2.0175267770204508E-2</v>
      </c>
      <c r="D61" s="4">
        <v>9165</v>
      </c>
      <c r="E61" s="4">
        <f t="shared" si="2"/>
        <v>2.1</v>
      </c>
      <c r="F61" s="4">
        <f t="shared" si="0"/>
        <v>62.2</v>
      </c>
      <c r="G61" s="4" t="str">
        <f t="shared" si="1"/>
        <v/>
      </c>
      <c r="H61" s="4">
        <v>94016</v>
      </c>
      <c r="I61" s="4">
        <f t="shared" si="3"/>
        <v>14.4</v>
      </c>
      <c r="J61" s="4">
        <f t="shared" si="3"/>
        <v>3.8</v>
      </c>
      <c r="O61" s="2">
        <v>28915</v>
      </c>
      <c r="P61" s="3">
        <v>6.3026077999999996</v>
      </c>
      <c r="Q61" s="4">
        <v>60.519317000000001</v>
      </c>
      <c r="R61" s="4">
        <v>8.8207413999999993</v>
      </c>
      <c r="T61" s="2">
        <v>23255</v>
      </c>
      <c r="U61" s="4">
        <v>1.3</v>
      </c>
      <c r="V61" s="4">
        <v>1.3</v>
      </c>
    </row>
    <row r="62" spans="1:22" ht="16.350000000000001" x14ac:dyDescent="0.6">
      <c r="A62" s="2">
        <v>27273</v>
      </c>
      <c r="B62" s="4">
        <v>127295</v>
      </c>
      <c r="C62" s="4">
        <f t="shared" si="4"/>
        <v>1.2004611042652158E-2</v>
      </c>
      <c r="D62" s="4">
        <v>9239</v>
      </c>
      <c r="E62" s="4">
        <f t="shared" si="2"/>
        <v>2.7</v>
      </c>
      <c r="F62" s="4">
        <f t="shared" si="0"/>
        <v>61.8</v>
      </c>
      <c r="G62" s="4" t="str">
        <f t="shared" si="1"/>
        <v/>
      </c>
      <c r="H62" s="4">
        <v>90239</v>
      </c>
      <c r="I62" s="4">
        <f t="shared" si="3"/>
        <v>16.399999999999999</v>
      </c>
      <c r="J62" s="4">
        <f t="shared" si="3"/>
        <v>5.2</v>
      </c>
      <c r="O62" s="2">
        <v>28946</v>
      </c>
      <c r="P62" s="3">
        <v>6.4979908999999996</v>
      </c>
      <c r="Q62" s="4">
        <v>60.664922599999997</v>
      </c>
      <c r="R62" s="4">
        <v>9.3478422000000005</v>
      </c>
      <c r="T62" s="2">
        <v>23346</v>
      </c>
      <c r="U62" s="4">
        <v>1.3</v>
      </c>
      <c r="V62" s="4">
        <v>0</v>
      </c>
    </row>
    <row r="63" spans="1:22" ht="16.350000000000001" x14ac:dyDescent="0.6">
      <c r="A63" s="2">
        <v>27364</v>
      </c>
      <c r="B63" s="4">
        <v>127416</v>
      </c>
      <c r="C63" s="4">
        <f t="shared" si="4"/>
        <v>9.5054793982485286E-4</v>
      </c>
      <c r="D63" s="4">
        <v>9213</v>
      </c>
      <c r="E63" s="4">
        <f t="shared" si="2"/>
        <v>4</v>
      </c>
      <c r="F63" s="4">
        <f t="shared" si="0"/>
        <v>62.2</v>
      </c>
      <c r="G63" s="4" t="str">
        <f t="shared" si="1"/>
        <v/>
      </c>
      <c r="H63" s="4">
        <v>92136</v>
      </c>
      <c r="I63" s="4">
        <f t="shared" si="3"/>
        <v>16.7</v>
      </c>
      <c r="J63" s="4">
        <f t="shared" si="3"/>
        <v>3.5</v>
      </c>
      <c r="O63" s="2">
        <v>28976</v>
      </c>
      <c r="P63" s="3">
        <v>6.2033104000000003</v>
      </c>
      <c r="Q63" s="4">
        <v>60.450465399999999</v>
      </c>
      <c r="R63" s="4">
        <v>8.9566092000000008</v>
      </c>
      <c r="T63" s="2">
        <v>23437</v>
      </c>
      <c r="U63" s="4">
        <v>2.6</v>
      </c>
      <c r="V63" s="4">
        <v>1.3</v>
      </c>
    </row>
    <row r="64" spans="1:22" ht="16.350000000000001" x14ac:dyDescent="0.6">
      <c r="A64" s="2">
        <v>27454</v>
      </c>
      <c r="B64" s="4">
        <v>127920</v>
      </c>
      <c r="C64" s="4">
        <f t="shared" si="4"/>
        <v>3.9555471840271306E-3</v>
      </c>
      <c r="D64" s="4">
        <v>9228</v>
      </c>
      <c r="E64" s="4">
        <f t="shared" si="2"/>
        <v>4.8</v>
      </c>
      <c r="F64" s="4">
        <f t="shared" si="0"/>
        <v>62.1</v>
      </c>
      <c r="G64" s="4" t="str">
        <f t="shared" si="1"/>
        <v/>
      </c>
      <c r="H64" s="4">
        <v>94924</v>
      </c>
      <c r="I64" s="4">
        <f t="shared" si="3"/>
        <v>17.7</v>
      </c>
      <c r="J64" s="4">
        <f t="shared" si="3"/>
        <v>4.0999999999999996</v>
      </c>
      <c r="O64" s="2">
        <v>29007</v>
      </c>
      <c r="P64" s="3">
        <v>6.2509667000000002</v>
      </c>
      <c r="Q64" s="4">
        <v>60.667289199999999</v>
      </c>
      <c r="R64" s="4">
        <v>8.9941236</v>
      </c>
      <c r="T64" s="2">
        <v>23529</v>
      </c>
      <c r="U64" s="4">
        <v>2.6</v>
      </c>
      <c r="V64" s="4">
        <v>0</v>
      </c>
    </row>
    <row r="65" spans="1:22" ht="16.350000000000001" x14ac:dyDescent="0.6">
      <c r="A65" s="2">
        <v>27546</v>
      </c>
      <c r="B65" s="4">
        <v>131959</v>
      </c>
      <c r="C65" s="4">
        <f t="shared" si="4"/>
        <v>3.1574421513445916E-2</v>
      </c>
      <c r="D65" s="4">
        <v>9497</v>
      </c>
      <c r="E65" s="4">
        <f t="shared" si="2"/>
        <v>4.8</v>
      </c>
      <c r="F65" s="4">
        <f t="shared" si="0"/>
        <v>62</v>
      </c>
      <c r="G65" s="4" t="str">
        <f t="shared" si="1"/>
        <v/>
      </c>
      <c r="H65" s="4">
        <v>93718</v>
      </c>
      <c r="I65" s="4">
        <f t="shared" si="3"/>
        <v>17</v>
      </c>
      <c r="J65" s="4">
        <f t="shared" si="3"/>
        <v>3.3</v>
      </c>
      <c r="O65" s="2">
        <v>29037</v>
      </c>
      <c r="P65" s="3">
        <v>6.2742215999999997</v>
      </c>
      <c r="Q65" s="4">
        <v>60.596823299999997</v>
      </c>
      <c r="R65" s="4">
        <v>9.0026285000000001</v>
      </c>
      <c r="T65" s="2">
        <v>23621</v>
      </c>
      <c r="U65" s="4">
        <v>2.5</v>
      </c>
      <c r="V65" s="4">
        <v>1.3</v>
      </c>
    </row>
    <row r="66" spans="1:22" ht="16.350000000000001" x14ac:dyDescent="0.6">
      <c r="A66" s="2">
        <v>27638</v>
      </c>
      <c r="B66" s="4">
        <v>130513</v>
      </c>
      <c r="C66" s="4">
        <f t="shared" si="4"/>
        <v>-1.0957949059935301E-2</v>
      </c>
      <c r="D66" s="4">
        <v>9369</v>
      </c>
      <c r="E66" s="4">
        <f t="shared" si="2"/>
        <v>4.7</v>
      </c>
      <c r="F66" s="4">
        <f t="shared" ref="F66:F129" si="5">IF(IFERROR(INDEX(Q:Q,MATCH($A66,$O:$O,1))="",TRUE),"",ROUND(INDEX(Q:Q,MATCH($A66,$O:$O,1)),2))</f>
        <v>62</v>
      </c>
      <c r="G66" s="4" t="str">
        <f t="shared" ref="G66:G129" si="6">IF(IFERROR(INDEX(R:R,MATCH($A66,$O:$O,1))="",TRUE),"",ROUND(INDEX(R:R,MATCH($A66,$O:$O,1)),2))</f>
        <v/>
      </c>
      <c r="H66" s="4">
        <v>92929</v>
      </c>
      <c r="I66" s="4">
        <f t="shared" si="3"/>
        <v>12</v>
      </c>
      <c r="J66" s="4">
        <f t="shared" si="3"/>
        <v>0.6</v>
      </c>
      <c r="O66" s="2">
        <v>29068</v>
      </c>
      <c r="P66" s="3">
        <v>6.1178398999999999</v>
      </c>
      <c r="Q66" s="4">
        <v>60.586993399999997</v>
      </c>
      <c r="R66" s="4">
        <v>8.7902550000000002</v>
      </c>
      <c r="T66" s="2">
        <v>23712</v>
      </c>
      <c r="U66" s="4">
        <v>3.8</v>
      </c>
      <c r="V66" s="4">
        <v>1.2</v>
      </c>
    </row>
    <row r="67" spans="1:22" ht="16.350000000000001" x14ac:dyDescent="0.6">
      <c r="A67" s="2">
        <v>27729</v>
      </c>
      <c r="B67" s="4">
        <v>128536</v>
      </c>
      <c r="C67" s="4">
        <f t="shared" si="4"/>
        <v>-1.5147916299525721E-2</v>
      </c>
      <c r="D67" s="4">
        <v>9203</v>
      </c>
      <c r="E67" s="4">
        <f t="shared" ref="E67:E130" si="7">IF(IFERROR(INDEX(P:P,MATCH($A67,$O:$O,1))="",TRUE),"",ROUND(INDEX(P:P,MATCH($A67,$O:$O,1)),2))</f>
        <v>5.4</v>
      </c>
      <c r="F67" s="4">
        <f t="shared" si="5"/>
        <v>62.7</v>
      </c>
      <c r="G67" s="4" t="str">
        <f t="shared" si="6"/>
        <v/>
      </c>
      <c r="H67" s="4">
        <v>91620</v>
      </c>
      <c r="I67" s="4">
        <f t="shared" ref="I67:J130" si="8">IF(IFERROR(INDEX(U:U,MATCH($A67,$T:$T,1))="",TRUE),"",ROUND(INDEX(U:U,MATCH($A67,$T:$T,1)),2))</f>
        <v>14.3</v>
      </c>
      <c r="J67" s="4">
        <f t="shared" si="8"/>
        <v>5.7</v>
      </c>
      <c r="O67" s="2">
        <v>29099</v>
      </c>
      <c r="P67" s="3">
        <v>6.2323567999999998</v>
      </c>
      <c r="Q67" s="4">
        <v>60.591892600000001</v>
      </c>
      <c r="R67" s="4">
        <v>8.9106132000000002</v>
      </c>
      <c r="T67" s="2">
        <v>23802</v>
      </c>
      <c r="U67" s="4">
        <v>2.5</v>
      </c>
      <c r="V67" s="4">
        <v>0</v>
      </c>
    </row>
    <row r="68" spans="1:22" ht="16.350000000000001" x14ac:dyDescent="0.6">
      <c r="A68" s="2">
        <v>27820</v>
      </c>
      <c r="B68" s="4">
        <v>134221</v>
      </c>
      <c r="C68" s="4">
        <f t="shared" ref="C68:C131" si="9">B68/B67-1</f>
        <v>4.4228854173149923E-2</v>
      </c>
      <c r="D68" s="4">
        <v>9587</v>
      </c>
      <c r="E68" s="4">
        <f t="shared" si="7"/>
        <v>4.9000000000000004</v>
      </c>
      <c r="F68" s="4">
        <f t="shared" si="5"/>
        <v>62.3</v>
      </c>
      <c r="G68" s="4" t="str">
        <f t="shared" si="6"/>
        <v/>
      </c>
      <c r="H68" s="4">
        <v>91054</v>
      </c>
      <c r="I68" s="4">
        <f t="shared" si="8"/>
        <v>13.1</v>
      </c>
      <c r="J68" s="4">
        <f t="shared" si="8"/>
        <v>3</v>
      </c>
      <c r="O68" s="2">
        <v>29129</v>
      </c>
      <c r="P68" s="3">
        <v>6.3835072999999998</v>
      </c>
      <c r="Q68" s="4">
        <v>60.954860500000002</v>
      </c>
      <c r="R68" s="4">
        <v>9.0636159999999997</v>
      </c>
      <c r="T68" s="2">
        <v>23894</v>
      </c>
      <c r="U68" s="4">
        <v>3.8</v>
      </c>
      <c r="V68" s="4">
        <v>1.2</v>
      </c>
    </row>
    <row r="69" spans="1:22" ht="16.350000000000001" x14ac:dyDescent="0.6">
      <c r="A69" s="2">
        <v>27912</v>
      </c>
      <c r="B69" s="4">
        <v>134635</v>
      </c>
      <c r="C69" s="4">
        <f t="shared" si="9"/>
        <v>3.084465173110118E-3</v>
      </c>
      <c r="D69" s="4">
        <v>9593</v>
      </c>
      <c r="E69" s="4">
        <f t="shared" si="7"/>
        <v>4.5</v>
      </c>
      <c r="F69" s="4">
        <f t="shared" si="5"/>
        <v>62.2</v>
      </c>
      <c r="G69" s="4" t="str">
        <f t="shared" si="6"/>
        <v/>
      </c>
      <c r="H69" s="4">
        <v>91535</v>
      </c>
      <c r="I69" s="4">
        <f t="shared" si="8"/>
        <v>12</v>
      </c>
      <c r="J69" s="4">
        <f t="shared" si="8"/>
        <v>2.2999999999999998</v>
      </c>
      <c r="O69" s="2">
        <v>29160</v>
      </c>
      <c r="P69" s="3">
        <v>6.0442925000000001</v>
      </c>
      <c r="Q69" s="4">
        <v>60.923180600000002</v>
      </c>
      <c r="R69" s="4">
        <v>8.8402721999999994</v>
      </c>
      <c r="T69" s="2">
        <v>23986</v>
      </c>
      <c r="U69" s="4">
        <v>3.7</v>
      </c>
      <c r="V69" s="4">
        <v>1.2</v>
      </c>
    </row>
    <row r="70" spans="1:22" ht="16.350000000000001" x14ac:dyDescent="0.6">
      <c r="A70" s="2">
        <v>28004</v>
      </c>
      <c r="B70" s="4">
        <v>135726</v>
      </c>
      <c r="C70" s="4">
        <f t="shared" si="9"/>
        <v>8.1033906487912866E-3</v>
      </c>
      <c r="D70" s="4">
        <v>9645</v>
      </c>
      <c r="E70" s="4">
        <f t="shared" si="7"/>
        <v>4.8</v>
      </c>
      <c r="F70" s="4">
        <f t="shared" si="5"/>
        <v>61.7</v>
      </c>
      <c r="G70" s="4" t="str">
        <f t="shared" si="6"/>
        <v/>
      </c>
      <c r="H70" s="4">
        <v>95920</v>
      </c>
      <c r="I70" s="4">
        <f t="shared" si="8"/>
        <v>13.8</v>
      </c>
      <c r="J70" s="4">
        <f t="shared" si="8"/>
        <v>2.2999999999999998</v>
      </c>
      <c r="O70" s="2">
        <v>29190</v>
      </c>
      <c r="P70" s="3">
        <v>6.1197128000000003</v>
      </c>
      <c r="Q70" s="4">
        <v>60.902248899999996</v>
      </c>
      <c r="R70" s="4">
        <v>9.0060017999999999</v>
      </c>
      <c r="T70" s="2">
        <v>24077</v>
      </c>
      <c r="U70" s="4">
        <v>3.7</v>
      </c>
      <c r="V70" s="4">
        <v>1.2</v>
      </c>
    </row>
    <row r="71" spans="1:22" ht="16.350000000000001" x14ac:dyDescent="0.6">
      <c r="A71" s="2">
        <v>28095</v>
      </c>
      <c r="B71" s="4">
        <v>136910</v>
      </c>
      <c r="C71" s="4">
        <f t="shared" si="9"/>
        <v>8.7234575541901282E-3</v>
      </c>
      <c r="D71" s="4">
        <v>9704</v>
      </c>
      <c r="E71" s="4">
        <f t="shared" si="7"/>
        <v>4.9000000000000004</v>
      </c>
      <c r="F71" s="4">
        <f t="shared" si="5"/>
        <v>61.6</v>
      </c>
      <c r="G71" s="4" t="str">
        <f t="shared" si="6"/>
        <v/>
      </c>
      <c r="H71" s="4">
        <v>95436</v>
      </c>
      <c r="I71" s="4">
        <f t="shared" si="8"/>
        <v>14.3</v>
      </c>
      <c r="J71" s="4">
        <f t="shared" si="8"/>
        <v>6.1</v>
      </c>
      <c r="O71" s="2">
        <v>29221</v>
      </c>
      <c r="P71" s="3">
        <v>6.1461893999999999</v>
      </c>
      <c r="Q71" s="4">
        <v>61.051471999999997</v>
      </c>
      <c r="R71" s="4">
        <v>9.0212287</v>
      </c>
      <c r="T71" s="2">
        <v>24167</v>
      </c>
      <c r="U71" s="4">
        <v>4.9000000000000004</v>
      </c>
      <c r="V71" s="4">
        <v>1.2</v>
      </c>
    </row>
    <row r="72" spans="1:22" ht="16.350000000000001" x14ac:dyDescent="0.6">
      <c r="A72" s="2">
        <v>28185</v>
      </c>
      <c r="B72" s="4">
        <v>136164</v>
      </c>
      <c r="C72" s="4">
        <f t="shared" si="9"/>
        <v>-5.4488350010956088E-3</v>
      </c>
      <c r="D72" s="4">
        <v>9622</v>
      </c>
      <c r="E72" s="4">
        <f t="shared" si="7"/>
        <v>5.2</v>
      </c>
      <c r="F72" s="4">
        <f t="shared" si="5"/>
        <v>62</v>
      </c>
      <c r="G72" s="4" t="str">
        <f t="shared" si="6"/>
        <v/>
      </c>
      <c r="H72" s="4">
        <v>94726</v>
      </c>
      <c r="I72" s="4">
        <f t="shared" si="8"/>
        <v>13.3</v>
      </c>
      <c r="J72" s="4">
        <f t="shared" si="8"/>
        <v>2.1</v>
      </c>
      <c r="O72" s="2">
        <v>29252</v>
      </c>
      <c r="P72" s="3">
        <v>5.9986918999999999</v>
      </c>
      <c r="Q72" s="4">
        <v>61.038239699999998</v>
      </c>
      <c r="R72" s="4">
        <v>8.8443059999999996</v>
      </c>
      <c r="T72" s="2">
        <v>24259</v>
      </c>
      <c r="U72" s="4">
        <v>3.6</v>
      </c>
      <c r="V72" s="4">
        <v>0</v>
      </c>
    </row>
    <row r="73" spans="1:22" ht="16.350000000000001" x14ac:dyDescent="0.6">
      <c r="A73" s="2">
        <v>28277</v>
      </c>
      <c r="B73" s="4">
        <v>138096</v>
      </c>
      <c r="C73" s="4">
        <f t="shared" si="9"/>
        <v>1.4188772362738966E-2</v>
      </c>
      <c r="D73" s="4">
        <v>9729</v>
      </c>
      <c r="E73" s="4">
        <f t="shared" si="7"/>
        <v>5.6</v>
      </c>
      <c r="F73" s="4">
        <f t="shared" si="5"/>
        <v>62.2</v>
      </c>
      <c r="G73" s="4" t="str">
        <f t="shared" si="6"/>
        <v/>
      </c>
      <c r="H73" s="4">
        <v>94742</v>
      </c>
      <c r="I73" s="4">
        <f t="shared" si="8"/>
        <v>13.6</v>
      </c>
      <c r="J73" s="4">
        <f t="shared" si="8"/>
        <v>2.6</v>
      </c>
      <c r="O73" s="2">
        <v>29281</v>
      </c>
      <c r="P73" s="3">
        <v>5.9361459999999999</v>
      </c>
      <c r="Q73" s="4">
        <v>61.013153699999997</v>
      </c>
      <c r="R73" s="4">
        <v>8.8548791999999992</v>
      </c>
      <c r="T73" s="2">
        <v>24351</v>
      </c>
      <c r="U73" s="4">
        <v>2.4</v>
      </c>
      <c r="V73" s="4">
        <v>0</v>
      </c>
    </row>
    <row r="74" spans="1:22" ht="16.350000000000001" x14ac:dyDescent="0.6">
      <c r="A74" s="2">
        <v>28369</v>
      </c>
      <c r="B74" s="4">
        <v>137507</v>
      </c>
      <c r="C74" s="4">
        <f t="shared" si="9"/>
        <v>-4.2651488819371863E-3</v>
      </c>
      <c r="D74" s="4">
        <v>9658</v>
      </c>
      <c r="E74" s="4">
        <f t="shared" si="7"/>
        <v>5.8</v>
      </c>
      <c r="F74" s="4">
        <f t="shared" si="5"/>
        <v>62.1</v>
      </c>
      <c r="G74" s="4" t="str">
        <f t="shared" si="6"/>
        <v/>
      </c>
      <c r="H74" s="4">
        <v>93490</v>
      </c>
      <c r="I74" s="4">
        <f t="shared" si="8"/>
        <v>13.3</v>
      </c>
      <c r="J74" s="4">
        <f t="shared" si="8"/>
        <v>2</v>
      </c>
      <c r="O74" s="2">
        <v>29312</v>
      </c>
      <c r="P74" s="3">
        <v>6.1146438999999999</v>
      </c>
      <c r="Q74" s="4">
        <v>61.1761537</v>
      </c>
      <c r="R74" s="4">
        <v>8.9730173000000004</v>
      </c>
      <c r="T74" s="2">
        <v>24442</v>
      </c>
      <c r="U74" s="4">
        <v>2.4</v>
      </c>
      <c r="V74" s="4">
        <v>1.2</v>
      </c>
    </row>
    <row r="75" spans="1:22" ht="16.350000000000001" x14ac:dyDescent="0.6">
      <c r="A75" s="2">
        <v>28460</v>
      </c>
      <c r="B75" s="4">
        <v>137076</v>
      </c>
      <c r="C75" s="4">
        <f t="shared" si="9"/>
        <v>-3.1343858858094986E-3</v>
      </c>
      <c r="D75" s="4">
        <v>9599</v>
      </c>
      <c r="E75" s="4">
        <f t="shared" si="7"/>
        <v>5.9</v>
      </c>
      <c r="F75" s="4">
        <f t="shared" si="5"/>
        <v>61.5</v>
      </c>
      <c r="G75" s="4" t="str">
        <f t="shared" si="6"/>
        <v/>
      </c>
      <c r="H75" s="4">
        <v>94693</v>
      </c>
      <c r="I75" s="4">
        <f t="shared" si="8"/>
        <v>9.4</v>
      </c>
      <c r="J75" s="4">
        <f t="shared" si="8"/>
        <v>2.4</v>
      </c>
      <c r="O75" s="2">
        <v>29342</v>
      </c>
      <c r="P75" s="3">
        <v>6.2454174</v>
      </c>
      <c r="Q75" s="4">
        <v>61.3827523</v>
      </c>
      <c r="R75" s="4">
        <v>9.0732072000000006</v>
      </c>
      <c r="T75" s="2">
        <v>24532</v>
      </c>
      <c r="U75" s="4">
        <v>2.2999999999999998</v>
      </c>
      <c r="V75" s="4">
        <v>1.1000000000000001</v>
      </c>
    </row>
    <row r="76" spans="1:22" ht="16.350000000000001" x14ac:dyDescent="0.6">
      <c r="A76" s="2">
        <v>28550</v>
      </c>
      <c r="B76" s="4">
        <v>138043</v>
      </c>
      <c r="C76" s="4">
        <f t="shared" si="9"/>
        <v>7.0544807260206621E-3</v>
      </c>
      <c r="D76" s="4">
        <v>9640</v>
      </c>
      <c r="E76" s="4">
        <f t="shared" si="7"/>
        <v>6.3</v>
      </c>
      <c r="F76" s="4">
        <f t="shared" si="5"/>
        <v>60.97</v>
      </c>
      <c r="G76" s="4">
        <f t="shared" si="6"/>
        <v>8.73</v>
      </c>
      <c r="H76" s="4">
        <v>97751</v>
      </c>
      <c r="I76" s="4">
        <f t="shared" si="8"/>
        <v>8.6999999999999993</v>
      </c>
      <c r="J76" s="4">
        <f t="shared" si="8"/>
        <v>1.4</v>
      </c>
      <c r="O76" s="2">
        <v>29373</v>
      </c>
      <c r="P76" s="3">
        <v>6.3225037999999998</v>
      </c>
      <c r="Q76" s="4">
        <v>61.404612800000002</v>
      </c>
      <c r="R76" s="4">
        <v>9.2454256000000008</v>
      </c>
      <c r="T76" s="2">
        <v>24624</v>
      </c>
      <c r="U76" s="4">
        <v>3.5</v>
      </c>
      <c r="V76" s="4">
        <v>1.1000000000000001</v>
      </c>
    </row>
    <row r="77" spans="1:22" ht="16.350000000000001" x14ac:dyDescent="0.6">
      <c r="A77" s="2">
        <v>28642</v>
      </c>
      <c r="B77" s="4">
        <v>139175</v>
      </c>
      <c r="C77" s="4">
        <f t="shared" si="9"/>
        <v>8.2003433712682927E-3</v>
      </c>
      <c r="D77" s="4">
        <v>9691</v>
      </c>
      <c r="E77" s="4">
        <f t="shared" si="7"/>
        <v>6.3</v>
      </c>
      <c r="F77" s="4">
        <f t="shared" si="5"/>
        <v>61.08</v>
      </c>
      <c r="G77" s="4">
        <f t="shared" si="6"/>
        <v>8.9700000000000006</v>
      </c>
      <c r="H77" s="4">
        <v>96461</v>
      </c>
      <c r="I77" s="4">
        <f t="shared" si="8"/>
        <v>8</v>
      </c>
      <c r="J77" s="4">
        <f t="shared" si="8"/>
        <v>1.9</v>
      </c>
      <c r="O77" s="2">
        <v>29403</v>
      </c>
      <c r="P77" s="3">
        <v>6.0774935000000001</v>
      </c>
      <c r="Q77" s="4">
        <v>61.469778900000001</v>
      </c>
      <c r="R77" s="4">
        <v>8.9535026999999996</v>
      </c>
      <c r="T77" s="2">
        <v>24716</v>
      </c>
      <c r="U77" s="4">
        <v>4.7</v>
      </c>
      <c r="V77" s="4">
        <v>1.1000000000000001</v>
      </c>
    </row>
    <row r="78" spans="1:22" ht="16.350000000000001" x14ac:dyDescent="0.6">
      <c r="A78" s="2">
        <v>28734</v>
      </c>
      <c r="B78" s="4">
        <v>141286</v>
      </c>
      <c r="C78" s="4">
        <f t="shared" si="9"/>
        <v>1.516795401472959E-2</v>
      </c>
      <c r="D78" s="4">
        <v>9815</v>
      </c>
      <c r="E78" s="4">
        <f t="shared" si="7"/>
        <v>6.26</v>
      </c>
      <c r="F78" s="4">
        <f t="shared" si="5"/>
        <v>60.76</v>
      </c>
      <c r="G78" s="4">
        <f t="shared" si="6"/>
        <v>8.91</v>
      </c>
      <c r="H78" s="4">
        <v>98990</v>
      </c>
      <c r="I78" s="4">
        <f t="shared" si="8"/>
        <v>7.8</v>
      </c>
      <c r="J78" s="4">
        <f t="shared" si="8"/>
        <v>1.8</v>
      </c>
      <c r="O78" s="2">
        <v>29434</v>
      </c>
      <c r="P78" s="3">
        <v>6.1766746000000001</v>
      </c>
      <c r="Q78" s="4">
        <v>61.528397400000003</v>
      </c>
      <c r="R78" s="4">
        <v>9.1598927000000003</v>
      </c>
      <c r="T78" s="2">
        <v>24807</v>
      </c>
      <c r="U78" s="4">
        <v>3.4</v>
      </c>
      <c r="V78" s="4">
        <v>0</v>
      </c>
    </row>
    <row r="79" spans="1:22" ht="16.350000000000001" x14ac:dyDescent="0.6">
      <c r="A79" s="2">
        <v>28825</v>
      </c>
      <c r="B79" s="4">
        <v>142458</v>
      </c>
      <c r="C79" s="4">
        <f t="shared" si="9"/>
        <v>8.295230949987964E-3</v>
      </c>
      <c r="D79" s="4">
        <v>9872</v>
      </c>
      <c r="E79" s="4">
        <f t="shared" si="7"/>
        <v>6.4</v>
      </c>
      <c r="F79" s="4">
        <f t="shared" si="5"/>
        <v>60.85</v>
      </c>
      <c r="G79" s="4">
        <f t="shared" si="6"/>
        <v>8.9</v>
      </c>
      <c r="H79" s="4">
        <v>97539</v>
      </c>
      <c r="I79" s="4">
        <f t="shared" si="8"/>
        <v>7.6</v>
      </c>
      <c r="J79" s="4">
        <f t="shared" si="8"/>
        <v>2.2999999999999998</v>
      </c>
      <c r="O79" s="2">
        <v>29465</v>
      </c>
      <c r="P79" s="3">
        <v>6.1406782</v>
      </c>
      <c r="Q79" s="4">
        <v>61.420304399999999</v>
      </c>
      <c r="R79" s="4">
        <v>9.1492944999999999</v>
      </c>
      <c r="T79" s="2">
        <v>24898</v>
      </c>
      <c r="U79" s="4">
        <v>3.4</v>
      </c>
      <c r="V79" s="4">
        <v>1.1000000000000001</v>
      </c>
    </row>
    <row r="80" spans="1:22" ht="16.350000000000001" x14ac:dyDescent="0.6">
      <c r="A80" s="2">
        <v>28915</v>
      </c>
      <c r="B80" s="4">
        <v>146357</v>
      </c>
      <c r="C80" s="4">
        <f t="shared" si="9"/>
        <v>2.7369470300018239E-2</v>
      </c>
      <c r="D80" s="4">
        <v>10113</v>
      </c>
      <c r="E80" s="4">
        <f t="shared" si="7"/>
        <v>6.3</v>
      </c>
      <c r="F80" s="4">
        <f t="shared" si="5"/>
        <v>60.52</v>
      </c>
      <c r="G80" s="4">
        <f t="shared" si="6"/>
        <v>8.82</v>
      </c>
      <c r="H80" s="4">
        <v>99475</v>
      </c>
      <c r="I80" s="4">
        <f t="shared" si="8"/>
        <v>8</v>
      </c>
      <c r="J80" s="4">
        <f t="shared" si="8"/>
        <v>1.8</v>
      </c>
      <c r="O80" s="2">
        <v>29495</v>
      </c>
      <c r="P80" s="3">
        <v>6.0547908000000001</v>
      </c>
      <c r="Q80" s="4">
        <v>61.1593035</v>
      </c>
      <c r="R80" s="4">
        <v>8.9965126000000009</v>
      </c>
      <c r="T80" s="2">
        <v>24990</v>
      </c>
      <c r="U80" s="4">
        <v>2.2000000000000002</v>
      </c>
      <c r="V80" s="4">
        <v>0</v>
      </c>
    </row>
    <row r="81" spans="1:22" ht="16.350000000000001" x14ac:dyDescent="0.6">
      <c r="A81" s="2">
        <v>29007</v>
      </c>
      <c r="B81" s="4">
        <v>144012</v>
      </c>
      <c r="C81" s="4">
        <f t="shared" si="9"/>
        <v>-1.6022465614900505E-2</v>
      </c>
      <c r="D81" s="4">
        <v>9920</v>
      </c>
      <c r="E81" s="4">
        <f t="shared" si="7"/>
        <v>6.25</v>
      </c>
      <c r="F81" s="4">
        <f t="shared" si="5"/>
        <v>60.67</v>
      </c>
      <c r="G81" s="4">
        <f t="shared" si="6"/>
        <v>8.99</v>
      </c>
      <c r="H81" s="4">
        <v>99453</v>
      </c>
      <c r="I81" s="4">
        <f t="shared" si="8"/>
        <v>8.8000000000000007</v>
      </c>
      <c r="J81" s="4">
        <f t="shared" si="8"/>
        <v>2.6</v>
      </c>
      <c r="O81" s="2">
        <v>29526</v>
      </c>
      <c r="P81" s="3">
        <v>5.8497193999999997</v>
      </c>
      <c r="Q81" s="4">
        <v>61.125424700000003</v>
      </c>
      <c r="R81" s="4">
        <v>8.7550757000000008</v>
      </c>
      <c r="T81" s="2">
        <v>25082</v>
      </c>
      <c r="U81" s="4">
        <v>2.2000000000000002</v>
      </c>
      <c r="V81" s="4">
        <v>1.1000000000000001</v>
      </c>
    </row>
    <row r="82" spans="1:22" ht="16.350000000000001" x14ac:dyDescent="0.6">
      <c r="A82" s="2">
        <v>29099</v>
      </c>
      <c r="B82" s="4">
        <v>145351</v>
      </c>
      <c r="C82" s="4">
        <f t="shared" si="9"/>
        <v>9.2978362914202251E-3</v>
      </c>
      <c r="D82" s="4">
        <v>9984</v>
      </c>
      <c r="E82" s="4">
        <f t="shared" si="7"/>
        <v>6.23</v>
      </c>
      <c r="F82" s="4">
        <f t="shared" si="5"/>
        <v>60.59</v>
      </c>
      <c r="G82" s="4">
        <f t="shared" si="6"/>
        <v>8.91</v>
      </c>
      <c r="H82" s="4">
        <v>98524</v>
      </c>
      <c r="I82" s="4">
        <f t="shared" si="8"/>
        <v>9.5</v>
      </c>
      <c r="J82" s="4">
        <f t="shared" si="8"/>
        <v>2.5</v>
      </c>
      <c r="O82" s="2">
        <v>29556</v>
      </c>
      <c r="P82" s="3">
        <v>6.0507248000000002</v>
      </c>
      <c r="Q82" s="4">
        <v>61.3542883</v>
      </c>
      <c r="R82" s="4">
        <v>8.8398357000000001</v>
      </c>
      <c r="T82" s="2">
        <v>25173</v>
      </c>
      <c r="U82" s="4">
        <v>2.2000000000000002</v>
      </c>
      <c r="V82" s="4">
        <v>0</v>
      </c>
    </row>
    <row r="83" spans="1:22" ht="16.350000000000001" x14ac:dyDescent="0.6">
      <c r="A83" s="2">
        <v>29190</v>
      </c>
      <c r="B83" s="4">
        <v>148155</v>
      </c>
      <c r="C83" s="4">
        <f t="shared" si="9"/>
        <v>1.9291232946453851E-2</v>
      </c>
      <c r="D83" s="4">
        <v>10146</v>
      </c>
      <c r="E83" s="4">
        <f t="shared" si="7"/>
        <v>6.12</v>
      </c>
      <c r="F83" s="4">
        <f t="shared" si="5"/>
        <v>60.9</v>
      </c>
      <c r="G83" s="4">
        <f t="shared" si="6"/>
        <v>9.01</v>
      </c>
      <c r="H83" s="4">
        <v>99068</v>
      </c>
      <c r="I83" s="4">
        <f t="shared" si="8"/>
        <v>10.199999999999999</v>
      </c>
      <c r="J83" s="4">
        <f t="shared" si="8"/>
        <v>2.9</v>
      </c>
      <c r="O83" s="2">
        <v>29587</v>
      </c>
      <c r="P83" s="3">
        <v>5.9162509999999999</v>
      </c>
      <c r="Q83" s="4">
        <v>61.219871300000001</v>
      </c>
      <c r="R83" s="4">
        <v>8.7756212999999992</v>
      </c>
      <c r="T83" s="2">
        <v>25263</v>
      </c>
      <c r="U83" s="4">
        <v>3.3</v>
      </c>
      <c r="V83" s="4">
        <v>2.2000000000000002</v>
      </c>
    </row>
    <row r="84" spans="1:22" ht="16.350000000000001" x14ac:dyDescent="0.6">
      <c r="A84" s="2">
        <v>29281</v>
      </c>
      <c r="B84" s="4">
        <v>148820</v>
      </c>
      <c r="C84" s="4">
        <f t="shared" si="9"/>
        <v>4.4885424049136979E-3</v>
      </c>
      <c r="D84" s="4">
        <v>10160</v>
      </c>
      <c r="E84" s="4">
        <f t="shared" si="7"/>
        <v>5.94</v>
      </c>
      <c r="F84" s="4">
        <f t="shared" si="5"/>
        <v>61.01</v>
      </c>
      <c r="G84" s="4">
        <f t="shared" si="6"/>
        <v>8.85</v>
      </c>
      <c r="H84" s="4">
        <v>99283</v>
      </c>
      <c r="I84" s="4">
        <f t="shared" si="8"/>
        <v>10.4</v>
      </c>
      <c r="J84" s="4">
        <f t="shared" si="8"/>
        <v>2</v>
      </c>
      <c r="O84" s="2">
        <v>29618</v>
      </c>
      <c r="P84" s="3">
        <v>5.6165681999999997</v>
      </c>
      <c r="Q84" s="4">
        <v>61.067782299999998</v>
      </c>
      <c r="R84" s="4">
        <v>8.4283637000000002</v>
      </c>
      <c r="T84" s="2">
        <v>25355</v>
      </c>
      <c r="U84" s="4">
        <v>3.3</v>
      </c>
      <c r="V84" s="4">
        <v>0</v>
      </c>
    </row>
    <row r="85" spans="1:22" ht="16.350000000000001" x14ac:dyDescent="0.6">
      <c r="A85" s="2">
        <v>29373</v>
      </c>
      <c r="B85" s="4">
        <v>149207</v>
      </c>
      <c r="C85" s="4">
        <f t="shared" si="9"/>
        <v>2.6004569278321732E-3</v>
      </c>
      <c r="D85" s="4">
        <v>10153</v>
      </c>
      <c r="E85" s="4">
        <f t="shared" si="7"/>
        <v>6.32</v>
      </c>
      <c r="F85" s="4">
        <f t="shared" si="5"/>
        <v>61.4</v>
      </c>
      <c r="G85" s="4">
        <f t="shared" si="6"/>
        <v>9.25</v>
      </c>
      <c r="H85" s="4">
        <v>101482</v>
      </c>
      <c r="I85" s="4">
        <f t="shared" si="8"/>
        <v>11</v>
      </c>
      <c r="J85" s="4">
        <f t="shared" si="8"/>
        <v>3.1</v>
      </c>
      <c r="O85" s="2">
        <v>29646</v>
      </c>
      <c r="P85" s="3">
        <v>5.7456068</v>
      </c>
      <c r="Q85" s="4">
        <v>61.066192899999997</v>
      </c>
      <c r="R85" s="4">
        <v>8.6081927999999994</v>
      </c>
      <c r="T85" s="2">
        <v>25447</v>
      </c>
      <c r="U85" s="4">
        <v>3.3</v>
      </c>
      <c r="V85" s="4">
        <v>1.1000000000000001</v>
      </c>
    </row>
    <row r="86" spans="1:22" ht="16.350000000000001" x14ac:dyDescent="0.6">
      <c r="A86" s="2">
        <v>29465</v>
      </c>
      <c r="B86" s="4">
        <v>149992</v>
      </c>
      <c r="C86" s="4">
        <f t="shared" si="9"/>
        <v>5.2611472652086544E-3</v>
      </c>
      <c r="D86" s="4">
        <v>10168</v>
      </c>
      <c r="E86" s="4">
        <f t="shared" si="7"/>
        <v>6.14</v>
      </c>
      <c r="F86" s="4">
        <f t="shared" si="5"/>
        <v>61.42</v>
      </c>
      <c r="G86" s="4">
        <f t="shared" si="6"/>
        <v>9.15</v>
      </c>
      <c r="H86" s="4">
        <v>101282</v>
      </c>
      <c r="I86" s="4">
        <f t="shared" si="8"/>
        <v>9.9</v>
      </c>
      <c r="J86" s="4">
        <f t="shared" si="8"/>
        <v>1.5</v>
      </c>
      <c r="O86" s="2">
        <v>29677</v>
      </c>
      <c r="P86" s="3">
        <v>5.5545289999999996</v>
      </c>
      <c r="Q86" s="4">
        <v>61.124434200000003</v>
      </c>
      <c r="R86" s="4">
        <v>8.3290386000000005</v>
      </c>
      <c r="T86" s="2">
        <v>25538</v>
      </c>
      <c r="U86" s="4">
        <v>3.3</v>
      </c>
      <c r="V86" s="4">
        <v>0</v>
      </c>
    </row>
    <row r="87" spans="1:22" ht="16.350000000000001" x14ac:dyDescent="0.6">
      <c r="A87" s="2">
        <v>29556</v>
      </c>
      <c r="B87" s="4">
        <v>152577</v>
      </c>
      <c r="C87" s="4">
        <f t="shared" si="9"/>
        <v>1.7234252493466329E-2</v>
      </c>
      <c r="D87" s="4">
        <v>10304</v>
      </c>
      <c r="E87" s="4">
        <f t="shared" si="7"/>
        <v>6.05</v>
      </c>
      <c r="F87" s="4">
        <f t="shared" si="5"/>
        <v>61.35</v>
      </c>
      <c r="G87" s="4">
        <f t="shared" si="6"/>
        <v>8.84</v>
      </c>
      <c r="H87" s="4">
        <v>103119</v>
      </c>
      <c r="I87" s="4">
        <f t="shared" si="8"/>
        <v>9.1999999999999993</v>
      </c>
      <c r="J87" s="4">
        <f t="shared" si="8"/>
        <v>2.2999999999999998</v>
      </c>
      <c r="O87" s="2">
        <v>29707</v>
      </c>
      <c r="P87" s="3">
        <v>5.5883196000000002</v>
      </c>
      <c r="Q87" s="4">
        <v>61.0662643</v>
      </c>
      <c r="R87" s="4">
        <v>8.3778244999999991</v>
      </c>
      <c r="T87" s="2">
        <v>25628</v>
      </c>
      <c r="U87" s="4">
        <v>2.1</v>
      </c>
      <c r="V87" s="4">
        <v>1.1000000000000001</v>
      </c>
    </row>
    <row r="88" spans="1:22" ht="16.350000000000001" x14ac:dyDescent="0.6">
      <c r="A88" s="2">
        <v>29646</v>
      </c>
      <c r="B88" s="4">
        <v>153166</v>
      </c>
      <c r="C88" s="4">
        <f t="shared" si="9"/>
        <v>3.8603459236974391E-3</v>
      </c>
      <c r="D88" s="4">
        <v>10304</v>
      </c>
      <c r="E88" s="4">
        <f t="shared" si="7"/>
        <v>5.75</v>
      </c>
      <c r="F88" s="4">
        <f t="shared" si="5"/>
        <v>61.07</v>
      </c>
      <c r="G88" s="4">
        <f t="shared" si="6"/>
        <v>8.61</v>
      </c>
      <c r="H88" s="4">
        <v>102573</v>
      </c>
      <c r="I88" s="4">
        <f t="shared" si="8"/>
        <v>9.4</v>
      </c>
      <c r="J88" s="4">
        <f t="shared" si="8"/>
        <v>2.2000000000000002</v>
      </c>
      <c r="O88" s="2">
        <v>29738</v>
      </c>
      <c r="P88" s="3">
        <v>5.3737433000000001</v>
      </c>
      <c r="Q88" s="4">
        <v>60.978144399999998</v>
      </c>
      <c r="R88" s="4">
        <v>8.0310193000000005</v>
      </c>
      <c r="T88" s="2">
        <v>25720</v>
      </c>
      <c r="U88" s="4">
        <v>3.2</v>
      </c>
      <c r="V88" s="4">
        <v>1</v>
      </c>
    </row>
    <row r="89" spans="1:22" ht="16.350000000000001" x14ac:dyDescent="0.6">
      <c r="A89" s="2">
        <v>29738</v>
      </c>
      <c r="B89" s="4">
        <v>155542</v>
      </c>
      <c r="C89" s="4">
        <f t="shared" si="9"/>
        <v>1.5512581121136515E-2</v>
      </c>
      <c r="D89" s="4">
        <v>10422</v>
      </c>
      <c r="E89" s="4">
        <f t="shared" si="7"/>
        <v>5.37</v>
      </c>
      <c r="F89" s="4">
        <f t="shared" si="5"/>
        <v>60.98</v>
      </c>
      <c r="G89" s="4">
        <f t="shared" si="6"/>
        <v>8.0299999999999994</v>
      </c>
      <c r="H89" s="4">
        <v>104941</v>
      </c>
      <c r="I89" s="4">
        <f t="shared" si="8"/>
        <v>8.4</v>
      </c>
      <c r="J89" s="4">
        <f t="shared" si="8"/>
        <v>2.2000000000000002</v>
      </c>
      <c r="O89" s="2">
        <v>29768</v>
      </c>
      <c r="P89" s="3">
        <v>5.8274844000000003</v>
      </c>
      <c r="Q89" s="4">
        <v>61.148305800000003</v>
      </c>
      <c r="R89" s="4">
        <v>8.7299550000000004</v>
      </c>
      <c r="T89" s="2">
        <v>25812</v>
      </c>
      <c r="U89" s="4">
        <v>3.2</v>
      </c>
      <c r="V89" s="4">
        <v>1</v>
      </c>
    </row>
    <row r="90" spans="1:22" ht="16.350000000000001" x14ac:dyDescent="0.6">
      <c r="A90" s="2">
        <v>29830</v>
      </c>
      <c r="B90" s="4">
        <v>158667</v>
      </c>
      <c r="C90" s="4">
        <f t="shared" si="9"/>
        <v>2.0091036504609638E-2</v>
      </c>
      <c r="D90" s="4">
        <v>10586</v>
      </c>
      <c r="E90" s="4">
        <f t="shared" si="7"/>
        <v>5.81</v>
      </c>
      <c r="F90" s="4">
        <f t="shared" si="5"/>
        <v>61.32</v>
      </c>
      <c r="G90" s="4">
        <f t="shared" si="6"/>
        <v>8.52</v>
      </c>
      <c r="H90" s="4">
        <v>105442</v>
      </c>
      <c r="I90" s="4">
        <f t="shared" si="8"/>
        <v>9</v>
      </c>
      <c r="J90" s="4">
        <f t="shared" si="8"/>
        <v>2.1</v>
      </c>
      <c r="O90" s="2">
        <v>29799</v>
      </c>
      <c r="P90" s="3">
        <v>5.8458252000000002</v>
      </c>
      <c r="Q90" s="4">
        <v>61.208616800000001</v>
      </c>
      <c r="R90" s="4">
        <v>8.5510902000000009</v>
      </c>
      <c r="T90" s="2">
        <v>25903</v>
      </c>
      <c r="U90" s="4">
        <v>5.3</v>
      </c>
      <c r="V90" s="4">
        <v>2</v>
      </c>
    </row>
    <row r="91" spans="1:22" ht="16.350000000000001" x14ac:dyDescent="0.6">
      <c r="A91" s="2">
        <v>29921</v>
      </c>
      <c r="B91" s="4">
        <v>158033</v>
      </c>
      <c r="C91" s="4">
        <f t="shared" si="9"/>
        <v>-3.9957899248110884E-3</v>
      </c>
      <c r="D91" s="4">
        <v>10497</v>
      </c>
      <c r="E91" s="4">
        <f t="shared" si="7"/>
        <v>6.03</v>
      </c>
      <c r="F91" s="4">
        <f t="shared" si="5"/>
        <v>60.85</v>
      </c>
      <c r="G91" s="4">
        <f t="shared" si="6"/>
        <v>8.94</v>
      </c>
      <c r="H91" s="4">
        <v>107312</v>
      </c>
      <c r="I91" s="4">
        <f t="shared" si="8"/>
        <v>11</v>
      </c>
      <c r="J91" s="4">
        <f t="shared" si="8"/>
        <v>4.0999999999999996</v>
      </c>
      <c r="O91" s="2">
        <v>29830</v>
      </c>
      <c r="P91" s="3">
        <v>5.8117665000000001</v>
      </c>
      <c r="Q91" s="4">
        <v>61.319983000000001</v>
      </c>
      <c r="R91" s="4">
        <v>8.5247740000000007</v>
      </c>
      <c r="T91" s="2">
        <v>25993</v>
      </c>
      <c r="U91" s="4">
        <v>5.2</v>
      </c>
      <c r="V91" s="4">
        <v>1</v>
      </c>
    </row>
    <row r="92" spans="1:22" ht="16.350000000000001" x14ac:dyDescent="0.6">
      <c r="A92" s="2">
        <v>30011</v>
      </c>
      <c r="B92" s="4">
        <v>156752</v>
      </c>
      <c r="C92" s="4">
        <f t="shared" si="9"/>
        <v>-8.1059019318749925E-3</v>
      </c>
      <c r="D92" s="4">
        <v>10367</v>
      </c>
      <c r="E92" s="4">
        <f t="shared" si="7"/>
        <v>6.32</v>
      </c>
      <c r="F92" s="4">
        <f t="shared" si="5"/>
        <v>60.83</v>
      </c>
      <c r="G92" s="4">
        <f t="shared" si="6"/>
        <v>9.27</v>
      </c>
      <c r="H92" s="4">
        <v>107000</v>
      </c>
      <c r="I92" s="4">
        <f t="shared" si="8"/>
        <v>10.8</v>
      </c>
      <c r="J92" s="4">
        <f t="shared" si="8"/>
        <v>2</v>
      </c>
      <c r="O92" s="2">
        <v>29860</v>
      </c>
      <c r="P92" s="3">
        <v>5.8720794999999999</v>
      </c>
      <c r="Q92" s="4">
        <v>60.966844500000001</v>
      </c>
      <c r="R92" s="4">
        <v>8.6560988000000005</v>
      </c>
      <c r="T92" s="2">
        <v>26085</v>
      </c>
      <c r="U92" s="4">
        <v>5.2</v>
      </c>
      <c r="V92" s="4">
        <v>1</v>
      </c>
    </row>
    <row r="93" spans="1:22" ht="16.350000000000001" x14ac:dyDescent="0.6">
      <c r="A93" s="2">
        <v>30103</v>
      </c>
      <c r="B93" s="4">
        <v>158171</v>
      </c>
      <c r="C93" s="4">
        <f t="shared" si="9"/>
        <v>9.0525160763499368E-3</v>
      </c>
      <c r="D93" s="4">
        <v>10417</v>
      </c>
      <c r="E93" s="4">
        <f t="shared" si="7"/>
        <v>6.77</v>
      </c>
      <c r="F93" s="4">
        <f t="shared" si="5"/>
        <v>60.61</v>
      </c>
      <c r="G93" s="4">
        <f t="shared" si="6"/>
        <v>9.8699999999999992</v>
      </c>
      <c r="H93" s="4">
        <v>109375</v>
      </c>
      <c r="I93" s="4">
        <f t="shared" si="8"/>
        <v>10.9</v>
      </c>
      <c r="J93" s="4">
        <f t="shared" si="8"/>
        <v>2.2999999999999998</v>
      </c>
      <c r="O93" s="2">
        <v>29891</v>
      </c>
      <c r="P93" s="3">
        <v>5.9945478000000003</v>
      </c>
      <c r="Q93" s="4">
        <v>60.813668700000001</v>
      </c>
      <c r="R93" s="4">
        <v>8.8101005000000008</v>
      </c>
      <c r="T93" s="2">
        <v>26177</v>
      </c>
      <c r="U93" s="4">
        <v>7.1</v>
      </c>
      <c r="V93" s="4">
        <v>2.9</v>
      </c>
    </row>
    <row r="94" spans="1:22" ht="16.350000000000001" x14ac:dyDescent="0.6">
      <c r="A94" s="2">
        <v>30195</v>
      </c>
      <c r="B94" s="4">
        <v>157114</v>
      </c>
      <c r="C94" s="4">
        <f t="shared" si="9"/>
        <v>-6.6826409392366504E-3</v>
      </c>
      <c r="D94" s="4">
        <v>10310</v>
      </c>
      <c r="E94" s="4">
        <f t="shared" si="7"/>
        <v>7.43</v>
      </c>
      <c r="F94" s="4">
        <f t="shared" si="5"/>
        <v>60.57</v>
      </c>
      <c r="G94" s="4">
        <f t="shared" si="6"/>
        <v>10.85</v>
      </c>
      <c r="H94" s="4">
        <v>106809</v>
      </c>
      <c r="I94" s="4">
        <f t="shared" si="8"/>
        <v>12.4</v>
      </c>
      <c r="J94" s="4">
        <f t="shared" si="8"/>
        <v>3.5</v>
      </c>
      <c r="O94" s="2">
        <v>29921</v>
      </c>
      <c r="P94" s="3">
        <v>6.0264750999999999</v>
      </c>
      <c r="Q94" s="4">
        <v>60.848948</v>
      </c>
      <c r="R94" s="4">
        <v>8.9399353000000001</v>
      </c>
      <c r="T94" s="2">
        <v>26268</v>
      </c>
      <c r="U94" s="4">
        <v>7</v>
      </c>
      <c r="V94" s="4">
        <v>1.9</v>
      </c>
    </row>
    <row r="95" spans="1:22" ht="16.350000000000001" x14ac:dyDescent="0.6">
      <c r="A95" s="2">
        <v>30286</v>
      </c>
      <c r="B95" s="4">
        <v>154627</v>
      </c>
      <c r="C95" s="4">
        <f t="shared" si="9"/>
        <v>-1.5829270466030998E-2</v>
      </c>
      <c r="D95" s="4">
        <v>10113</v>
      </c>
      <c r="E95" s="4">
        <f t="shared" si="7"/>
        <v>9.4</v>
      </c>
      <c r="F95" s="4">
        <f t="shared" si="5"/>
        <v>60.64</v>
      </c>
      <c r="G95" s="4">
        <f t="shared" si="6"/>
        <v>13.35</v>
      </c>
      <c r="H95" s="4">
        <v>107199</v>
      </c>
      <c r="I95" s="4">
        <f t="shared" si="8"/>
        <v>11.3</v>
      </c>
      <c r="J95" s="4">
        <f t="shared" si="8"/>
        <v>3.1</v>
      </c>
      <c r="O95" s="2">
        <v>29952</v>
      </c>
      <c r="P95" s="3">
        <v>5.9824165000000002</v>
      </c>
      <c r="Q95" s="4">
        <v>61.064575099999999</v>
      </c>
      <c r="R95" s="4">
        <v>8.9548045999999992</v>
      </c>
      <c r="T95" s="2">
        <v>26359</v>
      </c>
      <c r="U95" s="4">
        <v>6.9</v>
      </c>
      <c r="V95" s="4">
        <v>0.9</v>
      </c>
    </row>
    <row r="96" spans="1:22" ht="16.350000000000001" x14ac:dyDescent="0.6">
      <c r="A96" s="2">
        <v>30376</v>
      </c>
      <c r="B96" s="4">
        <v>153074</v>
      </c>
      <c r="C96" s="4">
        <f t="shared" si="9"/>
        <v>-1.0043524093463652E-2</v>
      </c>
      <c r="D96" s="4">
        <v>9976</v>
      </c>
      <c r="E96" s="4">
        <f t="shared" si="7"/>
        <v>9.9499999999999993</v>
      </c>
      <c r="F96" s="4">
        <f t="shared" si="5"/>
        <v>60.32</v>
      </c>
      <c r="G96" s="4">
        <f t="shared" si="6"/>
        <v>14</v>
      </c>
      <c r="H96" s="4">
        <v>107994</v>
      </c>
      <c r="I96" s="4">
        <f t="shared" si="8"/>
        <v>11.4</v>
      </c>
      <c r="J96" s="4">
        <f t="shared" si="8"/>
        <v>2.1</v>
      </c>
      <c r="O96" s="2">
        <v>29983</v>
      </c>
      <c r="P96" s="3">
        <v>6.3083549999999997</v>
      </c>
      <c r="Q96" s="4">
        <v>61.003247399999999</v>
      </c>
      <c r="R96" s="4">
        <v>9.1739051000000007</v>
      </c>
      <c r="T96" s="2">
        <v>26451</v>
      </c>
      <c r="U96" s="4">
        <v>6.9</v>
      </c>
      <c r="V96" s="4">
        <v>0.9</v>
      </c>
    </row>
    <row r="97" spans="1:22" ht="16.350000000000001" x14ac:dyDescent="0.6">
      <c r="A97" s="2">
        <v>30468</v>
      </c>
      <c r="B97" s="4">
        <v>152783</v>
      </c>
      <c r="C97" s="4">
        <f t="shared" si="9"/>
        <v>-1.9010413264173298E-3</v>
      </c>
      <c r="D97" s="4">
        <v>9925</v>
      </c>
      <c r="E97" s="4">
        <f t="shared" si="7"/>
        <v>10.199999999999999</v>
      </c>
      <c r="F97" s="4">
        <f t="shared" si="5"/>
        <v>60.35</v>
      </c>
      <c r="G97" s="4">
        <f t="shared" si="6"/>
        <v>14.3</v>
      </c>
      <c r="H97" s="4">
        <v>104448</v>
      </c>
      <c r="I97" s="4">
        <f t="shared" si="8"/>
        <v>11.1</v>
      </c>
      <c r="J97" s="4">
        <f t="shared" si="8"/>
        <v>2</v>
      </c>
      <c r="O97" s="2">
        <v>30011</v>
      </c>
      <c r="P97" s="3">
        <v>6.3224745999999996</v>
      </c>
      <c r="Q97" s="4">
        <v>60.834874499999998</v>
      </c>
      <c r="R97" s="4">
        <v>9.2664699000000006</v>
      </c>
      <c r="T97" s="2">
        <v>26543</v>
      </c>
      <c r="U97" s="4">
        <v>5.7</v>
      </c>
      <c r="V97" s="4">
        <v>1.8</v>
      </c>
    </row>
    <row r="98" spans="1:22" ht="16.350000000000001" x14ac:dyDescent="0.6">
      <c r="A98" s="2">
        <v>30560</v>
      </c>
      <c r="B98" s="4">
        <v>157046</v>
      </c>
      <c r="C98" s="4">
        <f t="shared" si="9"/>
        <v>2.7902318975278728E-2</v>
      </c>
      <c r="D98" s="4">
        <v>10172</v>
      </c>
      <c r="E98" s="4">
        <f t="shared" si="7"/>
        <v>10.34</v>
      </c>
      <c r="F98" s="4">
        <f t="shared" si="5"/>
        <v>60.61</v>
      </c>
      <c r="G98" s="4">
        <f t="shared" si="6"/>
        <v>14.18</v>
      </c>
      <c r="H98" s="4">
        <v>111512</v>
      </c>
      <c r="I98" s="4">
        <f t="shared" si="8"/>
        <v>9.1999999999999993</v>
      </c>
      <c r="J98" s="4">
        <f t="shared" si="8"/>
        <v>1.7</v>
      </c>
      <c r="O98" s="2">
        <v>30042</v>
      </c>
      <c r="P98" s="3">
        <v>6.3332391000000001</v>
      </c>
      <c r="Q98" s="4">
        <v>60.852017099999998</v>
      </c>
      <c r="R98" s="4">
        <v>9.3642044000000002</v>
      </c>
      <c r="T98" s="2">
        <v>26634</v>
      </c>
      <c r="U98" s="4">
        <v>4.7</v>
      </c>
      <c r="V98" s="4">
        <v>0.9</v>
      </c>
    </row>
    <row r="99" spans="1:22" ht="16.350000000000001" x14ac:dyDescent="0.6">
      <c r="A99" s="2">
        <v>30651</v>
      </c>
      <c r="B99" s="4">
        <v>159661</v>
      </c>
      <c r="C99" s="4">
        <f t="shared" si="9"/>
        <v>1.6651172267997838E-2</v>
      </c>
      <c r="D99" s="4">
        <v>10311</v>
      </c>
      <c r="E99" s="4">
        <f t="shared" si="7"/>
        <v>9.4600000000000009</v>
      </c>
      <c r="F99" s="4">
        <f t="shared" si="5"/>
        <v>60.38</v>
      </c>
      <c r="G99" s="4">
        <f t="shared" si="6"/>
        <v>12.85</v>
      </c>
      <c r="H99" s="4">
        <v>109365</v>
      </c>
      <c r="I99" s="4">
        <f t="shared" si="8"/>
        <v>8.6</v>
      </c>
      <c r="J99" s="4">
        <f t="shared" si="8"/>
        <v>2.5</v>
      </c>
      <c r="O99" s="2">
        <v>30072</v>
      </c>
      <c r="P99" s="3">
        <v>6.5921154</v>
      </c>
      <c r="Q99" s="4">
        <v>60.708987899999997</v>
      </c>
      <c r="R99" s="4">
        <v>9.7576833999999995</v>
      </c>
      <c r="T99" s="2">
        <v>26724</v>
      </c>
      <c r="U99" s="4">
        <v>5.6</v>
      </c>
      <c r="V99" s="4">
        <v>1.8</v>
      </c>
    </row>
    <row r="100" spans="1:22" ht="16.350000000000001" x14ac:dyDescent="0.6">
      <c r="A100" s="2">
        <v>30742</v>
      </c>
      <c r="B100" s="4">
        <v>163669</v>
      </c>
      <c r="C100" s="4">
        <f t="shared" si="9"/>
        <v>2.5103187378257674E-2</v>
      </c>
      <c r="D100" s="4">
        <v>10539</v>
      </c>
      <c r="E100" s="4">
        <f t="shared" si="7"/>
        <v>9.2100000000000009</v>
      </c>
      <c r="F100" s="4">
        <f t="shared" si="5"/>
        <v>60.58</v>
      </c>
      <c r="G100" s="4">
        <f t="shared" si="6"/>
        <v>12.78</v>
      </c>
      <c r="H100" s="4">
        <v>110516</v>
      </c>
      <c r="I100" s="4">
        <f t="shared" si="8"/>
        <v>5.8</v>
      </c>
      <c r="J100" s="4">
        <f t="shared" si="8"/>
        <v>-0.5</v>
      </c>
      <c r="O100" s="2">
        <v>30103</v>
      </c>
      <c r="P100" s="3">
        <v>6.7664270999999996</v>
      </c>
      <c r="Q100" s="4">
        <v>60.609006800000003</v>
      </c>
      <c r="R100" s="4">
        <v>9.8746805000000002</v>
      </c>
      <c r="T100" s="2">
        <v>26816</v>
      </c>
      <c r="U100" s="4">
        <v>8.3000000000000007</v>
      </c>
      <c r="V100" s="4">
        <v>3.5</v>
      </c>
    </row>
    <row r="101" spans="1:22" ht="16.350000000000001" x14ac:dyDescent="0.6">
      <c r="A101" s="2">
        <v>30834</v>
      </c>
      <c r="B101" s="4">
        <v>165517</v>
      </c>
      <c r="C101" s="4">
        <f t="shared" si="9"/>
        <v>1.1291081389878332E-2</v>
      </c>
      <c r="D101" s="4">
        <v>10624</v>
      </c>
      <c r="E101" s="4">
        <f t="shared" si="7"/>
        <v>9.09</v>
      </c>
      <c r="F101" s="4">
        <f t="shared" si="5"/>
        <v>60.74</v>
      </c>
      <c r="G101" s="4">
        <f t="shared" si="6"/>
        <v>12.6</v>
      </c>
      <c r="H101" s="4">
        <v>111974</v>
      </c>
      <c r="I101" s="4">
        <f t="shared" si="8"/>
        <v>4</v>
      </c>
      <c r="J101" s="4">
        <f t="shared" si="8"/>
        <v>0.3</v>
      </c>
      <c r="O101" s="2">
        <v>30133</v>
      </c>
      <c r="P101" s="3">
        <v>6.8831432000000001</v>
      </c>
      <c r="Q101" s="4">
        <v>60.585013699999998</v>
      </c>
      <c r="R101" s="4">
        <v>10.123685699999999</v>
      </c>
      <c r="T101" s="2">
        <v>26908</v>
      </c>
      <c r="U101" s="4">
        <v>9.9</v>
      </c>
      <c r="V101" s="4">
        <v>3.4</v>
      </c>
    </row>
    <row r="102" spans="1:22" ht="16.350000000000001" x14ac:dyDescent="0.6">
      <c r="A102" s="2">
        <v>30926</v>
      </c>
      <c r="B102" s="4">
        <v>166918</v>
      </c>
      <c r="C102" s="4">
        <f t="shared" si="9"/>
        <v>8.4643873438983164E-3</v>
      </c>
      <c r="D102" s="4">
        <v>10680</v>
      </c>
      <c r="E102" s="4">
        <f t="shared" si="7"/>
        <v>8.73</v>
      </c>
      <c r="F102" s="4">
        <f t="shared" si="5"/>
        <v>60.58</v>
      </c>
      <c r="G102" s="4">
        <f t="shared" si="6"/>
        <v>12.27</v>
      </c>
      <c r="H102" s="4">
        <v>110896</v>
      </c>
      <c r="I102" s="4">
        <f t="shared" si="8"/>
        <v>3.7</v>
      </c>
      <c r="J102" s="4">
        <f t="shared" si="8"/>
        <v>1.4</v>
      </c>
      <c r="O102" s="2">
        <v>30164</v>
      </c>
      <c r="P102" s="3">
        <v>7.0112094000000003</v>
      </c>
      <c r="Q102" s="4">
        <v>60.540708799999997</v>
      </c>
      <c r="R102" s="4">
        <v>10.443490799999999</v>
      </c>
      <c r="T102" s="2">
        <v>26999</v>
      </c>
      <c r="U102" s="4">
        <v>12.5</v>
      </c>
      <c r="V102" s="4">
        <v>3.3</v>
      </c>
    </row>
    <row r="103" spans="1:22" ht="16.350000000000001" x14ac:dyDescent="0.6">
      <c r="A103" s="2">
        <v>31017</v>
      </c>
      <c r="B103" s="4">
        <v>168074</v>
      </c>
      <c r="C103" s="4">
        <f t="shared" si="9"/>
        <v>6.9255562611580945E-3</v>
      </c>
      <c r="D103" s="4">
        <v>10720</v>
      </c>
      <c r="E103" s="4">
        <f t="shared" si="7"/>
        <v>8.52</v>
      </c>
      <c r="F103" s="4">
        <f t="shared" si="5"/>
        <v>60.3</v>
      </c>
      <c r="G103" s="4">
        <f t="shared" si="6"/>
        <v>11.76</v>
      </c>
      <c r="H103" s="4">
        <v>112363</v>
      </c>
      <c r="I103" s="4">
        <f t="shared" si="8"/>
        <v>2.5</v>
      </c>
      <c r="J103" s="4">
        <f t="shared" si="8"/>
        <v>1.4</v>
      </c>
      <c r="O103" s="2">
        <v>30195</v>
      </c>
      <c r="P103" s="3">
        <v>7.4291910000000003</v>
      </c>
      <c r="Q103" s="4">
        <v>60.570684399999998</v>
      </c>
      <c r="R103" s="4">
        <v>10.8491514</v>
      </c>
      <c r="T103" s="2">
        <v>27089</v>
      </c>
      <c r="U103" s="4">
        <v>14</v>
      </c>
      <c r="V103" s="4">
        <v>3.2</v>
      </c>
    </row>
    <row r="104" spans="1:22" ht="16.350000000000001" x14ac:dyDescent="0.6">
      <c r="A104" s="2">
        <v>31107</v>
      </c>
      <c r="B104" s="4">
        <v>170521</v>
      </c>
      <c r="C104" s="4">
        <f t="shared" si="9"/>
        <v>1.4559063269750316E-2</v>
      </c>
      <c r="D104" s="4">
        <v>10838</v>
      </c>
      <c r="E104" s="4">
        <f t="shared" si="7"/>
        <v>8.66</v>
      </c>
      <c r="F104" s="4">
        <f t="shared" si="5"/>
        <v>60.53</v>
      </c>
      <c r="G104" s="4">
        <f t="shared" si="6"/>
        <v>11.95</v>
      </c>
      <c r="H104" s="4">
        <v>114315</v>
      </c>
      <c r="I104" s="4">
        <f t="shared" si="8"/>
        <v>4.4000000000000004</v>
      </c>
      <c r="J104" s="4">
        <f t="shared" si="8"/>
        <v>1.3</v>
      </c>
      <c r="O104" s="2">
        <v>30225</v>
      </c>
      <c r="P104" s="3">
        <v>8.2943526999999992</v>
      </c>
      <c r="Q104" s="4">
        <v>61.084244699999999</v>
      </c>
      <c r="R104" s="4">
        <v>12.1784119</v>
      </c>
      <c r="T104" s="2">
        <v>27181</v>
      </c>
      <c r="U104" s="4">
        <v>14.4</v>
      </c>
      <c r="V104" s="4">
        <v>3.8</v>
      </c>
    </row>
    <row r="105" spans="1:22" ht="16.350000000000001" x14ac:dyDescent="0.6">
      <c r="A105" s="2">
        <v>31199</v>
      </c>
      <c r="B105" s="4">
        <v>174283</v>
      </c>
      <c r="C105" s="4">
        <f t="shared" si="9"/>
        <v>2.206179884002557E-2</v>
      </c>
      <c r="D105" s="4">
        <v>11039</v>
      </c>
      <c r="E105" s="4">
        <f t="shared" si="7"/>
        <v>8.57</v>
      </c>
      <c r="F105" s="4">
        <f t="shared" si="5"/>
        <v>60.74</v>
      </c>
      <c r="G105" s="4">
        <f t="shared" si="6"/>
        <v>11.7</v>
      </c>
      <c r="H105" s="4">
        <v>112584</v>
      </c>
      <c r="I105" s="4">
        <f t="shared" si="8"/>
        <v>6.6</v>
      </c>
      <c r="J105" s="4">
        <f t="shared" si="8"/>
        <v>2.4</v>
      </c>
      <c r="O105" s="2">
        <v>30256</v>
      </c>
      <c r="P105" s="3">
        <v>8.6787589999999994</v>
      </c>
      <c r="Q105" s="4">
        <v>60.720415899999999</v>
      </c>
      <c r="R105" s="4">
        <v>12.770642499999999</v>
      </c>
      <c r="T105" s="2">
        <v>27273</v>
      </c>
      <c r="U105" s="4">
        <v>16.399999999999999</v>
      </c>
      <c r="V105" s="4">
        <v>5.2</v>
      </c>
    </row>
    <row r="106" spans="1:22" ht="16.350000000000001" x14ac:dyDescent="0.6">
      <c r="A106" s="2">
        <v>31291</v>
      </c>
      <c r="B106" s="4">
        <v>176648</v>
      </c>
      <c r="C106" s="4">
        <f t="shared" si="9"/>
        <v>1.3569883465398336E-2</v>
      </c>
      <c r="D106" s="4">
        <v>11151</v>
      </c>
      <c r="E106" s="4">
        <f t="shared" si="7"/>
        <v>8.06</v>
      </c>
      <c r="F106" s="4">
        <f t="shared" si="5"/>
        <v>61.12</v>
      </c>
      <c r="G106" s="4">
        <f t="shared" si="6"/>
        <v>11.23</v>
      </c>
      <c r="H106" s="4">
        <v>113092</v>
      </c>
      <c r="I106" s="4">
        <f t="shared" si="8"/>
        <v>7.6</v>
      </c>
      <c r="J106" s="4">
        <f t="shared" si="8"/>
        <v>2.2999999999999998</v>
      </c>
      <c r="O106" s="2">
        <v>30286</v>
      </c>
      <c r="P106" s="3">
        <v>9.4013168</v>
      </c>
      <c r="Q106" s="4">
        <v>60.642293299999999</v>
      </c>
      <c r="R106" s="4">
        <v>13.3499336</v>
      </c>
      <c r="T106" s="2">
        <v>27364</v>
      </c>
      <c r="U106" s="4">
        <v>16.7</v>
      </c>
      <c r="V106" s="4">
        <v>3.5</v>
      </c>
    </row>
    <row r="107" spans="1:22" ht="16.350000000000001" x14ac:dyDescent="0.6">
      <c r="A107" s="2">
        <v>31382</v>
      </c>
      <c r="B107" s="4">
        <v>176201</v>
      </c>
      <c r="C107" s="4">
        <f t="shared" si="9"/>
        <v>-2.530456048186247E-3</v>
      </c>
      <c r="D107" s="4">
        <v>11080</v>
      </c>
      <c r="E107" s="4">
        <f t="shared" si="7"/>
        <v>7.78</v>
      </c>
      <c r="F107" s="4">
        <f t="shared" si="5"/>
        <v>61.05</v>
      </c>
      <c r="G107" s="4">
        <f t="shared" si="6"/>
        <v>10.9</v>
      </c>
      <c r="H107" s="4">
        <v>115576</v>
      </c>
      <c r="I107" s="4">
        <f t="shared" si="8"/>
        <v>8.3000000000000007</v>
      </c>
      <c r="J107" s="4">
        <f t="shared" si="8"/>
        <v>2</v>
      </c>
      <c r="O107" s="2">
        <v>30317</v>
      </c>
      <c r="P107" s="3">
        <v>9.2996780000000001</v>
      </c>
      <c r="Q107" s="4">
        <v>60.460938200000001</v>
      </c>
      <c r="R107" s="4">
        <v>13.084099800000001</v>
      </c>
      <c r="T107" s="2">
        <v>27454</v>
      </c>
      <c r="U107" s="4">
        <v>17.7</v>
      </c>
      <c r="V107" s="4">
        <v>4.0999999999999996</v>
      </c>
    </row>
    <row r="108" spans="1:22" ht="16.350000000000001" x14ac:dyDescent="0.6">
      <c r="A108" s="2">
        <v>31472</v>
      </c>
      <c r="B108" s="4">
        <v>177357</v>
      </c>
      <c r="C108" s="4">
        <f t="shared" si="9"/>
        <v>6.5606892128875494E-3</v>
      </c>
      <c r="D108" s="4">
        <v>11114</v>
      </c>
      <c r="E108" s="4">
        <f t="shared" si="7"/>
        <v>7.93</v>
      </c>
      <c r="F108" s="4">
        <f t="shared" si="5"/>
        <v>61.52</v>
      </c>
      <c r="G108" s="4">
        <f t="shared" si="6"/>
        <v>11.36</v>
      </c>
      <c r="H108" s="4">
        <v>115709</v>
      </c>
      <c r="I108" s="4">
        <f t="shared" si="8"/>
        <v>9.1999999999999993</v>
      </c>
      <c r="J108" s="4">
        <f t="shared" si="8"/>
        <v>2.2000000000000002</v>
      </c>
      <c r="O108" s="2">
        <v>30348</v>
      </c>
      <c r="P108" s="3">
        <v>9.6584286000000006</v>
      </c>
      <c r="Q108" s="4">
        <v>60.549854400000001</v>
      </c>
      <c r="R108" s="4">
        <v>13.5411941</v>
      </c>
      <c r="T108" s="2">
        <v>27546</v>
      </c>
      <c r="U108" s="4">
        <v>17</v>
      </c>
      <c r="V108" s="4">
        <v>3.3</v>
      </c>
    </row>
    <row r="109" spans="1:22" ht="16.350000000000001" x14ac:dyDescent="0.6">
      <c r="A109" s="2">
        <v>31564</v>
      </c>
      <c r="B109" s="4">
        <v>177038</v>
      </c>
      <c r="C109" s="4">
        <f t="shared" si="9"/>
        <v>-1.7986321374403591E-3</v>
      </c>
      <c r="D109" s="4">
        <v>11052</v>
      </c>
      <c r="E109" s="4">
        <f t="shared" si="7"/>
        <v>7.65</v>
      </c>
      <c r="F109" s="4">
        <f t="shared" si="5"/>
        <v>61.93</v>
      </c>
      <c r="G109" s="4">
        <f t="shared" si="6"/>
        <v>11.39</v>
      </c>
      <c r="H109" s="4">
        <v>115611</v>
      </c>
      <c r="I109" s="4">
        <f t="shared" si="8"/>
        <v>8.5</v>
      </c>
      <c r="J109" s="4">
        <f t="shared" si="8"/>
        <v>1.7</v>
      </c>
      <c r="O109" s="2">
        <v>30376</v>
      </c>
      <c r="P109" s="3">
        <v>9.9505665000000008</v>
      </c>
      <c r="Q109" s="4">
        <v>60.319195100000002</v>
      </c>
      <c r="R109" s="4">
        <v>13.998402799999999</v>
      </c>
      <c r="T109" s="2">
        <v>27638</v>
      </c>
      <c r="U109" s="4">
        <v>12</v>
      </c>
      <c r="V109" s="4">
        <v>0.6</v>
      </c>
    </row>
    <row r="110" spans="1:22" ht="16.350000000000001" x14ac:dyDescent="0.6">
      <c r="A110" s="2">
        <v>31656</v>
      </c>
      <c r="B110" s="4">
        <v>177541</v>
      </c>
      <c r="C110" s="4">
        <f t="shared" si="9"/>
        <v>2.8411979349065586E-3</v>
      </c>
      <c r="D110" s="4">
        <v>11043</v>
      </c>
      <c r="E110" s="4">
        <f t="shared" si="7"/>
        <v>8.34</v>
      </c>
      <c r="F110" s="4">
        <f t="shared" si="5"/>
        <v>61.97</v>
      </c>
      <c r="G110" s="4">
        <f t="shared" si="6"/>
        <v>12.04</v>
      </c>
      <c r="H110" s="4">
        <v>114403</v>
      </c>
      <c r="I110" s="4">
        <f t="shared" si="8"/>
        <v>8.8000000000000007</v>
      </c>
      <c r="J110" s="4">
        <f t="shared" si="8"/>
        <v>2.6</v>
      </c>
      <c r="O110" s="2">
        <v>30407</v>
      </c>
      <c r="P110" s="3">
        <v>10.151669800000001</v>
      </c>
      <c r="Q110" s="4">
        <v>60.136137599999998</v>
      </c>
      <c r="R110" s="4">
        <v>13.9496536</v>
      </c>
      <c r="T110" s="2">
        <v>27729</v>
      </c>
      <c r="U110" s="4">
        <v>14.3</v>
      </c>
      <c r="V110" s="4">
        <v>5.7</v>
      </c>
    </row>
    <row r="111" spans="1:22" ht="16.350000000000001" x14ac:dyDescent="0.6">
      <c r="A111" s="2">
        <v>31747</v>
      </c>
      <c r="B111" s="4">
        <v>180471</v>
      </c>
      <c r="C111" s="4">
        <f t="shared" si="9"/>
        <v>1.6503230239775624E-2</v>
      </c>
      <c r="D111" s="4">
        <v>11182</v>
      </c>
      <c r="E111" s="4">
        <f t="shared" si="7"/>
        <v>8.36</v>
      </c>
      <c r="F111" s="4">
        <f t="shared" si="5"/>
        <v>61.93</v>
      </c>
      <c r="G111" s="4">
        <f t="shared" si="6"/>
        <v>12.25</v>
      </c>
      <c r="H111" s="4">
        <v>115228</v>
      </c>
      <c r="I111" s="4">
        <f t="shared" si="8"/>
        <v>9.6</v>
      </c>
      <c r="J111" s="4">
        <f t="shared" si="8"/>
        <v>2.8</v>
      </c>
      <c r="O111" s="2">
        <v>30437</v>
      </c>
      <c r="P111" s="3">
        <v>10.3221413</v>
      </c>
      <c r="Q111" s="4">
        <v>60.453995900000002</v>
      </c>
      <c r="R111" s="4">
        <v>14.4753001</v>
      </c>
      <c r="T111" s="2">
        <v>27820</v>
      </c>
      <c r="U111" s="4">
        <v>13.1</v>
      </c>
      <c r="V111" s="4">
        <v>3</v>
      </c>
    </row>
    <row r="112" spans="1:22" ht="16.350000000000001" x14ac:dyDescent="0.6">
      <c r="A112" s="2">
        <v>31837</v>
      </c>
      <c r="B112" s="4">
        <v>182209</v>
      </c>
      <c r="C112" s="4">
        <f t="shared" si="9"/>
        <v>9.630356123698558E-3</v>
      </c>
      <c r="D112" s="4">
        <v>11247</v>
      </c>
      <c r="E112" s="4">
        <f t="shared" si="7"/>
        <v>8.43</v>
      </c>
      <c r="F112" s="4">
        <f t="shared" si="5"/>
        <v>62.04</v>
      </c>
      <c r="G112" s="4">
        <f t="shared" si="6"/>
        <v>12.28</v>
      </c>
      <c r="H112" s="4">
        <v>113745</v>
      </c>
      <c r="I112" s="4">
        <f t="shared" si="8"/>
        <v>9.4</v>
      </c>
      <c r="J112" s="4">
        <f t="shared" si="8"/>
        <v>2</v>
      </c>
      <c r="O112" s="2">
        <v>30468</v>
      </c>
      <c r="P112" s="3">
        <v>10.202401399999999</v>
      </c>
      <c r="Q112" s="4">
        <v>60.348787700000003</v>
      </c>
      <c r="R112" s="4">
        <v>14.3048872</v>
      </c>
      <c r="T112" s="2">
        <v>27912</v>
      </c>
      <c r="U112" s="4">
        <v>12</v>
      </c>
      <c r="V112" s="4">
        <v>2.2999999999999998</v>
      </c>
    </row>
    <row r="113" spans="1:22" ht="16.350000000000001" x14ac:dyDescent="0.6">
      <c r="A113" s="2">
        <v>31929</v>
      </c>
      <c r="B113" s="4">
        <v>185066</v>
      </c>
      <c r="C113" s="4">
        <f t="shared" si="9"/>
        <v>1.5679796277900726E-2</v>
      </c>
      <c r="D113" s="4">
        <v>11379</v>
      </c>
      <c r="E113" s="4">
        <f t="shared" si="7"/>
        <v>8.01</v>
      </c>
      <c r="F113" s="4">
        <f t="shared" si="5"/>
        <v>61.91</v>
      </c>
      <c r="G113" s="4">
        <f t="shared" si="6"/>
        <v>12.09</v>
      </c>
      <c r="H113" s="4">
        <v>115401</v>
      </c>
      <c r="I113" s="4">
        <f t="shared" si="8"/>
        <v>9.3000000000000007</v>
      </c>
      <c r="J113" s="4">
        <f t="shared" si="8"/>
        <v>1.5</v>
      </c>
      <c r="O113" s="2">
        <v>30498</v>
      </c>
      <c r="P113" s="3">
        <v>10.5218031</v>
      </c>
      <c r="Q113" s="4">
        <v>60.523282799999997</v>
      </c>
      <c r="R113" s="4">
        <v>14.466181199999999</v>
      </c>
      <c r="T113" s="2">
        <v>28004</v>
      </c>
      <c r="U113" s="4">
        <v>13.8</v>
      </c>
      <c r="V113" s="4">
        <v>2.2999999999999998</v>
      </c>
    </row>
    <row r="114" spans="1:22" ht="16.350000000000001" x14ac:dyDescent="0.6">
      <c r="A114" s="2">
        <v>32021</v>
      </c>
      <c r="B114" s="4">
        <v>188434</v>
      </c>
      <c r="C114" s="4">
        <f t="shared" si="9"/>
        <v>1.8198912820291069E-2</v>
      </c>
      <c r="D114" s="4">
        <v>11539</v>
      </c>
      <c r="E114" s="4">
        <f t="shared" si="7"/>
        <v>7.75</v>
      </c>
      <c r="F114" s="4">
        <f t="shared" si="5"/>
        <v>61.55</v>
      </c>
      <c r="G114" s="4">
        <f t="shared" si="6"/>
        <v>11.75</v>
      </c>
      <c r="H114" s="4">
        <v>116896</v>
      </c>
      <c r="I114" s="4">
        <f t="shared" si="8"/>
        <v>8.3000000000000007</v>
      </c>
      <c r="J114" s="4">
        <f t="shared" si="8"/>
        <v>1.7</v>
      </c>
      <c r="O114" s="2">
        <v>30529</v>
      </c>
      <c r="P114" s="3">
        <v>10.218486</v>
      </c>
      <c r="Q114" s="4">
        <v>60.2986754</v>
      </c>
      <c r="R114" s="4">
        <v>14.1350333</v>
      </c>
      <c r="T114" s="2">
        <v>28095</v>
      </c>
      <c r="U114" s="4">
        <v>14.3</v>
      </c>
      <c r="V114" s="4">
        <v>6.1</v>
      </c>
    </row>
    <row r="115" spans="1:22" ht="16.350000000000001" x14ac:dyDescent="0.6">
      <c r="A115" s="2">
        <v>32112</v>
      </c>
      <c r="B115" s="4">
        <v>192244</v>
      </c>
      <c r="C115" s="4">
        <f t="shared" si="9"/>
        <v>2.0219281021471636E-2</v>
      </c>
      <c r="D115" s="4">
        <v>11725</v>
      </c>
      <c r="E115" s="4">
        <f t="shared" si="7"/>
        <v>7.73</v>
      </c>
      <c r="F115" s="4">
        <f t="shared" si="5"/>
        <v>62.03</v>
      </c>
      <c r="G115" s="4">
        <f t="shared" si="6"/>
        <v>11.72</v>
      </c>
      <c r="H115" s="4">
        <v>115064</v>
      </c>
      <c r="I115" s="4">
        <f t="shared" si="8"/>
        <v>7.2</v>
      </c>
      <c r="J115" s="4">
        <f t="shared" si="8"/>
        <v>1.7</v>
      </c>
      <c r="O115" s="2">
        <v>30560</v>
      </c>
      <c r="P115" s="3">
        <v>10.337396</v>
      </c>
      <c r="Q115" s="4">
        <v>60.613206099999999</v>
      </c>
      <c r="R115" s="4">
        <v>14.1849255</v>
      </c>
      <c r="T115" s="2">
        <v>28185</v>
      </c>
      <c r="U115" s="4">
        <v>13.3</v>
      </c>
      <c r="V115" s="4">
        <v>2.1</v>
      </c>
    </row>
    <row r="116" spans="1:22" ht="16.350000000000001" x14ac:dyDescent="0.6">
      <c r="A116" s="2">
        <v>32203</v>
      </c>
      <c r="B116" s="4">
        <v>193067</v>
      </c>
      <c r="C116" s="4">
        <f t="shared" si="9"/>
        <v>4.2810178731196302E-3</v>
      </c>
      <c r="D116" s="4">
        <v>11724</v>
      </c>
      <c r="E116" s="4">
        <f t="shared" si="7"/>
        <v>7.5</v>
      </c>
      <c r="F116" s="4">
        <f t="shared" si="5"/>
        <v>62.34</v>
      </c>
      <c r="G116" s="4">
        <f t="shared" si="6"/>
        <v>11.3</v>
      </c>
      <c r="H116" s="4">
        <v>117976</v>
      </c>
      <c r="I116" s="4">
        <f t="shared" si="8"/>
        <v>6.8</v>
      </c>
      <c r="J116" s="4">
        <f t="shared" si="8"/>
        <v>1.7</v>
      </c>
      <c r="O116" s="2">
        <v>30590</v>
      </c>
      <c r="P116" s="3">
        <v>10.0071581</v>
      </c>
      <c r="Q116" s="4">
        <v>60.317198699999999</v>
      </c>
      <c r="R116" s="4">
        <v>13.6616579</v>
      </c>
      <c r="T116" s="2">
        <v>28277</v>
      </c>
      <c r="U116" s="4">
        <v>13.6</v>
      </c>
      <c r="V116" s="4">
        <v>2.6</v>
      </c>
    </row>
    <row r="117" spans="1:22" ht="16.350000000000001" x14ac:dyDescent="0.6">
      <c r="A117" s="2">
        <v>32295</v>
      </c>
      <c r="B117" s="4">
        <v>193199</v>
      </c>
      <c r="C117" s="4">
        <f t="shared" si="9"/>
        <v>6.8370047703636416E-4</v>
      </c>
      <c r="D117" s="4">
        <v>11686</v>
      </c>
      <c r="E117" s="4">
        <f t="shared" si="7"/>
        <v>7.58</v>
      </c>
      <c r="F117" s="4">
        <f t="shared" si="5"/>
        <v>62.34</v>
      </c>
      <c r="G117" s="4">
        <f t="shared" si="6"/>
        <v>11.53</v>
      </c>
      <c r="H117" s="4">
        <v>119382</v>
      </c>
      <c r="I117" s="4">
        <f t="shared" si="8"/>
        <v>7.2</v>
      </c>
      <c r="J117" s="4">
        <f t="shared" si="8"/>
        <v>1.9</v>
      </c>
      <c r="O117" s="2">
        <v>30621</v>
      </c>
      <c r="P117" s="3">
        <v>9.6534698999999993</v>
      </c>
      <c r="Q117" s="4">
        <v>60.356014799999997</v>
      </c>
      <c r="R117" s="4">
        <v>13.2868618</v>
      </c>
      <c r="T117" s="2">
        <v>28369</v>
      </c>
      <c r="U117" s="4">
        <v>13.3</v>
      </c>
      <c r="V117" s="4">
        <v>2</v>
      </c>
    </row>
    <row r="118" spans="1:22" ht="16.350000000000001" x14ac:dyDescent="0.6">
      <c r="A118" s="2">
        <v>32387</v>
      </c>
      <c r="B118" s="4">
        <v>194794</v>
      </c>
      <c r="C118" s="4">
        <f t="shared" si="9"/>
        <v>8.2557363133348716E-3</v>
      </c>
      <c r="D118" s="4">
        <v>11724</v>
      </c>
      <c r="E118" s="4">
        <f t="shared" si="7"/>
        <v>6.93</v>
      </c>
      <c r="F118" s="4">
        <f t="shared" si="5"/>
        <v>62.38</v>
      </c>
      <c r="G118" s="4">
        <f t="shared" si="6"/>
        <v>10.59</v>
      </c>
      <c r="H118" s="4">
        <v>119078</v>
      </c>
      <c r="I118" s="4">
        <f t="shared" si="8"/>
        <v>7.3</v>
      </c>
      <c r="J118" s="4">
        <f t="shared" si="8"/>
        <v>1.8</v>
      </c>
      <c r="O118" s="2">
        <v>30651</v>
      </c>
      <c r="P118" s="3">
        <v>9.4565546999999999</v>
      </c>
      <c r="Q118" s="4">
        <v>60.3812383</v>
      </c>
      <c r="R118" s="4">
        <v>12.852543799999999</v>
      </c>
      <c r="T118" s="2">
        <v>28460</v>
      </c>
      <c r="U118" s="4">
        <v>9.4</v>
      </c>
      <c r="V118" s="4">
        <v>2.4</v>
      </c>
    </row>
    <row r="119" spans="1:22" ht="16.350000000000001" x14ac:dyDescent="0.6">
      <c r="A119" s="2">
        <v>32478</v>
      </c>
      <c r="B119" s="4">
        <v>197812</v>
      </c>
      <c r="C119" s="4">
        <f t="shared" si="9"/>
        <v>1.5493290347752042E-2</v>
      </c>
      <c r="D119" s="4">
        <v>11852</v>
      </c>
      <c r="E119" s="4">
        <f t="shared" si="7"/>
        <v>6.83</v>
      </c>
      <c r="F119" s="4">
        <f t="shared" si="5"/>
        <v>62.57</v>
      </c>
      <c r="G119" s="4">
        <f t="shared" si="6"/>
        <v>10.84</v>
      </c>
      <c r="H119" s="4">
        <v>123227</v>
      </c>
      <c r="I119" s="4">
        <f t="shared" si="8"/>
        <v>7.6</v>
      </c>
      <c r="J119" s="4">
        <f t="shared" si="8"/>
        <v>2</v>
      </c>
      <c r="O119" s="2">
        <v>30682</v>
      </c>
      <c r="P119" s="3">
        <v>9.4979601000000002</v>
      </c>
      <c r="Q119" s="4">
        <v>60.288959400000003</v>
      </c>
      <c r="R119" s="4">
        <v>13.090469300000001</v>
      </c>
      <c r="T119" s="2">
        <v>28550</v>
      </c>
      <c r="U119" s="4">
        <v>8.6999999999999993</v>
      </c>
      <c r="V119" s="4">
        <v>1.4</v>
      </c>
    </row>
    <row r="120" spans="1:22" ht="16.350000000000001" x14ac:dyDescent="0.6">
      <c r="A120" s="2">
        <v>32568</v>
      </c>
      <c r="B120" s="4">
        <v>199851</v>
      </c>
      <c r="C120" s="4">
        <f t="shared" si="9"/>
        <v>1.0307766970659049E-2</v>
      </c>
      <c r="D120" s="4">
        <v>11925</v>
      </c>
      <c r="E120" s="4">
        <f t="shared" si="7"/>
        <v>6.34</v>
      </c>
      <c r="F120" s="4">
        <f t="shared" si="5"/>
        <v>62.8</v>
      </c>
      <c r="G120" s="4">
        <f t="shared" si="6"/>
        <v>10.06</v>
      </c>
      <c r="H120" s="4">
        <v>126329</v>
      </c>
      <c r="I120" s="4">
        <f t="shared" si="8"/>
        <v>6.8</v>
      </c>
      <c r="J120" s="4">
        <f t="shared" si="8"/>
        <v>1</v>
      </c>
      <c r="O120" s="2">
        <v>30713</v>
      </c>
      <c r="P120" s="3">
        <v>9.3853795000000009</v>
      </c>
      <c r="Q120" s="4">
        <v>60.263378600000003</v>
      </c>
      <c r="R120" s="4">
        <v>12.938596799999999</v>
      </c>
      <c r="T120" s="2">
        <v>28642</v>
      </c>
      <c r="U120" s="4">
        <v>8</v>
      </c>
      <c r="V120" s="4">
        <v>1.9</v>
      </c>
    </row>
    <row r="121" spans="1:22" ht="16.350000000000001" x14ac:dyDescent="0.6">
      <c r="A121" s="2">
        <v>32660</v>
      </c>
      <c r="B121" s="4">
        <v>204098</v>
      </c>
      <c r="C121" s="4">
        <f t="shared" si="9"/>
        <v>2.1250831869742859E-2</v>
      </c>
      <c r="D121" s="4">
        <v>12138</v>
      </c>
      <c r="E121" s="4">
        <f t="shared" si="7"/>
        <v>6.01</v>
      </c>
      <c r="F121" s="4">
        <f t="shared" si="5"/>
        <v>63.03</v>
      </c>
      <c r="G121" s="4">
        <f t="shared" si="6"/>
        <v>9.68</v>
      </c>
      <c r="H121" s="4">
        <v>127777</v>
      </c>
      <c r="I121" s="4">
        <f t="shared" si="8"/>
        <v>7.5</v>
      </c>
      <c r="J121" s="4">
        <f t="shared" si="8"/>
        <v>2.5</v>
      </c>
      <c r="O121" s="2">
        <v>30742</v>
      </c>
      <c r="P121" s="3">
        <v>9.2074887000000007</v>
      </c>
      <c r="Q121" s="4">
        <v>60.580083799999997</v>
      </c>
      <c r="R121" s="4">
        <v>12.782376599999999</v>
      </c>
      <c r="T121" s="2">
        <v>28734</v>
      </c>
      <c r="U121" s="4">
        <v>7.8</v>
      </c>
      <c r="V121" s="4">
        <v>1.8</v>
      </c>
    </row>
    <row r="122" spans="1:22" ht="16.350000000000001" x14ac:dyDescent="0.6">
      <c r="A122" s="2">
        <v>32752</v>
      </c>
      <c r="B122" s="4">
        <v>205756</v>
      </c>
      <c r="C122" s="4">
        <f t="shared" si="9"/>
        <v>8.1235484914110589E-3</v>
      </c>
      <c r="D122" s="4">
        <v>12194</v>
      </c>
      <c r="E122" s="4">
        <f t="shared" si="7"/>
        <v>6.03</v>
      </c>
      <c r="F122" s="4">
        <f t="shared" si="5"/>
        <v>63.36</v>
      </c>
      <c r="G122" s="4">
        <f t="shared" si="6"/>
        <v>10.24</v>
      </c>
      <c r="H122" s="4">
        <v>125402</v>
      </c>
      <c r="I122" s="4">
        <f t="shared" si="8"/>
        <v>8</v>
      </c>
      <c r="J122" s="4">
        <f t="shared" si="8"/>
        <v>2.2999999999999998</v>
      </c>
      <c r="O122" s="2">
        <v>30773</v>
      </c>
      <c r="P122" s="3">
        <v>9.3700959000000008</v>
      </c>
      <c r="Q122" s="4">
        <v>60.658337000000003</v>
      </c>
      <c r="R122" s="4">
        <v>13.042919700000001</v>
      </c>
      <c r="T122" s="2">
        <v>28825</v>
      </c>
      <c r="U122" s="4">
        <v>7.6</v>
      </c>
      <c r="V122" s="4">
        <v>2.2999999999999998</v>
      </c>
    </row>
    <row r="123" spans="1:22" ht="16.350000000000001" x14ac:dyDescent="0.6">
      <c r="A123" s="2">
        <v>32843</v>
      </c>
      <c r="B123" s="4">
        <v>205182</v>
      </c>
      <c r="C123" s="4">
        <f t="shared" si="9"/>
        <v>-2.7897120861603009E-3</v>
      </c>
      <c r="D123" s="4">
        <v>12112</v>
      </c>
      <c r="E123" s="4">
        <f t="shared" si="7"/>
        <v>5.85</v>
      </c>
      <c r="F123" s="4">
        <f t="shared" si="5"/>
        <v>63.32</v>
      </c>
      <c r="G123" s="4">
        <f t="shared" si="6"/>
        <v>9.94</v>
      </c>
      <c r="H123" s="4">
        <v>131125</v>
      </c>
      <c r="I123" s="4">
        <f t="shared" si="8"/>
        <v>7.8</v>
      </c>
      <c r="J123" s="4">
        <f t="shared" si="8"/>
        <v>1.8</v>
      </c>
      <c r="O123" s="2">
        <v>30803</v>
      </c>
      <c r="P123" s="3">
        <v>8.9357206999999992</v>
      </c>
      <c r="Q123" s="4">
        <v>60.519701099999999</v>
      </c>
      <c r="R123" s="4">
        <v>12.5271192</v>
      </c>
      <c r="T123" s="2">
        <v>28915</v>
      </c>
      <c r="U123" s="4">
        <v>8</v>
      </c>
      <c r="V123" s="4">
        <v>1.8</v>
      </c>
    </row>
    <row r="124" spans="1:22" ht="16.350000000000001" x14ac:dyDescent="0.6">
      <c r="A124" s="2">
        <v>32933</v>
      </c>
      <c r="B124" s="4">
        <v>206890</v>
      </c>
      <c r="C124" s="4">
        <f t="shared" si="9"/>
        <v>8.3243169478803836E-3</v>
      </c>
      <c r="D124" s="4">
        <v>12170</v>
      </c>
      <c r="E124" s="4">
        <f t="shared" si="7"/>
        <v>6.19</v>
      </c>
      <c r="F124" s="4">
        <f t="shared" si="5"/>
        <v>63.54</v>
      </c>
      <c r="G124" s="4">
        <f t="shared" si="6"/>
        <v>10.33</v>
      </c>
      <c r="H124" s="4">
        <v>131280</v>
      </c>
      <c r="I124" s="4">
        <f t="shared" si="8"/>
        <v>8.6999999999999993</v>
      </c>
      <c r="J124" s="4">
        <f t="shared" si="8"/>
        <v>1.8</v>
      </c>
      <c r="O124" s="2">
        <v>30834</v>
      </c>
      <c r="P124" s="3">
        <v>9.0943736000000008</v>
      </c>
      <c r="Q124" s="4">
        <v>60.744105699999999</v>
      </c>
      <c r="R124" s="4">
        <v>12.6005851</v>
      </c>
      <c r="T124" s="2">
        <v>29007</v>
      </c>
      <c r="U124" s="4">
        <v>8.8000000000000007</v>
      </c>
      <c r="V124" s="4">
        <v>2.6</v>
      </c>
    </row>
    <row r="125" spans="1:22" ht="16.350000000000001" x14ac:dyDescent="0.6">
      <c r="A125" s="2">
        <v>33025</v>
      </c>
      <c r="B125" s="4">
        <v>207173</v>
      </c>
      <c r="C125" s="4">
        <f t="shared" si="9"/>
        <v>1.3678766494271688E-3</v>
      </c>
      <c r="D125" s="4">
        <v>12139</v>
      </c>
      <c r="E125" s="4">
        <f t="shared" si="7"/>
        <v>6.61</v>
      </c>
      <c r="F125" s="4">
        <f t="shared" si="5"/>
        <v>63.9</v>
      </c>
      <c r="G125" s="4">
        <f t="shared" si="6"/>
        <v>10.93</v>
      </c>
      <c r="H125" s="4">
        <v>130198</v>
      </c>
      <c r="I125" s="4">
        <f t="shared" si="8"/>
        <v>7.7</v>
      </c>
      <c r="J125" s="4">
        <f t="shared" si="8"/>
        <v>1.6</v>
      </c>
      <c r="O125" s="2">
        <v>30864</v>
      </c>
      <c r="P125" s="3">
        <v>8.9191096000000005</v>
      </c>
      <c r="Q125" s="4">
        <v>60.6156893</v>
      </c>
      <c r="R125" s="4">
        <v>12.4957046</v>
      </c>
      <c r="T125" s="2">
        <v>29099</v>
      </c>
      <c r="U125" s="4">
        <v>9.5</v>
      </c>
      <c r="V125" s="4">
        <v>2.5</v>
      </c>
    </row>
    <row r="126" spans="1:22" ht="16.350000000000001" x14ac:dyDescent="0.6">
      <c r="A126" s="2">
        <v>33117</v>
      </c>
      <c r="B126" s="4">
        <v>205931</v>
      </c>
      <c r="C126" s="4">
        <f t="shared" si="9"/>
        <v>-5.9949896946031034E-3</v>
      </c>
      <c r="D126" s="4">
        <v>12028</v>
      </c>
      <c r="E126" s="4">
        <f t="shared" si="7"/>
        <v>7.37</v>
      </c>
      <c r="F126" s="4">
        <f t="shared" si="5"/>
        <v>63.74</v>
      </c>
      <c r="G126" s="4">
        <f t="shared" si="6"/>
        <v>12.19</v>
      </c>
      <c r="H126" s="4">
        <v>129441</v>
      </c>
      <c r="I126" s="4">
        <f t="shared" si="8"/>
        <v>6.1</v>
      </c>
      <c r="J126" s="4">
        <f t="shared" si="8"/>
        <v>0.7</v>
      </c>
      <c r="O126" s="2">
        <v>30895</v>
      </c>
      <c r="P126" s="3">
        <v>8.8280996999999992</v>
      </c>
      <c r="Q126" s="4">
        <v>60.450392600000001</v>
      </c>
      <c r="R126" s="4">
        <v>12.278995699999999</v>
      </c>
      <c r="T126" s="2">
        <v>29190</v>
      </c>
      <c r="U126" s="4">
        <v>10.199999999999999</v>
      </c>
      <c r="V126" s="4">
        <v>2.9</v>
      </c>
    </row>
    <row r="127" spans="1:22" ht="16.350000000000001" x14ac:dyDescent="0.6">
      <c r="A127" s="2">
        <v>33208</v>
      </c>
      <c r="B127" s="4">
        <v>207139</v>
      </c>
      <c r="C127" s="4">
        <f t="shared" si="9"/>
        <v>5.8660425093841617E-3</v>
      </c>
      <c r="D127" s="4">
        <v>12061</v>
      </c>
      <c r="E127" s="4">
        <f t="shared" si="7"/>
        <v>8.02</v>
      </c>
      <c r="F127" s="4">
        <f t="shared" si="5"/>
        <v>63.68</v>
      </c>
      <c r="G127" s="4">
        <f t="shared" si="6"/>
        <v>13.21</v>
      </c>
      <c r="H127" s="4">
        <v>130363</v>
      </c>
      <c r="I127" s="4">
        <f t="shared" si="8"/>
        <v>6.9</v>
      </c>
      <c r="J127" s="4">
        <f t="shared" si="8"/>
        <v>2.6</v>
      </c>
      <c r="O127" s="2">
        <v>30926</v>
      </c>
      <c r="P127" s="3">
        <v>8.7345404999999996</v>
      </c>
      <c r="Q127" s="4">
        <v>60.576380100000002</v>
      </c>
      <c r="R127" s="4">
        <v>12.270138899999999</v>
      </c>
      <c r="T127" s="2">
        <v>29281</v>
      </c>
      <c r="U127" s="4">
        <v>10.4</v>
      </c>
      <c r="V127" s="4">
        <v>2</v>
      </c>
    </row>
    <row r="128" spans="1:22" ht="16.350000000000001" x14ac:dyDescent="0.6">
      <c r="A128" s="2">
        <v>33298</v>
      </c>
      <c r="B128" s="4">
        <v>204453</v>
      </c>
      <c r="C128" s="4">
        <f t="shared" si="9"/>
        <v>-1.2967138008776691E-2</v>
      </c>
      <c r="D128" s="4">
        <v>11865</v>
      </c>
      <c r="E128" s="4">
        <f t="shared" si="7"/>
        <v>9.19</v>
      </c>
      <c r="F128" s="4">
        <f t="shared" si="5"/>
        <v>63.36</v>
      </c>
      <c r="G128" s="4">
        <f t="shared" si="6"/>
        <v>14.99</v>
      </c>
      <c r="H128" s="4">
        <v>127365</v>
      </c>
      <c r="I128" s="4">
        <f t="shared" si="8"/>
        <v>4.8</v>
      </c>
      <c r="J128" s="4">
        <f t="shared" si="8"/>
        <v>-0.2</v>
      </c>
      <c r="O128" s="2">
        <v>30956</v>
      </c>
      <c r="P128" s="3">
        <v>8.6946749000000008</v>
      </c>
      <c r="Q128" s="4">
        <v>60.426876100000001</v>
      </c>
      <c r="R128" s="4">
        <v>12.2525111</v>
      </c>
      <c r="T128" s="2">
        <v>29373</v>
      </c>
      <c r="U128" s="4">
        <v>11</v>
      </c>
      <c r="V128" s="4">
        <v>3.1</v>
      </c>
    </row>
    <row r="129" spans="1:22" ht="16.350000000000001" x14ac:dyDescent="0.6">
      <c r="A129" s="2">
        <v>33390</v>
      </c>
      <c r="B129" s="4">
        <v>204195</v>
      </c>
      <c r="C129" s="4">
        <f t="shared" si="9"/>
        <v>-1.2619037138119626E-3</v>
      </c>
      <c r="D129" s="4">
        <v>11813</v>
      </c>
      <c r="E129" s="4">
        <f t="shared" si="7"/>
        <v>9.56</v>
      </c>
      <c r="F129" s="4">
        <f t="shared" si="5"/>
        <v>63.05</v>
      </c>
      <c r="G129" s="4">
        <f t="shared" si="6"/>
        <v>15.73</v>
      </c>
      <c r="H129" s="4">
        <v>128576</v>
      </c>
      <c r="I129" s="4">
        <f t="shared" si="8"/>
        <v>3.3</v>
      </c>
      <c r="J129" s="4">
        <f t="shared" si="8"/>
        <v>0.2</v>
      </c>
      <c r="O129" s="2">
        <v>30987</v>
      </c>
      <c r="P129" s="3">
        <v>8.6785210999999993</v>
      </c>
      <c r="Q129" s="4">
        <v>60.464306999999998</v>
      </c>
      <c r="R129" s="4">
        <v>12.139231300000001</v>
      </c>
      <c r="T129" s="2">
        <v>29465</v>
      </c>
      <c r="U129" s="4">
        <v>9.9</v>
      </c>
      <c r="V129" s="4">
        <v>1.5</v>
      </c>
    </row>
    <row r="130" spans="1:22" ht="16.350000000000001" x14ac:dyDescent="0.6">
      <c r="A130" s="2">
        <v>33482</v>
      </c>
      <c r="B130" s="4">
        <v>205034</v>
      </c>
      <c r="C130" s="4">
        <f t="shared" si="9"/>
        <v>4.108817551849997E-3</v>
      </c>
      <c r="D130" s="4">
        <v>11825</v>
      </c>
      <c r="E130" s="4">
        <f t="shared" si="7"/>
        <v>10.029999999999999</v>
      </c>
      <c r="F130" s="4">
        <f t="shared" ref="F130:F193" si="10">IF(IFERROR(INDEX(Q:Q,MATCH($A130,$O:$O,1))="",TRUE),"",ROUND(INDEX(Q:Q,MATCH($A130,$O:$O,1)),2))</f>
        <v>63.06</v>
      </c>
      <c r="G130" s="4">
        <f t="shared" ref="G130:G193" si="11">IF(IFERROR(INDEX(R:R,MATCH($A130,$O:$O,1))="",TRUE),"",ROUND(INDEX(R:R,MATCH($A130,$O:$O,1)),2))</f>
        <v>16.11</v>
      </c>
      <c r="H130" s="4">
        <v>128818</v>
      </c>
      <c r="I130" s="4">
        <f t="shared" si="8"/>
        <v>3.1</v>
      </c>
      <c r="J130" s="4">
        <f t="shared" si="8"/>
        <v>0.5</v>
      </c>
      <c r="O130" s="2">
        <v>31017</v>
      </c>
      <c r="P130" s="3">
        <v>8.5186794999999993</v>
      </c>
      <c r="Q130" s="4">
        <v>60.299105500000003</v>
      </c>
      <c r="R130" s="4">
        <v>11.756885</v>
      </c>
      <c r="T130" s="2">
        <v>29556</v>
      </c>
      <c r="U130" s="4">
        <v>9.1999999999999993</v>
      </c>
      <c r="V130" s="4">
        <v>2.2999999999999998</v>
      </c>
    </row>
    <row r="131" spans="1:22" ht="16.350000000000001" x14ac:dyDescent="0.6">
      <c r="A131" s="2">
        <v>33573</v>
      </c>
      <c r="B131" s="4">
        <v>205172</v>
      </c>
      <c r="C131" s="4">
        <f t="shared" si="9"/>
        <v>6.730591023926813E-4</v>
      </c>
      <c r="D131" s="4">
        <v>11802</v>
      </c>
      <c r="E131" s="4">
        <f t="shared" ref="E131:E194" si="12">IF(IFERROR(INDEX(P:P,MATCH($A131,$O:$O,1))="",TRUE),"",ROUND(INDEX(P:P,MATCH($A131,$O:$O,1)),2))</f>
        <v>10.47</v>
      </c>
      <c r="F131" s="4">
        <f t="shared" si="10"/>
        <v>62.96</v>
      </c>
      <c r="G131" s="4">
        <f t="shared" si="11"/>
        <v>16.600000000000001</v>
      </c>
      <c r="H131" s="4">
        <v>127923</v>
      </c>
      <c r="I131" s="4">
        <f t="shared" ref="I131:J194" si="13">IF(IFERROR(INDEX(U:U,MATCH($A131,$T:$T,1))="",TRUE),"",ROUND(INDEX(U:U,MATCH($A131,$T:$T,1)),2))</f>
        <v>1.5</v>
      </c>
      <c r="J131" s="4">
        <f t="shared" si="13"/>
        <v>1</v>
      </c>
      <c r="O131" s="2">
        <v>31048</v>
      </c>
      <c r="P131" s="3">
        <v>8.5498943999999995</v>
      </c>
      <c r="Q131" s="4">
        <v>60.307700500000003</v>
      </c>
      <c r="R131" s="4">
        <v>12.002392199999999</v>
      </c>
      <c r="T131" s="2">
        <v>29646</v>
      </c>
      <c r="U131" s="4">
        <v>9.4</v>
      </c>
      <c r="V131" s="4">
        <v>2.2000000000000002</v>
      </c>
    </row>
    <row r="132" spans="1:22" ht="16.350000000000001" x14ac:dyDescent="0.6">
      <c r="A132" s="2">
        <v>33664</v>
      </c>
      <c r="B132" s="4">
        <v>206707</v>
      </c>
      <c r="C132" s="4">
        <f t="shared" ref="C132:C195" si="14">B132/B131-1</f>
        <v>7.4815276938373643E-3</v>
      </c>
      <c r="D132" s="4">
        <v>11856</v>
      </c>
      <c r="E132" s="4">
        <f t="shared" si="12"/>
        <v>10.5</v>
      </c>
      <c r="F132" s="4">
        <f t="shared" si="10"/>
        <v>62.85</v>
      </c>
      <c r="G132" s="4">
        <f t="shared" si="11"/>
        <v>17.05</v>
      </c>
      <c r="H132" s="4">
        <v>130112</v>
      </c>
      <c r="I132" s="4">
        <f t="shared" si="13"/>
        <v>1.7</v>
      </c>
      <c r="J132" s="4">
        <f t="shared" si="13"/>
        <v>0</v>
      </c>
      <c r="O132" s="2">
        <v>31079</v>
      </c>
      <c r="P132" s="3">
        <v>8.3891641000000003</v>
      </c>
      <c r="Q132" s="4">
        <v>60.677186900000002</v>
      </c>
      <c r="R132" s="4">
        <v>11.929509100000001</v>
      </c>
      <c r="T132" s="2">
        <v>29738</v>
      </c>
      <c r="U132" s="4">
        <v>8.4</v>
      </c>
      <c r="V132" s="4">
        <v>2.2000000000000002</v>
      </c>
    </row>
    <row r="133" spans="1:22" ht="16.350000000000001" x14ac:dyDescent="0.6">
      <c r="A133" s="2">
        <v>33756</v>
      </c>
      <c r="B133" s="4">
        <v>208193</v>
      </c>
      <c r="C133" s="4">
        <f t="shared" si="14"/>
        <v>7.1889195818235496E-3</v>
      </c>
      <c r="D133" s="4">
        <v>11910</v>
      </c>
      <c r="E133" s="4">
        <f t="shared" si="12"/>
        <v>10.81</v>
      </c>
      <c r="F133" s="4">
        <f t="shared" si="10"/>
        <v>62.94</v>
      </c>
      <c r="G133" s="4">
        <f t="shared" si="11"/>
        <v>17.579999999999998</v>
      </c>
      <c r="H133" s="4">
        <v>130403</v>
      </c>
      <c r="I133" s="4">
        <f t="shared" si="13"/>
        <v>1.2</v>
      </c>
      <c r="J133" s="4">
        <f t="shared" si="13"/>
        <v>-0.3</v>
      </c>
      <c r="O133" s="2">
        <v>31107</v>
      </c>
      <c r="P133" s="3">
        <v>8.6647656000000008</v>
      </c>
      <c r="Q133" s="4">
        <v>60.530268200000002</v>
      </c>
      <c r="R133" s="4">
        <v>11.954372299999999</v>
      </c>
      <c r="T133" s="2">
        <v>29830</v>
      </c>
      <c r="U133" s="4">
        <v>9</v>
      </c>
      <c r="V133" s="4">
        <v>2.1</v>
      </c>
    </row>
    <row r="134" spans="1:22" ht="16.350000000000001" x14ac:dyDescent="0.6">
      <c r="A134" s="2">
        <v>33848</v>
      </c>
      <c r="B134" s="4">
        <v>210305</v>
      </c>
      <c r="C134" s="4">
        <f t="shared" si="14"/>
        <v>1.0144433290264265E-2</v>
      </c>
      <c r="D134" s="4">
        <v>12002</v>
      </c>
      <c r="E134" s="4">
        <f t="shared" si="12"/>
        <v>10.62</v>
      </c>
      <c r="F134" s="4">
        <f t="shared" si="10"/>
        <v>62.65</v>
      </c>
      <c r="G134" s="4">
        <f t="shared" si="11"/>
        <v>17.79</v>
      </c>
      <c r="H134" s="4">
        <v>132152</v>
      </c>
      <c r="I134" s="4">
        <f t="shared" si="13"/>
        <v>0.8</v>
      </c>
      <c r="J134" s="4">
        <f t="shared" si="13"/>
        <v>0.2</v>
      </c>
      <c r="O134" s="2">
        <v>31138</v>
      </c>
      <c r="P134" s="3">
        <v>8.4024494999999995</v>
      </c>
      <c r="Q134" s="4">
        <v>60.354485099999998</v>
      </c>
      <c r="R134" s="4">
        <v>11.706467399999999</v>
      </c>
      <c r="T134" s="2">
        <v>29921</v>
      </c>
      <c r="U134" s="4">
        <v>11</v>
      </c>
      <c r="V134" s="4">
        <v>4.0999999999999996</v>
      </c>
    </row>
    <row r="135" spans="1:22" ht="16.350000000000001" x14ac:dyDescent="0.6">
      <c r="A135" s="2">
        <v>33939</v>
      </c>
      <c r="B135" s="4">
        <v>214620</v>
      </c>
      <c r="C135" s="4">
        <f t="shared" si="14"/>
        <v>2.0517819357599665E-2</v>
      </c>
      <c r="D135" s="4">
        <v>12220</v>
      </c>
      <c r="E135" s="4">
        <f t="shared" si="12"/>
        <v>11.22</v>
      </c>
      <c r="F135" s="4">
        <f t="shared" si="10"/>
        <v>62.63</v>
      </c>
      <c r="G135" s="4">
        <f t="shared" si="11"/>
        <v>18.12</v>
      </c>
      <c r="H135" s="4">
        <v>131390</v>
      </c>
      <c r="I135" s="4">
        <f t="shared" si="13"/>
        <v>0.3</v>
      </c>
      <c r="J135" s="4">
        <f t="shared" si="13"/>
        <v>0.5</v>
      </c>
      <c r="O135" s="2">
        <v>31168</v>
      </c>
      <c r="P135" s="3">
        <v>8.3751870999999998</v>
      </c>
      <c r="Q135" s="4">
        <v>60.5729325</v>
      </c>
      <c r="R135" s="4">
        <v>11.5147315</v>
      </c>
      <c r="T135" s="2">
        <v>30011</v>
      </c>
      <c r="U135" s="4">
        <v>10.8</v>
      </c>
      <c r="V135" s="4">
        <v>2</v>
      </c>
    </row>
    <row r="136" spans="1:22" ht="16.350000000000001" x14ac:dyDescent="0.6">
      <c r="A136" s="2">
        <v>34029</v>
      </c>
      <c r="B136" s="4">
        <v>216105</v>
      </c>
      <c r="C136" s="4">
        <f t="shared" si="14"/>
        <v>6.9192060385798726E-3</v>
      </c>
      <c r="D136" s="4">
        <v>12276</v>
      </c>
      <c r="E136" s="4">
        <f t="shared" si="12"/>
        <v>10.86</v>
      </c>
      <c r="F136" s="4">
        <f t="shared" si="10"/>
        <v>62.42</v>
      </c>
      <c r="G136" s="4">
        <f t="shared" si="11"/>
        <v>17.82</v>
      </c>
      <c r="H136" s="4">
        <v>131527</v>
      </c>
      <c r="I136" s="4">
        <f t="shared" si="13"/>
        <v>1.2</v>
      </c>
      <c r="J136" s="4">
        <f t="shared" si="13"/>
        <v>0.8</v>
      </c>
      <c r="O136" s="2">
        <v>31199</v>
      </c>
      <c r="P136" s="3">
        <v>8.5693573000000001</v>
      </c>
      <c r="Q136" s="4">
        <v>60.741176000000003</v>
      </c>
      <c r="R136" s="4">
        <v>11.6973603</v>
      </c>
      <c r="T136" s="2">
        <v>30103</v>
      </c>
      <c r="U136" s="4">
        <v>10.9</v>
      </c>
      <c r="V136" s="4">
        <v>2.2999999999999998</v>
      </c>
    </row>
    <row r="137" spans="1:22" ht="16.350000000000001" x14ac:dyDescent="0.6">
      <c r="A137" s="2">
        <v>34121</v>
      </c>
      <c r="B137" s="4">
        <v>217327</v>
      </c>
      <c r="C137" s="4">
        <f t="shared" si="14"/>
        <v>5.65465861502501E-3</v>
      </c>
      <c r="D137" s="4">
        <v>12322</v>
      </c>
      <c r="E137" s="4">
        <f t="shared" si="12"/>
        <v>10.99</v>
      </c>
      <c r="F137" s="4">
        <f t="shared" si="10"/>
        <v>62.36</v>
      </c>
      <c r="G137" s="4">
        <f t="shared" si="11"/>
        <v>17.78</v>
      </c>
      <c r="H137" s="4">
        <v>132629</v>
      </c>
      <c r="I137" s="4">
        <f t="shared" si="13"/>
        <v>1.8</v>
      </c>
      <c r="J137" s="4">
        <f t="shared" si="13"/>
        <v>0.3</v>
      </c>
      <c r="O137" s="2">
        <v>31229</v>
      </c>
      <c r="P137" s="3">
        <v>8.3097189999999994</v>
      </c>
      <c r="Q137" s="4">
        <v>60.694993400000001</v>
      </c>
      <c r="R137" s="4">
        <v>11.5439317</v>
      </c>
      <c r="T137" s="2">
        <v>30195</v>
      </c>
      <c r="U137" s="4">
        <v>12.4</v>
      </c>
      <c r="V137" s="4">
        <v>3.5</v>
      </c>
    </row>
    <row r="138" spans="1:22" ht="16.350000000000001" x14ac:dyDescent="0.6">
      <c r="A138" s="2">
        <v>34213</v>
      </c>
      <c r="B138" s="4">
        <v>217554</v>
      </c>
      <c r="C138" s="4">
        <f t="shared" si="14"/>
        <v>1.0445089657520334E-3</v>
      </c>
      <c r="D138" s="4">
        <v>12305</v>
      </c>
      <c r="E138" s="4">
        <f t="shared" si="12"/>
        <v>10.74</v>
      </c>
      <c r="F138" s="4">
        <f t="shared" si="10"/>
        <v>62.36</v>
      </c>
      <c r="G138" s="4">
        <f t="shared" si="11"/>
        <v>17.93</v>
      </c>
      <c r="H138" s="4">
        <v>131061</v>
      </c>
      <c r="I138" s="4">
        <f t="shared" si="13"/>
        <v>2.2000000000000002</v>
      </c>
      <c r="J138" s="4">
        <f t="shared" si="13"/>
        <v>0.5</v>
      </c>
      <c r="O138" s="2">
        <v>31260</v>
      </c>
      <c r="P138" s="3">
        <v>8.1551887000000001</v>
      </c>
      <c r="Q138" s="4">
        <v>60.8833153</v>
      </c>
      <c r="R138" s="4">
        <v>11.427453099999999</v>
      </c>
      <c r="T138" s="2">
        <v>30286</v>
      </c>
      <c r="U138" s="4">
        <v>11.3</v>
      </c>
      <c r="V138" s="4">
        <v>3.1</v>
      </c>
    </row>
    <row r="139" spans="1:22" ht="16.350000000000001" x14ac:dyDescent="0.6">
      <c r="A139" s="2">
        <v>34304</v>
      </c>
      <c r="B139" s="4">
        <v>221594</v>
      </c>
      <c r="C139" s="4">
        <f t="shared" si="14"/>
        <v>1.8570102135561761E-2</v>
      </c>
      <c r="D139" s="4">
        <v>12504</v>
      </c>
      <c r="E139" s="4">
        <f t="shared" si="12"/>
        <v>10.76</v>
      </c>
      <c r="F139" s="4">
        <f t="shared" si="10"/>
        <v>62.83</v>
      </c>
      <c r="G139" s="4">
        <f t="shared" si="11"/>
        <v>17.45</v>
      </c>
      <c r="H139" s="4">
        <v>132601</v>
      </c>
      <c r="I139" s="4">
        <f t="shared" si="13"/>
        <v>1.8</v>
      </c>
      <c r="J139" s="4">
        <f t="shared" si="13"/>
        <v>0.2</v>
      </c>
      <c r="O139" s="2">
        <v>31291</v>
      </c>
      <c r="P139" s="3">
        <v>8.0570856000000006</v>
      </c>
      <c r="Q139" s="4">
        <v>61.118931699999997</v>
      </c>
      <c r="R139" s="4">
        <v>11.234469499999999</v>
      </c>
      <c r="T139" s="2">
        <v>30376</v>
      </c>
      <c r="U139" s="4">
        <v>11.4</v>
      </c>
      <c r="V139" s="4">
        <v>2.1</v>
      </c>
    </row>
    <row r="140" spans="1:22" ht="16.350000000000001" x14ac:dyDescent="0.6">
      <c r="A140" s="2">
        <v>34394</v>
      </c>
      <c r="B140" s="4">
        <v>225301</v>
      </c>
      <c r="C140" s="4">
        <f t="shared" si="14"/>
        <v>1.6728792295820361E-2</v>
      </c>
      <c r="D140" s="4">
        <v>12683</v>
      </c>
      <c r="E140" s="4">
        <f t="shared" si="12"/>
        <v>10.35</v>
      </c>
      <c r="F140" s="4">
        <f t="shared" si="10"/>
        <v>62.84</v>
      </c>
      <c r="G140" s="4">
        <f t="shared" si="11"/>
        <v>17.03</v>
      </c>
      <c r="H140" s="4">
        <v>135538</v>
      </c>
      <c r="I140" s="4">
        <f t="shared" si="13"/>
        <v>1.5</v>
      </c>
      <c r="J140" s="4">
        <f t="shared" si="13"/>
        <v>0.5</v>
      </c>
      <c r="O140" s="2">
        <v>31321</v>
      </c>
      <c r="P140" s="3">
        <v>7.8479203999999996</v>
      </c>
      <c r="Q140" s="4">
        <v>60.726713099999998</v>
      </c>
      <c r="R140" s="4">
        <v>11.159130299999999</v>
      </c>
      <c r="T140" s="2">
        <v>30468</v>
      </c>
      <c r="U140" s="4">
        <v>11.1</v>
      </c>
      <c r="V140" s="4">
        <v>2</v>
      </c>
    </row>
    <row r="141" spans="1:22" ht="16.350000000000001" x14ac:dyDescent="0.6">
      <c r="A141" s="2">
        <v>34486</v>
      </c>
      <c r="B141" s="4">
        <v>228104</v>
      </c>
      <c r="C141" s="4">
        <f t="shared" si="14"/>
        <v>1.2441134304774559E-2</v>
      </c>
      <c r="D141" s="4">
        <v>12811</v>
      </c>
      <c r="E141" s="4">
        <f t="shared" si="12"/>
        <v>9.82</v>
      </c>
      <c r="F141" s="4">
        <f t="shared" si="10"/>
        <v>62.86</v>
      </c>
      <c r="G141" s="4">
        <f t="shared" si="11"/>
        <v>16.32</v>
      </c>
      <c r="H141" s="4">
        <v>138322</v>
      </c>
      <c r="I141" s="4">
        <f t="shared" si="13"/>
        <v>1.8</v>
      </c>
      <c r="J141" s="4">
        <f t="shared" si="13"/>
        <v>0.7</v>
      </c>
      <c r="O141" s="2">
        <v>31352</v>
      </c>
      <c r="P141" s="3">
        <v>7.9499050000000002</v>
      </c>
      <c r="Q141" s="4">
        <v>61.568657899999998</v>
      </c>
      <c r="R141" s="4">
        <v>11.2146461</v>
      </c>
      <c r="T141" s="2">
        <v>30560</v>
      </c>
      <c r="U141" s="4">
        <v>9.1999999999999993</v>
      </c>
      <c r="V141" s="4">
        <v>1.7</v>
      </c>
    </row>
    <row r="142" spans="1:22" ht="16.350000000000001" x14ac:dyDescent="0.6">
      <c r="A142" s="2">
        <v>34578</v>
      </c>
      <c r="B142" s="4">
        <v>229838</v>
      </c>
      <c r="C142" s="4">
        <f t="shared" si="14"/>
        <v>7.6017956721494695E-3</v>
      </c>
      <c r="D142" s="4">
        <v>12872</v>
      </c>
      <c r="E142" s="4">
        <f t="shared" si="12"/>
        <v>9.35</v>
      </c>
      <c r="F142" s="4">
        <f t="shared" si="10"/>
        <v>63.17</v>
      </c>
      <c r="G142" s="4">
        <f t="shared" si="11"/>
        <v>15.29</v>
      </c>
      <c r="H142" s="4">
        <v>137643</v>
      </c>
      <c r="I142" s="4">
        <f t="shared" si="13"/>
        <v>2</v>
      </c>
      <c r="J142" s="4">
        <f t="shared" si="13"/>
        <v>0.6</v>
      </c>
      <c r="O142" s="2">
        <v>31382</v>
      </c>
      <c r="P142" s="3">
        <v>7.7838719000000003</v>
      </c>
      <c r="Q142" s="4">
        <v>61.048350599999999</v>
      </c>
      <c r="R142" s="4">
        <v>10.8981295</v>
      </c>
      <c r="T142" s="2">
        <v>30651</v>
      </c>
      <c r="U142" s="4">
        <v>8.6</v>
      </c>
      <c r="V142" s="4">
        <v>2.5</v>
      </c>
    </row>
    <row r="143" spans="1:22" ht="16.350000000000001" x14ac:dyDescent="0.6">
      <c r="A143" s="2">
        <v>34669</v>
      </c>
      <c r="B143" s="4">
        <v>232090</v>
      </c>
      <c r="C143" s="4">
        <f t="shared" si="14"/>
        <v>9.7982056927052863E-3</v>
      </c>
      <c r="D143" s="4">
        <v>12970</v>
      </c>
      <c r="E143" s="4">
        <f t="shared" si="12"/>
        <v>8.94</v>
      </c>
      <c r="F143" s="4">
        <f t="shared" si="10"/>
        <v>63.15</v>
      </c>
      <c r="G143" s="4">
        <f t="shared" si="11"/>
        <v>15.49</v>
      </c>
      <c r="H143" s="4">
        <v>139432</v>
      </c>
      <c r="I143" s="4">
        <f t="shared" si="13"/>
        <v>2.6</v>
      </c>
      <c r="J143" s="4">
        <f t="shared" si="13"/>
        <v>0.8</v>
      </c>
      <c r="O143" s="2">
        <v>31413</v>
      </c>
      <c r="P143" s="3">
        <v>7.8046414000000004</v>
      </c>
      <c r="Q143" s="4">
        <v>61.380072599999998</v>
      </c>
      <c r="R143" s="4">
        <v>11.0562193</v>
      </c>
      <c r="T143" s="2">
        <v>30742</v>
      </c>
      <c r="U143" s="4">
        <v>5.8</v>
      </c>
      <c r="V143" s="4">
        <v>-0.5</v>
      </c>
    </row>
    <row r="144" spans="1:22" ht="16.350000000000001" x14ac:dyDescent="0.6">
      <c r="A144" s="2">
        <v>34759</v>
      </c>
      <c r="B144" s="4">
        <v>232015</v>
      </c>
      <c r="C144" s="4">
        <f t="shared" si="14"/>
        <v>-3.2315050196041195E-4</v>
      </c>
      <c r="D144" s="4">
        <v>12931</v>
      </c>
      <c r="E144" s="4">
        <f t="shared" si="12"/>
        <v>8.6199999999999992</v>
      </c>
      <c r="F144" s="4">
        <f t="shared" si="10"/>
        <v>63.22</v>
      </c>
      <c r="G144" s="4">
        <f t="shared" si="11"/>
        <v>15.05</v>
      </c>
      <c r="H144" s="4">
        <v>140552</v>
      </c>
      <c r="I144" s="4">
        <f t="shared" si="13"/>
        <v>3.7</v>
      </c>
      <c r="J144" s="4">
        <f t="shared" si="13"/>
        <v>1.6</v>
      </c>
      <c r="O144" s="2">
        <v>31444</v>
      </c>
      <c r="P144" s="3">
        <v>8.0028617000000004</v>
      </c>
      <c r="Q144" s="4">
        <v>61.589607299999997</v>
      </c>
      <c r="R144" s="4">
        <v>11.418257000000001</v>
      </c>
      <c r="T144" s="2">
        <v>30834</v>
      </c>
      <c r="U144" s="4">
        <v>4</v>
      </c>
      <c r="V144" s="4">
        <v>0.3</v>
      </c>
    </row>
    <row r="145" spans="1:22" ht="16.350000000000001" x14ac:dyDescent="0.6">
      <c r="A145" s="2">
        <v>34851</v>
      </c>
      <c r="B145" s="4">
        <v>232863</v>
      </c>
      <c r="C145" s="4">
        <f t="shared" si="14"/>
        <v>3.6549361032691685E-3</v>
      </c>
      <c r="D145" s="4">
        <v>12934</v>
      </c>
      <c r="E145" s="4">
        <f t="shared" si="12"/>
        <v>8.36</v>
      </c>
      <c r="F145" s="4">
        <f t="shared" si="10"/>
        <v>63.6</v>
      </c>
      <c r="G145" s="4">
        <f t="shared" si="11"/>
        <v>14.87</v>
      </c>
      <c r="H145" s="4">
        <v>139644</v>
      </c>
      <c r="I145" s="4">
        <f t="shared" si="13"/>
        <v>4.5</v>
      </c>
      <c r="J145" s="4">
        <f t="shared" si="13"/>
        <v>1.4</v>
      </c>
      <c r="O145" s="2">
        <v>31472</v>
      </c>
      <c r="P145" s="3">
        <v>7.9264770000000002</v>
      </c>
      <c r="Q145" s="4">
        <v>61.5204089</v>
      </c>
      <c r="R145" s="4">
        <v>11.3574108</v>
      </c>
      <c r="T145" s="2">
        <v>30926</v>
      </c>
      <c r="U145" s="4">
        <v>3.7</v>
      </c>
      <c r="V145" s="4">
        <v>1.4</v>
      </c>
    </row>
    <row r="146" spans="1:22" ht="16.350000000000001" x14ac:dyDescent="0.6">
      <c r="A146" s="2">
        <v>34943</v>
      </c>
      <c r="B146" s="4">
        <v>238186</v>
      </c>
      <c r="C146" s="4">
        <f t="shared" si="14"/>
        <v>2.2858934223126903E-2</v>
      </c>
      <c r="D146" s="4">
        <v>13190</v>
      </c>
      <c r="E146" s="4">
        <f t="shared" si="12"/>
        <v>8.36</v>
      </c>
      <c r="F146" s="4">
        <f t="shared" si="10"/>
        <v>63.56</v>
      </c>
      <c r="G146" s="4">
        <f t="shared" si="11"/>
        <v>15.06</v>
      </c>
      <c r="H146" s="4">
        <v>141732</v>
      </c>
      <c r="I146" s="4">
        <f t="shared" si="13"/>
        <v>5.0999999999999996</v>
      </c>
      <c r="J146" s="4">
        <f t="shared" si="13"/>
        <v>1.2</v>
      </c>
      <c r="O146" s="2">
        <v>31503</v>
      </c>
      <c r="P146" s="3">
        <v>7.9009084999999999</v>
      </c>
      <c r="Q146" s="4">
        <v>62.004699799999997</v>
      </c>
      <c r="R146" s="4">
        <v>11.602266800000001</v>
      </c>
      <c r="T146" s="2">
        <v>31017</v>
      </c>
      <c r="U146" s="4">
        <v>2.5</v>
      </c>
      <c r="V146" s="4">
        <v>1.4</v>
      </c>
    </row>
    <row r="147" spans="1:22" ht="16.350000000000001" x14ac:dyDescent="0.6">
      <c r="A147" s="2">
        <v>35034</v>
      </c>
      <c r="B147" s="4">
        <v>238246</v>
      </c>
      <c r="C147" s="4">
        <f t="shared" si="14"/>
        <v>2.5190397420504773E-4</v>
      </c>
      <c r="D147" s="4">
        <v>13148</v>
      </c>
      <c r="E147" s="4">
        <f t="shared" si="12"/>
        <v>8.14</v>
      </c>
      <c r="F147" s="4">
        <f t="shared" si="10"/>
        <v>63.68</v>
      </c>
      <c r="G147" s="4">
        <f t="shared" si="11"/>
        <v>14.85</v>
      </c>
      <c r="H147" s="4">
        <v>143556</v>
      </c>
      <c r="I147" s="4">
        <f t="shared" si="13"/>
        <v>5.0999999999999996</v>
      </c>
      <c r="J147" s="4">
        <f t="shared" si="13"/>
        <v>0.8</v>
      </c>
      <c r="O147" s="2">
        <v>31533</v>
      </c>
      <c r="P147" s="3">
        <v>7.8456913000000004</v>
      </c>
      <c r="Q147" s="4">
        <v>61.807293100000003</v>
      </c>
      <c r="R147" s="4">
        <v>11.4053433</v>
      </c>
      <c r="T147" s="2">
        <v>31107</v>
      </c>
      <c r="U147" s="4">
        <v>4.4000000000000004</v>
      </c>
      <c r="V147" s="4">
        <v>1.3</v>
      </c>
    </row>
    <row r="148" spans="1:22" ht="16.350000000000001" x14ac:dyDescent="0.6">
      <c r="A148" s="2">
        <v>35125</v>
      </c>
      <c r="B148" s="4">
        <v>242299</v>
      </c>
      <c r="C148" s="4">
        <f t="shared" si="14"/>
        <v>1.7011828110440552E-2</v>
      </c>
      <c r="D148" s="4">
        <v>13337</v>
      </c>
      <c r="E148" s="4">
        <f t="shared" si="12"/>
        <v>8.42</v>
      </c>
      <c r="F148" s="4">
        <f t="shared" si="10"/>
        <v>63.45</v>
      </c>
      <c r="G148" s="4">
        <f t="shared" si="11"/>
        <v>15.08</v>
      </c>
      <c r="H148" s="4">
        <v>144860</v>
      </c>
      <c r="I148" s="4">
        <f t="shared" si="13"/>
        <v>3.8</v>
      </c>
      <c r="J148" s="4">
        <f t="shared" si="13"/>
        <v>0.3</v>
      </c>
      <c r="O148" s="2">
        <v>31564</v>
      </c>
      <c r="P148" s="3">
        <v>7.6517847000000003</v>
      </c>
      <c r="Q148" s="4">
        <v>61.930390099999997</v>
      </c>
      <c r="R148" s="4">
        <v>11.390356499999999</v>
      </c>
      <c r="T148" s="2">
        <v>31199</v>
      </c>
      <c r="U148" s="4">
        <v>6.6</v>
      </c>
      <c r="V148" s="4">
        <v>2.4</v>
      </c>
    </row>
    <row r="149" spans="1:22" ht="16.350000000000001" x14ac:dyDescent="0.6">
      <c r="A149" s="2">
        <v>35217</v>
      </c>
      <c r="B149" s="4">
        <v>244023</v>
      </c>
      <c r="C149" s="4">
        <f t="shared" si="14"/>
        <v>7.1151758777379115E-3</v>
      </c>
      <c r="D149" s="4">
        <v>13390</v>
      </c>
      <c r="E149" s="4">
        <f t="shared" si="12"/>
        <v>8.26</v>
      </c>
      <c r="F149" s="4">
        <f t="shared" si="10"/>
        <v>63.43</v>
      </c>
      <c r="G149" s="4">
        <f t="shared" si="11"/>
        <v>15.07</v>
      </c>
      <c r="H149" s="4">
        <v>146379</v>
      </c>
      <c r="I149" s="4">
        <f t="shared" si="13"/>
        <v>3.1</v>
      </c>
      <c r="J149" s="4">
        <f t="shared" si="13"/>
        <v>0.8</v>
      </c>
      <c r="O149" s="2">
        <v>31594</v>
      </c>
      <c r="P149" s="3">
        <v>8.1105304</v>
      </c>
      <c r="Q149" s="4">
        <v>61.9754279</v>
      </c>
      <c r="R149" s="4">
        <v>11.7889178</v>
      </c>
      <c r="T149" s="2">
        <v>31291</v>
      </c>
      <c r="U149" s="4">
        <v>7.6</v>
      </c>
      <c r="V149" s="4">
        <v>2.2999999999999998</v>
      </c>
    </row>
    <row r="150" spans="1:22" ht="16.350000000000001" x14ac:dyDescent="0.6">
      <c r="A150" s="2">
        <v>35309</v>
      </c>
      <c r="B150" s="4">
        <v>245961</v>
      </c>
      <c r="C150" s="4">
        <f t="shared" si="14"/>
        <v>7.9418743315178286E-3</v>
      </c>
      <c r="D150" s="4">
        <v>13456</v>
      </c>
      <c r="E150" s="4">
        <f t="shared" si="12"/>
        <v>8.58</v>
      </c>
      <c r="F150" s="4">
        <f t="shared" si="10"/>
        <v>63.36</v>
      </c>
      <c r="G150" s="4">
        <f t="shared" si="11"/>
        <v>15.01</v>
      </c>
      <c r="H150" s="4">
        <v>147596</v>
      </c>
      <c r="I150" s="4">
        <f t="shared" si="13"/>
        <v>2.1</v>
      </c>
      <c r="J150" s="4">
        <f t="shared" si="13"/>
        <v>0.3</v>
      </c>
      <c r="O150" s="2">
        <v>31625</v>
      </c>
      <c r="P150" s="3">
        <v>8.2388107000000002</v>
      </c>
      <c r="Q150" s="4">
        <v>61.790885600000003</v>
      </c>
      <c r="R150" s="4">
        <v>11.892644799999999</v>
      </c>
      <c r="T150" s="2">
        <v>31382</v>
      </c>
      <c r="U150" s="4">
        <v>8.3000000000000007</v>
      </c>
      <c r="V150" s="4">
        <v>2</v>
      </c>
    </row>
    <row r="151" spans="1:22" ht="16.350000000000001" x14ac:dyDescent="0.6">
      <c r="A151" s="2">
        <v>35400</v>
      </c>
      <c r="B151" s="4">
        <v>248197</v>
      </c>
      <c r="C151" s="4">
        <f t="shared" si="14"/>
        <v>9.0908721301343753E-3</v>
      </c>
      <c r="D151" s="4">
        <v>13540</v>
      </c>
      <c r="E151" s="4">
        <f t="shared" si="12"/>
        <v>8.6300000000000008</v>
      </c>
      <c r="F151" s="4">
        <f t="shared" si="10"/>
        <v>63.42</v>
      </c>
      <c r="G151" s="4">
        <f t="shared" si="11"/>
        <v>15.25</v>
      </c>
      <c r="H151" s="4">
        <v>149449</v>
      </c>
      <c r="I151" s="4">
        <f t="shared" si="13"/>
        <v>1.5</v>
      </c>
      <c r="J151" s="4">
        <f t="shared" si="13"/>
        <v>0.1</v>
      </c>
      <c r="O151" s="2">
        <v>31656</v>
      </c>
      <c r="P151" s="3">
        <v>8.3377320000000008</v>
      </c>
      <c r="Q151" s="4">
        <v>61.9711949</v>
      </c>
      <c r="R151" s="4">
        <v>12.040396899999999</v>
      </c>
      <c r="T151" s="2">
        <v>31472</v>
      </c>
      <c r="U151" s="4">
        <v>9.1999999999999993</v>
      </c>
      <c r="V151" s="4">
        <v>2.2000000000000002</v>
      </c>
    </row>
    <row r="152" spans="1:22" ht="16.350000000000001" x14ac:dyDescent="0.6">
      <c r="A152" s="2">
        <v>35490</v>
      </c>
      <c r="B152" s="4">
        <v>249712</v>
      </c>
      <c r="C152" s="4">
        <f t="shared" si="14"/>
        <v>6.104022208165194E-3</v>
      </c>
      <c r="D152" s="4">
        <v>13586</v>
      </c>
      <c r="E152" s="4">
        <f t="shared" si="12"/>
        <v>8.59</v>
      </c>
      <c r="F152" s="4">
        <f t="shared" si="10"/>
        <v>63.25</v>
      </c>
      <c r="G152" s="4">
        <f t="shared" si="11"/>
        <v>15.52</v>
      </c>
      <c r="H152" s="4">
        <v>150416</v>
      </c>
      <c r="I152" s="4">
        <f t="shared" si="13"/>
        <v>1.4</v>
      </c>
      <c r="J152" s="4">
        <f t="shared" si="13"/>
        <v>0.1</v>
      </c>
      <c r="O152" s="2">
        <v>31686</v>
      </c>
      <c r="P152" s="3">
        <v>8.3091340000000002</v>
      </c>
      <c r="Q152" s="4">
        <v>62.060192600000001</v>
      </c>
      <c r="R152" s="4">
        <v>11.8696804</v>
      </c>
      <c r="T152" s="2">
        <v>31564</v>
      </c>
      <c r="U152" s="4">
        <v>8.5</v>
      </c>
      <c r="V152" s="4">
        <v>1.7</v>
      </c>
    </row>
    <row r="153" spans="1:22" ht="16.350000000000001" x14ac:dyDescent="0.6">
      <c r="A153" s="2">
        <v>35582</v>
      </c>
      <c r="B153" s="4">
        <v>257072</v>
      </c>
      <c r="C153" s="4">
        <f t="shared" si="14"/>
        <v>2.9473953995002189E-2</v>
      </c>
      <c r="D153" s="4">
        <v>13954</v>
      </c>
      <c r="E153" s="4">
        <f t="shared" si="12"/>
        <v>8.33</v>
      </c>
      <c r="F153" s="4">
        <f t="shared" si="10"/>
        <v>62.91</v>
      </c>
      <c r="G153" s="4">
        <f t="shared" si="11"/>
        <v>15.28</v>
      </c>
      <c r="H153" s="4">
        <v>152536</v>
      </c>
      <c r="I153" s="4">
        <f t="shared" si="13"/>
        <v>0.3</v>
      </c>
      <c r="J153" s="4">
        <f t="shared" si="13"/>
        <v>-0.3</v>
      </c>
      <c r="O153" s="2">
        <v>31717</v>
      </c>
      <c r="P153" s="3">
        <v>8.3184246999999996</v>
      </c>
      <c r="Q153" s="4">
        <v>61.861063299999998</v>
      </c>
      <c r="R153" s="4">
        <v>12.141961999999999</v>
      </c>
      <c r="T153" s="2">
        <v>31656</v>
      </c>
      <c r="U153" s="4">
        <v>8.8000000000000007</v>
      </c>
      <c r="V153" s="4">
        <v>2.6</v>
      </c>
    </row>
    <row r="154" spans="1:22" ht="16.350000000000001" x14ac:dyDescent="0.6">
      <c r="A154" s="2">
        <v>35674</v>
      </c>
      <c r="B154" s="4">
        <v>257409</v>
      </c>
      <c r="C154" s="4">
        <f t="shared" si="14"/>
        <v>1.3109167859588489E-3</v>
      </c>
      <c r="D154" s="4">
        <v>13939</v>
      </c>
      <c r="E154" s="4">
        <f t="shared" si="12"/>
        <v>8.07</v>
      </c>
      <c r="F154" s="4">
        <f t="shared" si="10"/>
        <v>62.99</v>
      </c>
      <c r="G154" s="4">
        <f t="shared" si="11"/>
        <v>14.76</v>
      </c>
      <c r="H154" s="4">
        <v>153462</v>
      </c>
      <c r="I154" s="4">
        <f t="shared" si="13"/>
        <v>-0.4</v>
      </c>
      <c r="J154" s="4">
        <f t="shared" si="13"/>
        <v>-0.4</v>
      </c>
      <c r="O154" s="2">
        <v>31747</v>
      </c>
      <c r="P154" s="3">
        <v>8.3625159</v>
      </c>
      <c r="Q154" s="4">
        <v>61.925166500000003</v>
      </c>
      <c r="R154" s="4">
        <v>12.254850299999999</v>
      </c>
      <c r="T154" s="2">
        <v>31747</v>
      </c>
      <c r="U154" s="4">
        <v>9.6</v>
      </c>
      <c r="V154" s="4">
        <v>2.8</v>
      </c>
    </row>
    <row r="155" spans="1:22" ht="16.350000000000001" x14ac:dyDescent="0.6">
      <c r="A155" s="2">
        <v>35765</v>
      </c>
      <c r="B155" s="4">
        <v>261070</v>
      </c>
      <c r="C155" s="4">
        <f t="shared" si="14"/>
        <v>1.4222501932721787E-2</v>
      </c>
      <c r="D155" s="4">
        <v>14103</v>
      </c>
      <c r="E155" s="4">
        <f t="shared" si="12"/>
        <v>7.91</v>
      </c>
      <c r="F155" s="4">
        <f t="shared" si="10"/>
        <v>62.99</v>
      </c>
      <c r="G155" s="4">
        <f t="shared" si="11"/>
        <v>14.74</v>
      </c>
      <c r="H155" s="4">
        <v>153704</v>
      </c>
      <c r="I155" s="4">
        <f t="shared" si="13"/>
        <v>-0.3</v>
      </c>
      <c r="J155" s="4">
        <f t="shared" si="13"/>
        <v>0.3</v>
      </c>
      <c r="O155" s="2">
        <v>31778</v>
      </c>
      <c r="P155" s="3">
        <v>8.1857571</v>
      </c>
      <c r="Q155" s="4">
        <v>61.703757600000003</v>
      </c>
      <c r="R155" s="4">
        <v>11.9757675</v>
      </c>
      <c r="T155" s="2">
        <v>31837</v>
      </c>
      <c r="U155" s="4">
        <v>9.4</v>
      </c>
      <c r="V155" s="4">
        <v>2</v>
      </c>
    </row>
    <row r="156" spans="1:22" ht="16.350000000000001" x14ac:dyDescent="0.6">
      <c r="A156" s="2">
        <v>35855</v>
      </c>
      <c r="B156" s="4">
        <v>262859</v>
      </c>
      <c r="C156" s="4">
        <f t="shared" si="14"/>
        <v>6.852568276707327E-3</v>
      </c>
      <c r="D156" s="4">
        <v>14161</v>
      </c>
      <c r="E156" s="4">
        <f t="shared" si="12"/>
        <v>7.88</v>
      </c>
      <c r="F156" s="4">
        <f t="shared" si="10"/>
        <v>62.88</v>
      </c>
      <c r="G156" s="4">
        <f t="shared" si="11"/>
        <v>14.62</v>
      </c>
      <c r="H156" s="4">
        <v>152774</v>
      </c>
      <c r="I156" s="4">
        <f t="shared" si="13"/>
        <v>-0.1</v>
      </c>
      <c r="J156" s="4">
        <f t="shared" si="13"/>
        <v>0.3</v>
      </c>
      <c r="O156" s="2">
        <v>31809</v>
      </c>
      <c r="P156" s="3">
        <v>8.2110226999999991</v>
      </c>
      <c r="Q156" s="4">
        <v>61.878455299999999</v>
      </c>
      <c r="R156" s="4">
        <v>12.042522999999999</v>
      </c>
      <c r="T156" s="2">
        <v>31929</v>
      </c>
      <c r="U156" s="4">
        <v>9.3000000000000007</v>
      </c>
      <c r="V156" s="4">
        <v>1.5</v>
      </c>
    </row>
    <row r="157" spans="1:22" ht="16.350000000000001" x14ac:dyDescent="0.6">
      <c r="A157" s="2">
        <v>35947</v>
      </c>
      <c r="B157" s="4">
        <v>265414</v>
      </c>
      <c r="C157" s="4">
        <f t="shared" si="14"/>
        <v>9.7200400214563221E-3</v>
      </c>
      <c r="D157" s="4">
        <v>14264</v>
      </c>
      <c r="E157" s="4">
        <f t="shared" si="12"/>
        <v>7.83</v>
      </c>
      <c r="F157" s="4">
        <f t="shared" si="10"/>
        <v>63.07</v>
      </c>
      <c r="G157" s="4">
        <f t="shared" si="11"/>
        <v>14.67</v>
      </c>
      <c r="H157" s="4">
        <v>154033</v>
      </c>
      <c r="I157" s="4">
        <f t="shared" si="13"/>
        <v>0.7</v>
      </c>
      <c r="J157" s="4">
        <f t="shared" si="13"/>
        <v>0.6</v>
      </c>
      <c r="O157" s="2">
        <v>31837</v>
      </c>
      <c r="P157" s="3">
        <v>8.4342825000000001</v>
      </c>
      <c r="Q157" s="4">
        <v>62.037729200000001</v>
      </c>
      <c r="R157" s="4">
        <v>12.2827194</v>
      </c>
      <c r="T157" s="2">
        <v>32021</v>
      </c>
      <c r="U157" s="4">
        <v>8.3000000000000007</v>
      </c>
      <c r="V157" s="4">
        <v>1.7</v>
      </c>
    </row>
    <row r="158" spans="1:22" ht="16.350000000000001" x14ac:dyDescent="0.6">
      <c r="A158" s="2">
        <v>36039</v>
      </c>
      <c r="B158" s="4">
        <v>270555</v>
      </c>
      <c r="C158" s="4">
        <f t="shared" si="14"/>
        <v>1.936973935059938E-2</v>
      </c>
      <c r="D158" s="4">
        <v>14501</v>
      </c>
      <c r="E158" s="4">
        <f t="shared" si="12"/>
        <v>7.63</v>
      </c>
      <c r="F158" s="4">
        <f t="shared" si="10"/>
        <v>63.24</v>
      </c>
      <c r="G158" s="4">
        <f t="shared" si="11"/>
        <v>14.24</v>
      </c>
      <c r="H158" s="4">
        <v>156927</v>
      </c>
      <c r="I158" s="4">
        <f t="shared" si="13"/>
        <v>1.4</v>
      </c>
      <c r="J158" s="4">
        <f t="shared" si="13"/>
        <v>0.1</v>
      </c>
      <c r="O158" s="2">
        <v>31868</v>
      </c>
      <c r="P158" s="3">
        <v>8.3004026</v>
      </c>
      <c r="Q158" s="4">
        <v>61.961646899999998</v>
      </c>
      <c r="R158" s="4">
        <v>12.1750442</v>
      </c>
      <c r="T158" s="2">
        <v>32112</v>
      </c>
      <c r="U158" s="4">
        <v>7.2</v>
      </c>
      <c r="V158" s="4">
        <v>1.7</v>
      </c>
    </row>
    <row r="159" spans="1:22" ht="16.350000000000001" x14ac:dyDescent="0.6">
      <c r="A159" s="2">
        <v>36130</v>
      </c>
      <c r="B159" s="4">
        <v>274719</v>
      </c>
      <c r="C159" s="4">
        <f t="shared" si="14"/>
        <v>1.5390586017630437E-2</v>
      </c>
      <c r="D159" s="4">
        <v>14685</v>
      </c>
      <c r="E159" s="4">
        <f t="shared" si="12"/>
        <v>7.18</v>
      </c>
      <c r="F159" s="4">
        <f t="shared" si="10"/>
        <v>62.82</v>
      </c>
      <c r="G159" s="4">
        <f t="shared" si="11"/>
        <v>13.96</v>
      </c>
      <c r="H159" s="4">
        <v>155679</v>
      </c>
      <c r="I159" s="4">
        <f t="shared" si="13"/>
        <v>1.5</v>
      </c>
      <c r="J159" s="4">
        <f t="shared" si="13"/>
        <v>0.4</v>
      </c>
      <c r="O159" s="2">
        <v>31898</v>
      </c>
      <c r="P159" s="3">
        <v>8.2009329999999991</v>
      </c>
      <c r="Q159" s="4">
        <v>61.836947799999997</v>
      </c>
      <c r="R159" s="4">
        <v>12.1827396</v>
      </c>
      <c r="T159" s="2">
        <v>32203</v>
      </c>
      <c r="U159" s="4">
        <v>6.8</v>
      </c>
      <c r="V159" s="4">
        <v>1.7</v>
      </c>
    </row>
    <row r="160" spans="1:22" ht="16.350000000000001" x14ac:dyDescent="0.6">
      <c r="A160" s="2">
        <v>36220</v>
      </c>
      <c r="B160" s="4">
        <v>276845</v>
      </c>
      <c r="C160" s="4">
        <f t="shared" si="14"/>
        <v>7.7388167545746622E-3</v>
      </c>
      <c r="D160" s="4">
        <v>14758</v>
      </c>
      <c r="E160" s="4">
        <f t="shared" si="12"/>
        <v>7.01</v>
      </c>
      <c r="F160" s="4">
        <f t="shared" si="10"/>
        <v>62.69</v>
      </c>
      <c r="G160" s="4">
        <f t="shared" si="11"/>
        <v>13.61</v>
      </c>
      <c r="H160" s="4">
        <v>157436</v>
      </c>
      <c r="I160" s="4">
        <f t="shared" si="13"/>
        <v>1.2</v>
      </c>
      <c r="J160" s="4">
        <f t="shared" si="13"/>
        <v>0</v>
      </c>
      <c r="O160" s="2">
        <v>31929</v>
      </c>
      <c r="P160" s="3">
        <v>8.0072969999999994</v>
      </c>
      <c r="Q160" s="4">
        <v>61.913941800000003</v>
      </c>
      <c r="R160" s="4">
        <v>12.085306599999999</v>
      </c>
      <c r="T160" s="2">
        <v>32295</v>
      </c>
      <c r="U160" s="4">
        <v>7.2</v>
      </c>
      <c r="V160" s="4">
        <v>1.9</v>
      </c>
    </row>
    <row r="161" spans="1:22" ht="16.350000000000001" x14ac:dyDescent="0.6">
      <c r="A161" s="2">
        <v>36312</v>
      </c>
      <c r="B161" s="4">
        <v>277742</v>
      </c>
      <c r="C161" s="4">
        <f t="shared" si="14"/>
        <v>3.2400801892755737E-3</v>
      </c>
      <c r="D161" s="4">
        <v>14764</v>
      </c>
      <c r="E161" s="4">
        <f t="shared" si="12"/>
        <v>6.65</v>
      </c>
      <c r="F161" s="4">
        <f t="shared" si="10"/>
        <v>62.59</v>
      </c>
      <c r="G161" s="4">
        <f t="shared" si="11"/>
        <v>13.57</v>
      </c>
      <c r="H161" s="4">
        <v>162973</v>
      </c>
      <c r="I161" s="4">
        <f t="shared" si="13"/>
        <v>1</v>
      </c>
      <c r="J161" s="4">
        <f t="shared" si="13"/>
        <v>0.4</v>
      </c>
      <c r="O161" s="2">
        <v>31959</v>
      </c>
      <c r="P161" s="3">
        <v>8.0757341</v>
      </c>
      <c r="Q161" s="4">
        <v>62.258879299999997</v>
      </c>
      <c r="R161" s="4">
        <v>12.0890296</v>
      </c>
      <c r="T161" s="2">
        <v>32387</v>
      </c>
      <c r="U161" s="4">
        <v>7.3</v>
      </c>
      <c r="V161" s="4">
        <v>1.8</v>
      </c>
    </row>
    <row r="162" spans="1:22" ht="16.350000000000001" x14ac:dyDescent="0.6">
      <c r="A162" s="2">
        <v>36404</v>
      </c>
      <c r="B162" s="4">
        <v>281011</v>
      </c>
      <c r="C162" s="4">
        <f t="shared" si="14"/>
        <v>1.1769915965176292E-2</v>
      </c>
      <c r="D162" s="4">
        <v>14894</v>
      </c>
      <c r="E162" s="4">
        <f t="shared" si="12"/>
        <v>7.04</v>
      </c>
      <c r="F162" s="4">
        <f t="shared" si="10"/>
        <v>62.92</v>
      </c>
      <c r="G162" s="4">
        <f t="shared" si="11"/>
        <v>13.12</v>
      </c>
      <c r="H162" s="4">
        <v>163053</v>
      </c>
      <c r="I162" s="4">
        <f t="shared" si="13"/>
        <v>1.8</v>
      </c>
      <c r="J162" s="4">
        <f t="shared" si="13"/>
        <v>0.9</v>
      </c>
      <c r="O162" s="2">
        <v>31990</v>
      </c>
      <c r="P162" s="3">
        <v>8.1051442999999992</v>
      </c>
      <c r="Q162" s="4">
        <v>61.989970399999997</v>
      </c>
      <c r="R162" s="4">
        <v>12.273782000000001</v>
      </c>
      <c r="T162" s="2">
        <v>32478</v>
      </c>
      <c r="U162" s="4">
        <v>7.6</v>
      </c>
      <c r="V162" s="4">
        <v>2</v>
      </c>
    </row>
    <row r="163" spans="1:22" ht="16.350000000000001" x14ac:dyDescent="0.6">
      <c r="A163" s="2">
        <v>36495</v>
      </c>
      <c r="B163" s="4">
        <v>285796</v>
      </c>
      <c r="C163" s="4">
        <f t="shared" si="14"/>
        <v>1.7027803182081858E-2</v>
      </c>
      <c r="D163" s="4">
        <v>15105</v>
      </c>
      <c r="E163" s="4">
        <f t="shared" si="12"/>
        <v>6.69</v>
      </c>
      <c r="F163" s="4">
        <f t="shared" si="10"/>
        <v>63.08</v>
      </c>
      <c r="G163" s="4">
        <f t="shared" si="11"/>
        <v>13.04</v>
      </c>
      <c r="H163" s="4">
        <v>165246</v>
      </c>
      <c r="I163" s="4">
        <f t="shared" si="13"/>
        <v>1.9</v>
      </c>
      <c r="J163" s="4">
        <f t="shared" si="13"/>
        <v>0.6</v>
      </c>
      <c r="O163" s="2">
        <v>32021</v>
      </c>
      <c r="P163" s="3">
        <v>7.7549479000000003</v>
      </c>
      <c r="Q163" s="4">
        <v>61.551191099999997</v>
      </c>
      <c r="R163" s="4">
        <v>11.7455625</v>
      </c>
      <c r="T163" s="2">
        <v>32568</v>
      </c>
      <c r="U163" s="4">
        <v>6.8</v>
      </c>
      <c r="V163" s="4">
        <v>1</v>
      </c>
    </row>
    <row r="164" spans="1:22" ht="16.350000000000001" x14ac:dyDescent="0.6">
      <c r="A164" s="2">
        <v>36586</v>
      </c>
      <c r="B164" s="4">
        <v>286832</v>
      </c>
      <c r="C164" s="4">
        <f t="shared" si="14"/>
        <v>3.62496326050743E-3</v>
      </c>
      <c r="D164" s="4">
        <v>15116</v>
      </c>
      <c r="E164" s="4">
        <f t="shared" si="12"/>
        <v>6.57</v>
      </c>
      <c r="F164" s="4">
        <f t="shared" si="10"/>
        <v>63.09</v>
      </c>
      <c r="G164" s="4">
        <f t="shared" si="11"/>
        <v>12.31</v>
      </c>
      <c r="H164" s="4">
        <v>166553</v>
      </c>
      <c r="I164" s="4">
        <f t="shared" si="13"/>
        <v>2.8</v>
      </c>
      <c r="J164" s="4">
        <f t="shared" si="13"/>
        <v>0.9</v>
      </c>
      <c r="O164" s="2">
        <v>32051</v>
      </c>
      <c r="P164" s="3">
        <v>8.0854009999999992</v>
      </c>
      <c r="Q164" s="4">
        <v>61.914997700000001</v>
      </c>
      <c r="R164" s="4">
        <v>12.0417269</v>
      </c>
      <c r="T164" s="2">
        <v>32660</v>
      </c>
      <c r="U164" s="4">
        <v>7.5</v>
      </c>
      <c r="V164" s="4">
        <v>2.5</v>
      </c>
    </row>
    <row r="165" spans="1:22" ht="16.350000000000001" x14ac:dyDescent="0.6">
      <c r="A165" s="2">
        <v>36678</v>
      </c>
      <c r="B165" s="4">
        <v>289480</v>
      </c>
      <c r="C165" s="4">
        <f t="shared" si="14"/>
        <v>9.2318848664025843E-3</v>
      </c>
      <c r="D165" s="4">
        <v>15213</v>
      </c>
      <c r="E165" s="4">
        <f t="shared" si="12"/>
        <v>6.12</v>
      </c>
      <c r="F165" s="4">
        <f t="shared" si="10"/>
        <v>63.13</v>
      </c>
      <c r="G165" s="4">
        <f t="shared" si="11"/>
        <v>12.04</v>
      </c>
      <c r="H165" s="4">
        <v>163575</v>
      </c>
      <c r="I165" s="4">
        <f t="shared" si="13"/>
        <v>3.1</v>
      </c>
      <c r="J165" s="4">
        <f t="shared" si="13"/>
        <v>0.7</v>
      </c>
      <c r="O165" s="2">
        <v>32082</v>
      </c>
      <c r="P165" s="3">
        <v>7.9307093000000002</v>
      </c>
      <c r="Q165" s="4">
        <v>61.611660700000002</v>
      </c>
      <c r="R165" s="4">
        <v>11.959814700000001</v>
      </c>
      <c r="T165" s="2">
        <v>32752</v>
      </c>
      <c r="U165" s="4">
        <v>8</v>
      </c>
      <c r="V165" s="4">
        <v>2.2999999999999998</v>
      </c>
    </row>
    <row r="166" spans="1:22" ht="16.350000000000001" x14ac:dyDescent="0.6">
      <c r="A166" s="2">
        <v>36770</v>
      </c>
      <c r="B166" s="4">
        <v>290041</v>
      </c>
      <c r="C166" s="4">
        <f t="shared" si="14"/>
        <v>1.9379577172862206E-3</v>
      </c>
      <c r="D166" s="4">
        <v>15196</v>
      </c>
      <c r="E166" s="4">
        <f t="shared" si="12"/>
        <v>5.96</v>
      </c>
      <c r="F166" s="4">
        <f t="shared" si="10"/>
        <v>63.34</v>
      </c>
      <c r="G166" s="4">
        <f t="shared" si="11"/>
        <v>12.09</v>
      </c>
      <c r="H166" s="4">
        <v>173693</v>
      </c>
      <c r="I166" s="4">
        <f t="shared" si="13"/>
        <v>6.1</v>
      </c>
      <c r="J166" s="4">
        <f t="shared" si="13"/>
        <v>3.8</v>
      </c>
      <c r="O166" s="2">
        <v>32112</v>
      </c>
      <c r="P166" s="3">
        <v>7.7275469000000001</v>
      </c>
      <c r="Q166" s="4">
        <v>62.026730100000002</v>
      </c>
      <c r="R166" s="4">
        <v>11.718124400000001</v>
      </c>
      <c r="T166" s="2">
        <v>32843</v>
      </c>
      <c r="U166" s="4">
        <v>7.8</v>
      </c>
      <c r="V166" s="4">
        <v>1.8</v>
      </c>
    </row>
    <row r="167" spans="1:22" ht="16.350000000000001" x14ac:dyDescent="0.6">
      <c r="A167" s="2">
        <v>36861</v>
      </c>
      <c r="B167" s="4">
        <v>288954</v>
      </c>
      <c r="C167" s="4">
        <f t="shared" si="14"/>
        <v>-3.7477460083229497E-3</v>
      </c>
      <c r="D167" s="4">
        <v>15095</v>
      </c>
      <c r="E167" s="4">
        <f t="shared" si="12"/>
        <v>6.24</v>
      </c>
      <c r="F167" s="4">
        <f t="shared" si="10"/>
        <v>63.03</v>
      </c>
      <c r="G167" s="4">
        <f t="shared" si="11"/>
        <v>12.8</v>
      </c>
      <c r="H167" s="4">
        <v>169487</v>
      </c>
      <c r="I167" s="4">
        <f t="shared" si="13"/>
        <v>5.8</v>
      </c>
      <c r="J167" s="4">
        <f t="shared" si="13"/>
        <v>0.3</v>
      </c>
      <c r="O167" s="2">
        <v>32143</v>
      </c>
      <c r="P167" s="3">
        <v>7.6302696000000001</v>
      </c>
      <c r="Q167" s="4">
        <v>62.374185500000003</v>
      </c>
      <c r="R167" s="4">
        <v>11.698067999999999</v>
      </c>
      <c r="T167" s="2">
        <v>32933</v>
      </c>
      <c r="U167" s="4">
        <v>8.6999999999999993</v>
      </c>
      <c r="V167" s="4">
        <v>1.8</v>
      </c>
    </row>
    <row r="168" spans="1:22" ht="16.350000000000001" x14ac:dyDescent="0.6">
      <c r="A168" s="2">
        <v>36951</v>
      </c>
      <c r="B168" s="4">
        <v>291890</v>
      </c>
      <c r="C168" s="4">
        <f t="shared" si="14"/>
        <v>1.0160786838043334E-2</v>
      </c>
      <c r="D168" s="4">
        <v>15192</v>
      </c>
      <c r="E168" s="4">
        <f t="shared" si="12"/>
        <v>6.46</v>
      </c>
      <c r="F168" s="4">
        <f t="shared" si="10"/>
        <v>62.98</v>
      </c>
      <c r="G168" s="4">
        <f t="shared" si="11"/>
        <v>13.09</v>
      </c>
      <c r="H168" s="4">
        <v>171821</v>
      </c>
      <c r="I168" s="4">
        <f t="shared" si="13"/>
        <v>6</v>
      </c>
      <c r="J168" s="4">
        <f t="shared" si="13"/>
        <v>1.1000000000000001</v>
      </c>
      <c r="O168" s="2">
        <v>32174</v>
      </c>
      <c r="P168" s="3">
        <v>7.4170012999999999</v>
      </c>
      <c r="Q168" s="4">
        <v>61.992034799999999</v>
      </c>
      <c r="R168" s="4">
        <v>11.447416199999999</v>
      </c>
      <c r="T168" s="2">
        <v>33025</v>
      </c>
      <c r="U168" s="4">
        <v>7.7</v>
      </c>
      <c r="V168" s="4">
        <v>1.6</v>
      </c>
    </row>
    <row r="169" spans="1:22" ht="16.350000000000001" x14ac:dyDescent="0.6">
      <c r="A169" s="2">
        <v>37043</v>
      </c>
      <c r="B169" s="4">
        <v>294306</v>
      </c>
      <c r="C169" s="4">
        <f t="shared" si="14"/>
        <v>8.2770906848470549E-3</v>
      </c>
      <c r="D169" s="4">
        <v>15269</v>
      </c>
      <c r="E169" s="4">
        <f t="shared" si="12"/>
        <v>6.93</v>
      </c>
      <c r="F169" s="4">
        <f t="shared" si="10"/>
        <v>63.4</v>
      </c>
      <c r="G169" s="4">
        <f t="shared" si="11"/>
        <v>13.3</v>
      </c>
      <c r="H169" s="4">
        <v>174040</v>
      </c>
      <c r="I169" s="4">
        <f t="shared" si="13"/>
        <v>6.1</v>
      </c>
      <c r="J169" s="4">
        <f t="shared" si="13"/>
        <v>0.8</v>
      </c>
      <c r="O169" s="2">
        <v>32203</v>
      </c>
      <c r="P169" s="3">
        <v>7.5030828999999999</v>
      </c>
      <c r="Q169" s="4">
        <v>62.343712699999998</v>
      </c>
      <c r="R169" s="4">
        <v>11.297940000000001</v>
      </c>
      <c r="T169" s="2">
        <v>33117</v>
      </c>
      <c r="U169" s="4">
        <v>6.1</v>
      </c>
      <c r="V169" s="4">
        <v>0.7</v>
      </c>
    </row>
    <row r="170" spans="1:22" ht="16.350000000000001" x14ac:dyDescent="0.6">
      <c r="A170" s="2">
        <v>37135</v>
      </c>
      <c r="B170" s="4">
        <v>297867</v>
      </c>
      <c r="C170" s="4">
        <f t="shared" si="14"/>
        <v>1.2099651383254084E-2</v>
      </c>
      <c r="D170" s="4">
        <v>15410</v>
      </c>
      <c r="E170" s="4">
        <f t="shared" si="12"/>
        <v>6.84</v>
      </c>
      <c r="F170" s="4">
        <f t="shared" si="10"/>
        <v>63.27</v>
      </c>
      <c r="G170" s="4">
        <f t="shared" si="11"/>
        <v>13.49</v>
      </c>
      <c r="H170" s="4">
        <v>178308</v>
      </c>
      <c r="I170" s="4">
        <f t="shared" si="13"/>
        <v>2.5</v>
      </c>
      <c r="J170" s="4">
        <f t="shared" si="13"/>
        <v>0.3</v>
      </c>
      <c r="O170" s="2">
        <v>32234</v>
      </c>
      <c r="P170" s="3">
        <v>7.9131938999999996</v>
      </c>
      <c r="Q170" s="4">
        <v>62.77055</v>
      </c>
      <c r="R170" s="4">
        <v>11.736788300000001</v>
      </c>
      <c r="T170" s="2">
        <v>33208</v>
      </c>
      <c r="U170" s="4">
        <v>6.9</v>
      </c>
      <c r="V170" s="4">
        <v>2.6</v>
      </c>
    </row>
    <row r="171" spans="1:22" ht="16.350000000000001" x14ac:dyDescent="0.6">
      <c r="A171" s="2">
        <v>37226</v>
      </c>
      <c r="B171" s="4">
        <v>301437</v>
      </c>
      <c r="C171" s="4">
        <f t="shared" si="14"/>
        <v>1.1985214877781036E-2</v>
      </c>
      <c r="D171" s="4">
        <v>15547</v>
      </c>
      <c r="E171" s="4">
        <f t="shared" si="12"/>
        <v>6.86</v>
      </c>
      <c r="F171" s="4">
        <f t="shared" si="10"/>
        <v>63.31</v>
      </c>
      <c r="G171" s="4">
        <f t="shared" si="11"/>
        <v>13.4</v>
      </c>
      <c r="H171" s="4">
        <v>183525</v>
      </c>
      <c r="I171" s="4">
        <f t="shared" si="13"/>
        <v>3.1</v>
      </c>
      <c r="J171" s="4">
        <f t="shared" si="13"/>
        <v>0.9</v>
      </c>
      <c r="O171" s="2">
        <v>32264</v>
      </c>
      <c r="P171" s="3">
        <v>7.4506682</v>
      </c>
      <c r="Q171" s="4">
        <v>62.213999700000002</v>
      </c>
      <c r="R171" s="4">
        <v>10.7493903</v>
      </c>
      <c r="T171" s="2">
        <v>33298</v>
      </c>
      <c r="U171" s="4">
        <v>4.8</v>
      </c>
      <c r="V171" s="4">
        <v>-0.2</v>
      </c>
    </row>
    <row r="172" spans="1:22" ht="16.350000000000001" x14ac:dyDescent="0.6">
      <c r="A172" s="2">
        <v>37316</v>
      </c>
      <c r="B172" s="4">
        <v>303715</v>
      </c>
      <c r="C172" s="4">
        <f t="shared" si="14"/>
        <v>7.557134658320086E-3</v>
      </c>
      <c r="D172" s="4">
        <v>15622</v>
      </c>
      <c r="E172" s="4">
        <f t="shared" si="12"/>
        <v>6.43</v>
      </c>
      <c r="F172" s="4">
        <f t="shared" si="10"/>
        <v>63.22</v>
      </c>
      <c r="G172" s="4">
        <f t="shared" si="11"/>
        <v>12.92</v>
      </c>
      <c r="H172" s="4">
        <v>183019</v>
      </c>
      <c r="I172" s="4">
        <f t="shared" si="13"/>
        <v>3</v>
      </c>
      <c r="J172" s="4">
        <f t="shared" si="13"/>
        <v>0.9</v>
      </c>
      <c r="O172" s="2">
        <v>32295</v>
      </c>
      <c r="P172" s="3">
        <v>7.5839863000000003</v>
      </c>
      <c r="Q172" s="4">
        <v>62.343586000000002</v>
      </c>
      <c r="R172" s="4">
        <v>11.530537300000001</v>
      </c>
      <c r="T172" s="2">
        <v>33390</v>
      </c>
      <c r="U172" s="4">
        <v>3.3</v>
      </c>
      <c r="V172" s="4">
        <v>0.2</v>
      </c>
    </row>
    <row r="173" spans="1:22" ht="16.350000000000001" x14ac:dyDescent="0.6">
      <c r="A173" s="2">
        <v>37408</v>
      </c>
      <c r="B173" s="4">
        <v>308796</v>
      </c>
      <c r="C173" s="4">
        <f t="shared" si="14"/>
        <v>1.6729499695438133E-2</v>
      </c>
      <c r="D173" s="4">
        <v>15840</v>
      </c>
      <c r="E173" s="4">
        <f t="shared" si="12"/>
        <v>6.5</v>
      </c>
      <c r="F173" s="4">
        <f t="shared" si="10"/>
        <v>63.29</v>
      </c>
      <c r="G173" s="4">
        <f t="shared" si="11"/>
        <v>12.68</v>
      </c>
      <c r="H173" s="4">
        <v>175713</v>
      </c>
      <c r="I173" s="4">
        <f t="shared" si="13"/>
        <v>2.8</v>
      </c>
      <c r="J173" s="4">
        <f t="shared" si="13"/>
        <v>0.7</v>
      </c>
      <c r="O173" s="2">
        <v>32325</v>
      </c>
      <c r="P173" s="3">
        <v>6.7562714000000001</v>
      </c>
      <c r="Q173" s="4">
        <v>61.848418500000001</v>
      </c>
      <c r="R173" s="4">
        <v>10.4325846</v>
      </c>
      <c r="T173" s="2">
        <v>33482</v>
      </c>
      <c r="U173" s="4">
        <v>3.1</v>
      </c>
      <c r="V173" s="4">
        <v>0.5</v>
      </c>
    </row>
    <row r="174" spans="1:22" ht="16.350000000000001" x14ac:dyDescent="0.6">
      <c r="A174" s="2">
        <v>37500</v>
      </c>
      <c r="B174" s="4">
        <v>309875</v>
      </c>
      <c r="C174" s="4">
        <f t="shared" si="14"/>
        <v>3.4942162463245108E-3</v>
      </c>
      <c r="D174" s="4">
        <v>15850</v>
      </c>
      <c r="E174" s="4">
        <f t="shared" si="12"/>
        <v>6.31</v>
      </c>
      <c r="F174" s="4">
        <f t="shared" si="10"/>
        <v>63.41</v>
      </c>
      <c r="G174" s="4">
        <f t="shared" si="11"/>
        <v>12.53</v>
      </c>
      <c r="H174" s="4">
        <v>177819</v>
      </c>
      <c r="I174" s="4">
        <f t="shared" si="13"/>
        <v>3.2</v>
      </c>
      <c r="J174" s="4">
        <f t="shared" si="13"/>
        <v>0.7</v>
      </c>
      <c r="O174" s="2">
        <v>32356</v>
      </c>
      <c r="P174" s="3">
        <v>7.0684230000000001</v>
      </c>
      <c r="Q174" s="4">
        <v>62.211924000000003</v>
      </c>
      <c r="R174" s="4">
        <v>10.669496000000001</v>
      </c>
      <c r="T174" s="2">
        <v>33573</v>
      </c>
      <c r="U174" s="4">
        <v>1.5</v>
      </c>
      <c r="V174" s="4">
        <v>1</v>
      </c>
    </row>
    <row r="175" spans="1:22" ht="16.350000000000001" x14ac:dyDescent="0.6">
      <c r="A175" s="2">
        <v>37591</v>
      </c>
      <c r="B175" s="4">
        <v>312152</v>
      </c>
      <c r="C175" s="4">
        <f t="shared" si="14"/>
        <v>7.3481242436466143E-3</v>
      </c>
      <c r="D175" s="4">
        <v>15920</v>
      </c>
      <c r="E175" s="4">
        <f t="shared" si="12"/>
        <v>6.18</v>
      </c>
      <c r="F175" s="4">
        <f t="shared" si="10"/>
        <v>63.79</v>
      </c>
      <c r="G175" s="4">
        <f t="shared" si="11"/>
        <v>12.31</v>
      </c>
      <c r="H175" s="4">
        <v>178287</v>
      </c>
      <c r="I175" s="4">
        <f t="shared" si="13"/>
        <v>2.9</v>
      </c>
      <c r="J175" s="4">
        <f t="shared" si="13"/>
        <v>0.6</v>
      </c>
      <c r="O175" s="2">
        <v>32387</v>
      </c>
      <c r="P175" s="3">
        <v>6.9342246000000003</v>
      </c>
      <c r="Q175" s="4">
        <v>62.3820956</v>
      </c>
      <c r="R175" s="4">
        <v>10.594666200000001</v>
      </c>
      <c r="T175" s="2">
        <v>33664</v>
      </c>
      <c r="U175" s="4">
        <v>1.7</v>
      </c>
      <c r="V175" s="4">
        <v>0</v>
      </c>
    </row>
    <row r="176" spans="1:22" ht="16.350000000000001" x14ac:dyDescent="0.6">
      <c r="A176" s="2">
        <v>37681</v>
      </c>
      <c r="B176" s="4">
        <v>312462</v>
      </c>
      <c r="C176" s="4">
        <f t="shared" si="14"/>
        <v>9.9310592275547727E-4</v>
      </c>
      <c r="D176" s="4">
        <v>15890</v>
      </c>
      <c r="E176" s="4">
        <f t="shared" si="12"/>
        <v>6.13</v>
      </c>
      <c r="F176" s="4">
        <f t="shared" si="10"/>
        <v>63.69</v>
      </c>
      <c r="G176" s="4">
        <f t="shared" si="11"/>
        <v>13.08</v>
      </c>
      <c r="H176" s="4">
        <v>180690</v>
      </c>
      <c r="I176" s="4">
        <f t="shared" si="13"/>
        <v>3.3</v>
      </c>
      <c r="J176" s="4">
        <f t="shared" si="13"/>
        <v>1.3</v>
      </c>
      <c r="O176" s="2">
        <v>32417</v>
      </c>
      <c r="P176" s="3">
        <v>6.8176107000000004</v>
      </c>
      <c r="Q176" s="4">
        <v>62.323419999999999</v>
      </c>
      <c r="R176" s="4">
        <v>10.5329605</v>
      </c>
      <c r="T176" s="2">
        <v>33756</v>
      </c>
      <c r="U176" s="4">
        <v>1.2</v>
      </c>
      <c r="V176" s="4">
        <v>-0.3</v>
      </c>
    </row>
    <row r="177" spans="1:22" ht="16.350000000000001" x14ac:dyDescent="0.6">
      <c r="A177" s="2">
        <v>37773</v>
      </c>
      <c r="B177" s="4">
        <v>313509</v>
      </c>
      <c r="C177" s="4">
        <f t="shared" si="14"/>
        <v>3.350807458186944E-3</v>
      </c>
      <c r="D177" s="4">
        <v>15897</v>
      </c>
      <c r="E177" s="4">
        <f t="shared" si="12"/>
        <v>6.06</v>
      </c>
      <c r="F177" s="4">
        <f t="shared" si="10"/>
        <v>63.41</v>
      </c>
      <c r="G177" s="4">
        <f t="shared" si="11"/>
        <v>13.19</v>
      </c>
      <c r="H177" s="4">
        <v>183340</v>
      </c>
      <c r="I177" s="4">
        <f t="shared" si="13"/>
        <v>2.6</v>
      </c>
      <c r="J177" s="4">
        <f t="shared" si="13"/>
        <v>0</v>
      </c>
      <c r="O177" s="2">
        <v>32448</v>
      </c>
      <c r="P177" s="3">
        <v>6.6124725</v>
      </c>
      <c r="Q177" s="4">
        <v>62.254635700000001</v>
      </c>
      <c r="R177" s="4">
        <v>10.2736018</v>
      </c>
      <c r="T177" s="2">
        <v>33848</v>
      </c>
      <c r="U177" s="4">
        <v>0.8</v>
      </c>
      <c r="V177" s="4">
        <v>0.2</v>
      </c>
    </row>
    <row r="178" spans="1:22" ht="16.350000000000001" x14ac:dyDescent="0.6">
      <c r="A178" s="2">
        <v>37865</v>
      </c>
      <c r="B178" s="4">
        <v>318795</v>
      </c>
      <c r="C178" s="4">
        <f t="shared" si="14"/>
        <v>1.6860759978182482E-2</v>
      </c>
      <c r="D178" s="4">
        <v>16121</v>
      </c>
      <c r="E178" s="4">
        <f t="shared" si="12"/>
        <v>5.78</v>
      </c>
      <c r="F178" s="4">
        <f t="shared" si="10"/>
        <v>63.4</v>
      </c>
      <c r="G178" s="4">
        <f t="shared" si="11"/>
        <v>12.85</v>
      </c>
      <c r="H178" s="4">
        <v>185015</v>
      </c>
      <c r="I178" s="4">
        <f t="shared" si="13"/>
        <v>2.6</v>
      </c>
      <c r="J178" s="4">
        <f t="shared" si="13"/>
        <v>0.6</v>
      </c>
      <c r="O178" s="2">
        <v>32478</v>
      </c>
      <c r="P178" s="3">
        <v>6.8321097999999996</v>
      </c>
      <c r="Q178" s="4">
        <v>62.571985099999999</v>
      </c>
      <c r="R178" s="4">
        <v>10.8358457</v>
      </c>
      <c r="T178" s="2">
        <v>33939</v>
      </c>
      <c r="U178" s="4">
        <v>0.3</v>
      </c>
      <c r="V178" s="4">
        <v>0.5</v>
      </c>
    </row>
    <row r="179" spans="1:22" ht="16.350000000000001" x14ac:dyDescent="0.6">
      <c r="A179" s="2">
        <v>37956</v>
      </c>
      <c r="B179" s="4">
        <v>324094</v>
      </c>
      <c r="C179" s="4">
        <f t="shared" si="14"/>
        <v>1.6621967094841539E-2</v>
      </c>
      <c r="D179" s="4">
        <v>16344</v>
      </c>
      <c r="E179" s="4">
        <f t="shared" si="12"/>
        <v>5.68</v>
      </c>
      <c r="F179" s="4">
        <f t="shared" si="10"/>
        <v>63.47</v>
      </c>
      <c r="G179" s="4">
        <f t="shared" si="11"/>
        <v>12.81</v>
      </c>
      <c r="H179" s="4">
        <v>189222</v>
      </c>
      <c r="I179" s="4">
        <f t="shared" si="13"/>
        <v>2.4</v>
      </c>
      <c r="J179" s="4">
        <f t="shared" si="13"/>
        <v>0.5</v>
      </c>
      <c r="O179" s="2">
        <v>32509</v>
      </c>
      <c r="P179" s="3">
        <v>6.8069370999999999</v>
      </c>
      <c r="Q179" s="4">
        <v>62.722334500000002</v>
      </c>
      <c r="R179" s="4">
        <v>10.625279000000001</v>
      </c>
      <c r="T179" s="2">
        <v>34029</v>
      </c>
      <c r="U179" s="4">
        <v>1.2</v>
      </c>
      <c r="V179" s="4">
        <v>0.8</v>
      </c>
    </row>
    <row r="180" spans="1:22" ht="16.350000000000001" x14ac:dyDescent="0.6">
      <c r="A180" s="2">
        <v>38047</v>
      </c>
      <c r="B180" s="4">
        <v>326766</v>
      </c>
      <c r="C180" s="4">
        <f t="shared" si="14"/>
        <v>8.2445216511259911E-3</v>
      </c>
      <c r="D180" s="4">
        <v>16436</v>
      </c>
      <c r="E180" s="4">
        <f t="shared" si="12"/>
        <v>5.44</v>
      </c>
      <c r="F180" s="4">
        <f t="shared" si="10"/>
        <v>63.3</v>
      </c>
      <c r="G180" s="4">
        <f t="shared" si="11"/>
        <v>12.45</v>
      </c>
      <c r="H180" s="4">
        <v>192479</v>
      </c>
      <c r="I180" s="4">
        <f t="shared" si="13"/>
        <v>2</v>
      </c>
      <c r="J180" s="4">
        <f t="shared" si="13"/>
        <v>0.9</v>
      </c>
      <c r="O180" s="2">
        <v>32540</v>
      </c>
      <c r="P180" s="3">
        <v>6.6380784999999998</v>
      </c>
      <c r="Q180" s="4">
        <v>62.946470699999999</v>
      </c>
      <c r="R180" s="4">
        <v>10.5669168</v>
      </c>
      <c r="T180" s="2">
        <v>34121</v>
      </c>
      <c r="U180" s="4">
        <v>1.8</v>
      </c>
      <c r="V180" s="4">
        <v>0.3</v>
      </c>
    </row>
    <row r="181" spans="1:22" ht="16.350000000000001" x14ac:dyDescent="0.6">
      <c r="A181" s="2">
        <v>38139</v>
      </c>
      <c r="B181" s="4">
        <v>328957</v>
      </c>
      <c r="C181" s="4">
        <f t="shared" si="14"/>
        <v>6.7051039581842442E-3</v>
      </c>
      <c r="D181" s="4">
        <v>16503</v>
      </c>
      <c r="E181" s="4">
        <f t="shared" si="12"/>
        <v>5.46</v>
      </c>
      <c r="F181" s="4">
        <f t="shared" si="10"/>
        <v>63.37</v>
      </c>
      <c r="G181" s="4">
        <f t="shared" si="11"/>
        <v>12.53</v>
      </c>
      <c r="H181" s="4">
        <v>199296</v>
      </c>
      <c r="I181" s="4">
        <f t="shared" si="13"/>
        <v>2.5</v>
      </c>
      <c r="J181" s="4">
        <f t="shared" si="13"/>
        <v>0.5</v>
      </c>
      <c r="O181" s="2">
        <v>32568</v>
      </c>
      <c r="P181" s="3">
        <v>6.3431915999999999</v>
      </c>
      <c r="Q181" s="4">
        <v>62.8020183</v>
      </c>
      <c r="R181" s="4">
        <v>10.0569203</v>
      </c>
      <c r="T181" s="2">
        <v>34213</v>
      </c>
      <c r="U181" s="4">
        <v>2.2000000000000002</v>
      </c>
      <c r="V181" s="4">
        <v>0.5</v>
      </c>
    </row>
    <row r="182" spans="1:22" ht="16.350000000000001" x14ac:dyDescent="0.6">
      <c r="A182" s="2">
        <v>38231</v>
      </c>
      <c r="B182" s="4">
        <v>331446</v>
      </c>
      <c r="C182" s="4">
        <f t="shared" si="14"/>
        <v>7.5663384576099002E-3</v>
      </c>
      <c r="D182" s="4">
        <v>16580</v>
      </c>
      <c r="E182" s="4">
        <f t="shared" si="12"/>
        <v>5.37</v>
      </c>
      <c r="F182" s="4">
        <f t="shared" si="10"/>
        <v>63.5</v>
      </c>
      <c r="G182" s="4">
        <f t="shared" si="11"/>
        <v>12.38</v>
      </c>
      <c r="H182" s="4">
        <v>197567</v>
      </c>
      <c r="I182" s="4">
        <f t="shared" si="13"/>
        <v>2.2999999999999998</v>
      </c>
      <c r="J182" s="4">
        <f t="shared" si="13"/>
        <v>0.4</v>
      </c>
      <c r="O182" s="2">
        <v>32599</v>
      </c>
      <c r="P182" s="3">
        <v>6.2002364999999999</v>
      </c>
      <c r="Q182" s="4">
        <v>62.879412100000003</v>
      </c>
      <c r="R182" s="4">
        <v>9.9523468000000008</v>
      </c>
      <c r="T182" s="2">
        <v>34304</v>
      </c>
      <c r="U182" s="4">
        <v>1.8</v>
      </c>
      <c r="V182" s="4">
        <v>0.2</v>
      </c>
    </row>
    <row r="183" spans="1:22" ht="16.350000000000001" x14ac:dyDescent="0.6">
      <c r="A183" s="2">
        <v>38322</v>
      </c>
      <c r="B183" s="4">
        <v>334004</v>
      </c>
      <c r="C183" s="4">
        <f t="shared" si="14"/>
        <v>7.7176976038328959E-3</v>
      </c>
      <c r="D183" s="4">
        <v>16660</v>
      </c>
      <c r="E183" s="4">
        <f t="shared" si="12"/>
        <v>5.07</v>
      </c>
      <c r="F183" s="4">
        <f t="shared" si="10"/>
        <v>63.74</v>
      </c>
      <c r="G183" s="4">
        <f t="shared" si="11"/>
        <v>11.95</v>
      </c>
      <c r="H183" s="4">
        <v>202390</v>
      </c>
      <c r="I183" s="4">
        <f t="shared" si="13"/>
        <v>2.5</v>
      </c>
      <c r="J183" s="4">
        <f t="shared" si="13"/>
        <v>0.7</v>
      </c>
      <c r="O183" s="2">
        <v>32629</v>
      </c>
      <c r="P183" s="3">
        <v>6.2796338</v>
      </c>
      <c r="Q183" s="4">
        <v>63.299286000000002</v>
      </c>
      <c r="R183" s="4">
        <v>10.0884594</v>
      </c>
      <c r="T183" s="2">
        <v>34394</v>
      </c>
      <c r="U183" s="4">
        <v>1.5</v>
      </c>
      <c r="V183" s="4">
        <v>0.5</v>
      </c>
    </row>
    <row r="184" spans="1:22" ht="16.350000000000001" x14ac:dyDescent="0.6">
      <c r="A184" s="2">
        <v>38412</v>
      </c>
      <c r="B184" s="4">
        <v>336632</v>
      </c>
      <c r="C184" s="4">
        <f t="shared" si="14"/>
        <v>7.8681692434821038E-3</v>
      </c>
      <c r="D184" s="4">
        <v>16737</v>
      </c>
      <c r="E184" s="4">
        <f t="shared" si="12"/>
        <v>5.16</v>
      </c>
      <c r="F184" s="4">
        <f t="shared" si="10"/>
        <v>64.31</v>
      </c>
      <c r="G184" s="4">
        <f t="shared" si="11"/>
        <v>11.95</v>
      </c>
      <c r="H184" s="4">
        <v>203905</v>
      </c>
      <c r="I184" s="4">
        <f t="shared" si="13"/>
        <v>2.4</v>
      </c>
      <c r="J184" s="4">
        <f t="shared" si="13"/>
        <v>0.7</v>
      </c>
      <c r="O184" s="2">
        <v>32660</v>
      </c>
      <c r="P184" s="3">
        <v>6.0113327999999999</v>
      </c>
      <c r="Q184" s="4">
        <v>63.025586599999997</v>
      </c>
      <c r="R184" s="4">
        <v>9.6806861000000008</v>
      </c>
      <c r="T184" s="2">
        <v>34486</v>
      </c>
      <c r="U184" s="4">
        <v>1.8</v>
      </c>
      <c r="V184" s="4">
        <v>0.7</v>
      </c>
    </row>
    <row r="185" spans="1:22" ht="16.350000000000001" x14ac:dyDescent="0.6">
      <c r="A185" s="2">
        <v>38504</v>
      </c>
      <c r="B185" s="4">
        <v>338140</v>
      </c>
      <c r="C185" s="4">
        <f t="shared" si="14"/>
        <v>4.4796691936594968E-3</v>
      </c>
      <c r="D185" s="4">
        <v>16758</v>
      </c>
      <c r="E185" s="4">
        <f t="shared" si="12"/>
        <v>4.95</v>
      </c>
      <c r="F185" s="4">
        <f t="shared" si="10"/>
        <v>64.430000000000007</v>
      </c>
      <c r="G185" s="4">
        <f t="shared" si="11"/>
        <v>11.74</v>
      </c>
      <c r="H185" s="4">
        <v>208326</v>
      </c>
      <c r="I185" s="4">
        <f t="shared" si="13"/>
        <v>2.5</v>
      </c>
      <c r="J185" s="4">
        <f t="shared" si="13"/>
        <v>0.6</v>
      </c>
      <c r="O185" s="2">
        <v>32690</v>
      </c>
      <c r="P185" s="3">
        <v>6.0394785999999998</v>
      </c>
      <c r="Q185" s="4">
        <v>63.157953599999999</v>
      </c>
      <c r="R185" s="4">
        <v>9.8977652999999997</v>
      </c>
      <c r="T185" s="2">
        <v>34578</v>
      </c>
      <c r="U185" s="4">
        <v>2</v>
      </c>
      <c r="V185" s="4">
        <v>0.6</v>
      </c>
    </row>
    <row r="186" spans="1:22" ht="16.350000000000001" x14ac:dyDescent="0.6">
      <c r="A186" s="2">
        <v>38596</v>
      </c>
      <c r="B186" s="4">
        <v>341768</v>
      </c>
      <c r="C186" s="4">
        <f t="shared" si="14"/>
        <v>1.0729283728633021E-2</v>
      </c>
      <c r="D186" s="4">
        <v>16882</v>
      </c>
      <c r="E186" s="4">
        <f t="shared" si="12"/>
        <v>5</v>
      </c>
      <c r="F186" s="4">
        <f t="shared" si="10"/>
        <v>64.5</v>
      </c>
      <c r="G186" s="4">
        <f t="shared" si="11"/>
        <v>11.67</v>
      </c>
      <c r="H186" s="4">
        <v>208528</v>
      </c>
      <c r="I186" s="4">
        <f t="shared" si="13"/>
        <v>3.1</v>
      </c>
      <c r="J186" s="4">
        <f t="shared" si="13"/>
        <v>1</v>
      </c>
      <c r="O186" s="2">
        <v>32721</v>
      </c>
      <c r="P186" s="3">
        <v>5.9444433999999999</v>
      </c>
      <c r="Q186" s="4">
        <v>63.319034899999998</v>
      </c>
      <c r="R186" s="4">
        <v>9.9003291999999998</v>
      </c>
      <c r="T186" s="2">
        <v>34669</v>
      </c>
      <c r="U186" s="4">
        <v>2.6</v>
      </c>
      <c r="V186" s="4">
        <v>0.8</v>
      </c>
    </row>
    <row r="187" spans="1:22" ht="16.350000000000001" x14ac:dyDescent="0.6">
      <c r="A187" s="2">
        <v>38687</v>
      </c>
      <c r="B187" s="4">
        <v>344624</v>
      </c>
      <c r="C187" s="4">
        <f t="shared" si="14"/>
        <v>8.3565459610028814E-3</v>
      </c>
      <c r="D187" s="4">
        <v>16964</v>
      </c>
      <c r="E187" s="4">
        <f t="shared" si="12"/>
        <v>5.07</v>
      </c>
      <c r="F187" s="4">
        <f t="shared" si="10"/>
        <v>64.48</v>
      </c>
      <c r="G187" s="4">
        <f t="shared" si="11"/>
        <v>11.74</v>
      </c>
      <c r="H187" s="4">
        <v>207276</v>
      </c>
      <c r="I187" s="4">
        <f t="shared" si="13"/>
        <v>2.8</v>
      </c>
      <c r="J187" s="4">
        <f t="shared" si="13"/>
        <v>0.5</v>
      </c>
      <c r="O187" s="2">
        <v>32752</v>
      </c>
      <c r="P187" s="3">
        <v>6.0310664999999997</v>
      </c>
      <c r="Q187" s="4">
        <v>63.359380899999998</v>
      </c>
      <c r="R187" s="4">
        <v>10.236879099999999</v>
      </c>
      <c r="T187" s="2">
        <v>34759</v>
      </c>
      <c r="U187" s="4">
        <v>3.7</v>
      </c>
      <c r="V187" s="4">
        <v>1.6</v>
      </c>
    </row>
    <row r="188" spans="1:22" ht="16.350000000000001" x14ac:dyDescent="0.6">
      <c r="A188" s="2">
        <v>38777</v>
      </c>
      <c r="B188" s="4">
        <v>345342</v>
      </c>
      <c r="C188" s="4">
        <f t="shared" si="14"/>
        <v>2.0834300571057618E-3</v>
      </c>
      <c r="D188" s="4">
        <v>16942</v>
      </c>
      <c r="E188" s="4">
        <f t="shared" si="12"/>
        <v>4.87</v>
      </c>
      <c r="F188" s="4">
        <f t="shared" si="10"/>
        <v>64.52</v>
      </c>
      <c r="G188" s="4">
        <f t="shared" si="11"/>
        <v>11.4</v>
      </c>
      <c r="H188" s="4">
        <v>209331</v>
      </c>
      <c r="I188" s="4">
        <f t="shared" si="13"/>
        <v>2.9</v>
      </c>
      <c r="J188" s="4">
        <f t="shared" si="13"/>
        <v>0.8</v>
      </c>
      <c r="O188" s="2">
        <v>32782</v>
      </c>
      <c r="P188" s="3">
        <v>5.9242775999999999</v>
      </c>
      <c r="Q188" s="4">
        <v>63.258976799999999</v>
      </c>
      <c r="R188" s="4">
        <v>9.8009111999999998</v>
      </c>
      <c r="T188" s="2">
        <v>34851</v>
      </c>
      <c r="U188" s="4">
        <v>4.5</v>
      </c>
      <c r="V188" s="4">
        <v>1.4</v>
      </c>
    </row>
    <row r="189" spans="1:22" ht="16.350000000000001" x14ac:dyDescent="0.6">
      <c r="A189" s="2">
        <v>38869</v>
      </c>
      <c r="B189" s="4">
        <v>345940</v>
      </c>
      <c r="C189" s="4">
        <f t="shared" si="14"/>
        <v>1.7316167740963895E-3</v>
      </c>
      <c r="D189" s="4">
        <v>16915</v>
      </c>
      <c r="E189" s="4">
        <f t="shared" si="12"/>
        <v>4.8099999999999996</v>
      </c>
      <c r="F189" s="4">
        <f t="shared" si="10"/>
        <v>64.77</v>
      </c>
      <c r="G189" s="4">
        <f t="shared" si="11"/>
        <v>11.38</v>
      </c>
      <c r="H189" s="4">
        <v>209539</v>
      </c>
      <c r="I189" s="4">
        <f t="shared" si="13"/>
        <v>4</v>
      </c>
      <c r="J189" s="4">
        <f t="shared" si="13"/>
        <v>1.7</v>
      </c>
      <c r="O189" s="2">
        <v>32813</v>
      </c>
      <c r="P189" s="3">
        <v>5.7866080999999996</v>
      </c>
      <c r="Q189" s="4">
        <v>63.496358999999998</v>
      </c>
      <c r="R189" s="4">
        <v>9.7973467000000003</v>
      </c>
      <c r="T189" s="2">
        <v>34943</v>
      </c>
      <c r="U189" s="4">
        <v>5.0999999999999996</v>
      </c>
      <c r="V189" s="4">
        <v>1.2</v>
      </c>
    </row>
    <row r="190" spans="1:22" ht="16.350000000000001" x14ac:dyDescent="0.6">
      <c r="A190" s="2">
        <v>38961</v>
      </c>
      <c r="B190" s="4">
        <v>351068</v>
      </c>
      <c r="C190" s="4">
        <f t="shared" si="14"/>
        <v>1.4823379776840007E-2</v>
      </c>
      <c r="D190" s="4">
        <v>17090</v>
      </c>
      <c r="E190" s="4">
        <f t="shared" si="12"/>
        <v>4.67</v>
      </c>
      <c r="F190" s="4">
        <f t="shared" si="10"/>
        <v>65.09</v>
      </c>
      <c r="G190" s="4">
        <f t="shared" si="11"/>
        <v>11.26</v>
      </c>
      <c r="H190" s="4">
        <v>216975</v>
      </c>
      <c r="I190" s="4">
        <f t="shared" si="13"/>
        <v>4</v>
      </c>
      <c r="J190" s="4">
        <f t="shared" si="13"/>
        <v>0.9</v>
      </c>
      <c r="O190" s="2">
        <v>32843</v>
      </c>
      <c r="P190" s="3">
        <v>5.8477728999999998</v>
      </c>
      <c r="Q190" s="4">
        <v>63.320737700000002</v>
      </c>
      <c r="R190" s="4">
        <v>9.9371361999999994</v>
      </c>
      <c r="T190" s="2">
        <v>35034</v>
      </c>
      <c r="U190" s="4">
        <v>5.0999999999999996</v>
      </c>
      <c r="V190" s="4">
        <v>0.8</v>
      </c>
    </row>
    <row r="191" spans="1:22" ht="16.350000000000001" x14ac:dyDescent="0.6">
      <c r="A191" s="2">
        <v>39052</v>
      </c>
      <c r="B191" s="4">
        <v>355642</v>
      </c>
      <c r="C191" s="4">
        <f t="shared" si="14"/>
        <v>1.3028814930440724E-2</v>
      </c>
      <c r="D191" s="4">
        <v>17238</v>
      </c>
      <c r="E191" s="4">
        <f t="shared" si="12"/>
        <v>4.57</v>
      </c>
      <c r="F191" s="4">
        <f t="shared" si="10"/>
        <v>65.09</v>
      </c>
      <c r="G191" s="4">
        <f t="shared" si="11"/>
        <v>10.85</v>
      </c>
      <c r="H191" s="4">
        <v>220375</v>
      </c>
      <c r="I191" s="4">
        <f t="shared" si="13"/>
        <v>3.3</v>
      </c>
      <c r="J191" s="4">
        <f t="shared" si="13"/>
        <v>-0.1</v>
      </c>
      <c r="O191" s="2">
        <v>32874</v>
      </c>
      <c r="P191" s="3">
        <v>6.1123608000000003</v>
      </c>
      <c r="Q191" s="4">
        <v>63.4890221</v>
      </c>
      <c r="R191" s="4">
        <v>10.353778500000001</v>
      </c>
      <c r="T191" s="2">
        <v>35125</v>
      </c>
      <c r="U191" s="4">
        <v>3.8</v>
      </c>
      <c r="V191" s="4">
        <v>0.3</v>
      </c>
    </row>
    <row r="192" spans="1:22" ht="16.350000000000001" x14ac:dyDescent="0.6">
      <c r="A192" s="2">
        <v>39142</v>
      </c>
      <c r="B192" s="4">
        <v>360899</v>
      </c>
      <c r="C192" s="4">
        <f t="shared" si="14"/>
        <v>1.4781718694642398E-2</v>
      </c>
      <c r="D192" s="4">
        <v>17410</v>
      </c>
      <c r="E192" s="4">
        <f t="shared" si="12"/>
        <v>4.46</v>
      </c>
      <c r="F192" s="4">
        <f t="shared" si="10"/>
        <v>64.959999999999994</v>
      </c>
      <c r="G192" s="4">
        <f t="shared" si="11"/>
        <v>10.76</v>
      </c>
      <c r="H192" s="4">
        <v>223140</v>
      </c>
      <c r="I192" s="4">
        <f t="shared" si="13"/>
        <v>2.5</v>
      </c>
      <c r="J192" s="4">
        <f t="shared" si="13"/>
        <v>0</v>
      </c>
      <c r="O192" s="2">
        <v>32905</v>
      </c>
      <c r="P192" s="3">
        <v>6.3920678000000004</v>
      </c>
      <c r="Q192" s="4">
        <v>63.6511268</v>
      </c>
      <c r="R192" s="4">
        <v>10.4296091</v>
      </c>
      <c r="T192" s="2">
        <v>35217</v>
      </c>
      <c r="U192" s="4">
        <v>3.1</v>
      </c>
      <c r="V192" s="4">
        <v>0.8</v>
      </c>
    </row>
    <row r="193" spans="1:22" ht="16.350000000000001" x14ac:dyDescent="0.6">
      <c r="A193" s="2">
        <v>39234</v>
      </c>
      <c r="B193" s="4">
        <v>363028</v>
      </c>
      <c r="C193" s="4">
        <f t="shared" si="14"/>
        <v>5.8991573819822118E-3</v>
      </c>
      <c r="D193" s="4">
        <v>17430</v>
      </c>
      <c r="E193" s="4">
        <f t="shared" si="12"/>
        <v>4.32</v>
      </c>
      <c r="F193" s="4">
        <f t="shared" si="10"/>
        <v>65.13</v>
      </c>
      <c r="G193" s="4">
        <f t="shared" si="11"/>
        <v>10.57</v>
      </c>
      <c r="H193" s="4">
        <v>228270</v>
      </c>
      <c r="I193" s="4">
        <f t="shared" si="13"/>
        <v>2.1</v>
      </c>
      <c r="J193" s="4">
        <f t="shared" si="13"/>
        <v>1.3</v>
      </c>
      <c r="O193" s="2">
        <v>32933</v>
      </c>
      <c r="P193" s="3">
        <v>6.1874726999999998</v>
      </c>
      <c r="Q193" s="4">
        <v>63.541627800000001</v>
      </c>
      <c r="R193" s="4">
        <v>10.3265327</v>
      </c>
      <c r="T193" s="2">
        <v>35309</v>
      </c>
      <c r="U193" s="4">
        <v>2.1</v>
      </c>
      <c r="V193" s="4">
        <v>0.3</v>
      </c>
    </row>
    <row r="194" spans="1:22" ht="16.350000000000001" x14ac:dyDescent="0.6">
      <c r="A194" s="2">
        <v>39326</v>
      </c>
      <c r="B194" s="4">
        <v>367065</v>
      </c>
      <c r="C194" s="4">
        <f t="shared" si="14"/>
        <v>1.1120354352832207E-2</v>
      </c>
      <c r="D194" s="4">
        <v>17543</v>
      </c>
      <c r="E194" s="4">
        <f t="shared" si="12"/>
        <v>4.21</v>
      </c>
      <c r="F194" s="4">
        <f t="shared" ref="F194:F248" si="15">IF(IFERROR(INDEX(Q:Q,MATCH($A194,$O:$O,1))="",TRUE),"",ROUND(INDEX(Q:Q,MATCH($A194,$O:$O,1)),2))</f>
        <v>65.3</v>
      </c>
      <c r="G194" s="4">
        <f t="shared" ref="G194:G248" si="16">IF(IFERROR(INDEX(R:R,MATCH($A194,$O:$O,1))="",TRUE),"",ROUND(INDEX(R:R,MATCH($A194,$O:$O,1)),2))</f>
        <v>10.4</v>
      </c>
      <c r="H194" s="4">
        <v>229796</v>
      </c>
      <c r="I194" s="4">
        <f t="shared" si="13"/>
        <v>1.8</v>
      </c>
      <c r="J194" s="4">
        <f t="shared" si="13"/>
        <v>0.7</v>
      </c>
      <c r="O194" s="2">
        <v>32964</v>
      </c>
      <c r="P194" s="3">
        <v>6.2788804999999996</v>
      </c>
      <c r="Q194" s="4">
        <v>63.560630699999997</v>
      </c>
      <c r="R194" s="4">
        <v>10.476502699999999</v>
      </c>
      <c r="T194" s="2">
        <v>35400</v>
      </c>
      <c r="U194" s="4">
        <v>1.5</v>
      </c>
      <c r="V194" s="4">
        <v>0.1</v>
      </c>
    </row>
    <row r="195" spans="1:22" ht="16.350000000000001" x14ac:dyDescent="0.6">
      <c r="A195" s="2">
        <v>39417</v>
      </c>
      <c r="B195" s="4">
        <v>368884</v>
      </c>
      <c r="C195" s="4">
        <f t="shared" si="14"/>
        <v>4.955525588111076E-3</v>
      </c>
      <c r="D195" s="4">
        <v>17549</v>
      </c>
      <c r="E195" s="4">
        <f t="shared" ref="E195:E248" si="17">IF(IFERROR(INDEX(P:P,MATCH($A195,$O:$O,1))="",TRUE),"",ROUND(INDEX(P:P,MATCH($A195,$O:$O,1)),2))</f>
        <v>4.3099999999999996</v>
      </c>
      <c r="F195" s="4">
        <f t="shared" si="15"/>
        <v>65.47</v>
      </c>
      <c r="G195" s="4">
        <f t="shared" si="16"/>
        <v>10.36</v>
      </c>
      <c r="H195" s="4">
        <v>233719</v>
      </c>
      <c r="I195" s="4">
        <f t="shared" ref="I195:J248" si="18">IF(IFERROR(INDEX(U:U,MATCH($A195,$T:$T,1))="",TRUE),"",ROUND(INDEX(U:U,MATCH($A195,$T:$T,1)),2))</f>
        <v>2.9</v>
      </c>
      <c r="J195" s="4">
        <f t="shared" si="18"/>
        <v>0.9</v>
      </c>
      <c r="O195" s="2">
        <v>32994</v>
      </c>
      <c r="P195" s="3">
        <v>6.5045888999999999</v>
      </c>
      <c r="Q195" s="4">
        <v>63.902552</v>
      </c>
      <c r="R195" s="4">
        <v>10.7479315</v>
      </c>
      <c r="T195" s="2">
        <v>35490</v>
      </c>
      <c r="U195" s="4">
        <v>1.4</v>
      </c>
      <c r="V195" s="4">
        <v>0.1</v>
      </c>
    </row>
    <row r="196" spans="1:22" ht="16.350000000000001" x14ac:dyDescent="0.6">
      <c r="A196" s="2">
        <v>39508</v>
      </c>
      <c r="B196" s="4">
        <v>373067</v>
      </c>
      <c r="C196" s="4">
        <f t="shared" ref="C196:C248" si="19">B196/B195-1</f>
        <v>1.1339608115288335E-2</v>
      </c>
      <c r="D196" s="4">
        <v>17651</v>
      </c>
      <c r="E196" s="4">
        <f t="shared" si="17"/>
        <v>4.0599999999999996</v>
      </c>
      <c r="F196" s="4">
        <f t="shared" si="15"/>
        <v>65.39</v>
      </c>
      <c r="G196" s="4">
        <f t="shared" si="16"/>
        <v>9.98</v>
      </c>
      <c r="H196" s="4">
        <v>238222</v>
      </c>
      <c r="I196" s="4">
        <f t="shared" si="18"/>
        <v>4.3</v>
      </c>
      <c r="J196" s="4">
        <f t="shared" si="18"/>
        <v>1.3</v>
      </c>
      <c r="O196" s="2">
        <v>33025</v>
      </c>
      <c r="P196" s="3">
        <v>6.6081659999999998</v>
      </c>
      <c r="Q196" s="4">
        <v>63.897835700000002</v>
      </c>
      <c r="R196" s="4">
        <v>10.9272315</v>
      </c>
      <c r="T196" s="2">
        <v>35582</v>
      </c>
      <c r="U196" s="4">
        <v>0.3</v>
      </c>
      <c r="V196" s="4">
        <v>-0.3</v>
      </c>
    </row>
    <row r="197" spans="1:22" ht="16.350000000000001" x14ac:dyDescent="0.6">
      <c r="A197" s="2">
        <v>39600</v>
      </c>
      <c r="B197" s="4">
        <v>373952</v>
      </c>
      <c r="C197" s="4">
        <f t="shared" si="19"/>
        <v>2.372228044828395E-3</v>
      </c>
      <c r="D197" s="4">
        <v>17599</v>
      </c>
      <c r="E197" s="4">
        <f t="shared" si="17"/>
        <v>4.24</v>
      </c>
      <c r="F197" s="4">
        <f t="shared" si="15"/>
        <v>65.569999999999993</v>
      </c>
      <c r="G197" s="4">
        <f t="shared" si="16"/>
        <v>10.050000000000001</v>
      </c>
      <c r="H197" s="4">
        <v>240194</v>
      </c>
      <c r="I197" s="4">
        <f t="shared" si="18"/>
        <v>4.4000000000000004</v>
      </c>
      <c r="J197" s="4">
        <f t="shared" si="18"/>
        <v>1.4</v>
      </c>
      <c r="O197" s="2">
        <v>33055</v>
      </c>
      <c r="P197" s="3">
        <v>7.0981551999999999</v>
      </c>
      <c r="Q197" s="4">
        <v>64.1371702</v>
      </c>
      <c r="R197" s="4">
        <v>11.491925800000001</v>
      </c>
      <c r="T197" s="2">
        <v>35674</v>
      </c>
      <c r="U197" s="4">
        <v>-0.4</v>
      </c>
      <c r="V197" s="4">
        <v>-0.4</v>
      </c>
    </row>
    <row r="198" spans="1:22" ht="16.350000000000001" x14ac:dyDescent="0.6">
      <c r="A198" s="2">
        <v>39692</v>
      </c>
      <c r="B198" s="4">
        <v>376755</v>
      </c>
      <c r="C198" s="4">
        <f t="shared" si="19"/>
        <v>7.4956144104056932E-3</v>
      </c>
      <c r="D198" s="4">
        <v>17634</v>
      </c>
      <c r="E198" s="4">
        <f t="shared" si="17"/>
        <v>4.29</v>
      </c>
      <c r="F198" s="4">
        <f t="shared" si="15"/>
        <v>65.489999999999995</v>
      </c>
      <c r="G198" s="4">
        <f t="shared" si="16"/>
        <v>10.24</v>
      </c>
      <c r="H198" s="4">
        <v>241607</v>
      </c>
      <c r="I198" s="4">
        <f t="shared" si="18"/>
        <v>5</v>
      </c>
      <c r="J198" s="4">
        <f t="shared" si="18"/>
        <v>1.2</v>
      </c>
      <c r="O198" s="2">
        <v>33086</v>
      </c>
      <c r="P198" s="3">
        <v>7.2119419000000002</v>
      </c>
      <c r="Q198" s="4">
        <v>63.9096878</v>
      </c>
      <c r="R198" s="4">
        <v>11.678095300000001</v>
      </c>
      <c r="T198" s="2">
        <v>35765</v>
      </c>
      <c r="U198" s="4">
        <v>-0.3</v>
      </c>
      <c r="V198" s="4">
        <v>0.3</v>
      </c>
    </row>
    <row r="199" spans="1:22" ht="16.350000000000001" x14ac:dyDescent="0.6">
      <c r="A199" s="2">
        <v>39783</v>
      </c>
      <c r="B199" s="4">
        <v>375063</v>
      </c>
      <c r="C199" s="4">
        <f t="shared" si="19"/>
        <v>-4.4909822032885849E-3</v>
      </c>
      <c r="D199" s="4">
        <v>17461</v>
      </c>
      <c r="E199" s="4">
        <f t="shared" si="17"/>
        <v>4.57</v>
      </c>
      <c r="F199" s="4">
        <f t="shared" si="15"/>
        <v>65.39</v>
      </c>
      <c r="G199" s="4">
        <f t="shared" si="16"/>
        <v>11.25</v>
      </c>
      <c r="H199" s="4">
        <v>255106</v>
      </c>
      <c r="I199" s="4">
        <f t="shared" si="18"/>
        <v>3.7</v>
      </c>
      <c r="J199" s="4">
        <f t="shared" si="18"/>
        <v>-0.3</v>
      </c>
      <c r="O199" s="2">
        <v>33117</v>
      </c>
      <c r="P199" s="3">
        <v>7.3743350000000003</v>
      </c>
      <c r="Q199" s="4">
        <v>63.743468300000004</v>
      </c>
      <c r="R199" s="4">
        <v>12.187119300000001</v>
      </c>
      <c r="T199" s="2">
        <v>35855</v>
      </c>
      <c r="U199" s="4">
        <v>-0.1</v>
      </c>
      <c r="V199" s="4">
        <v>0.3</v>
      </c>
    </row>
    <row r="200" spans="1:22" ht="16.350000000000001" x14ac:dyDescent="0.6">
      <c r="A200" s="2">
        <v>39873</v>
      </c>
      <c r="B200" s="4">
        <v>378859</v>
      </c>
      <c r="C200" s="4">
        <f t="shared" si="19"/>
        <v>1.0120966344320914E-2</v>
      </c>
      <c r="D200" s="4">
        <v>17549</v>
      </c>
      <c r="E200" s="4">
        <f t="shared" si="17"/>
        <v>5.71</v>
      </c>
      <c r="F200" s="4">
        <f t="shared" si="15"/>
        <v>65.650000000000006</v>
      </c>
      <c r="G200" s="4">
        <f t="shared" si="16"/>
        <v>13.06</v>
      </c>
      <c r="H200" s="4">
        <v>250190</v>
      </c>
      <c r="I200" s="4">
        <f t="shared" si="18"/>
        <v>2.4</v>
      </c>
      <c r="J200" s="4">
        <f t="shared" si="18"/>
        <v>0.1</v>
      </c>
      <c r="O200" s="2">
        <v>33147</v>
      </c>
      <c r="P200" s="3">
        <v>7.6375647000000004</v>
      </c>
      <c r="Q200" s="4">
        <v>63.722784400000002</v>
      </c>
      <c r="R200" s="4">
        <v>12.480496499999999</v>
      </c>
      <c r="T200" s="2">
        <v>35947</v>
      </c>
      <c r="U200" s="4">
        <v>0.7</v>
      </c>
      <c r="V200" s="4">
        <v>0.6</v>
      </c>
    </row>
    <row r="201" spans="1:22" ht="16.350000000000001" x14ac:dyDescent="0.6">
      <c r="A201" s="2">
        <v>39965</v>
      </c>
      <c r="B201" s="4">
        <v>381016</v>
      </c>
      <c r="C201" s="4">
        <f t="shared" si="19"/>
        <v>5.69341100514964E-3</v>
      </c>
      <c r="D201" s="4">
        <v>17566</v>
      </c>
      <c r="E201" s="4">
        <f t="shared" si="17"/>
        <v>5.86</v>
      </c>
      <c r="F201" s="4">
        <f t="shared" si="15"/>
        <v>65.38</v>
      </c>
      <c r="G201" s="4">
        <f t="shared" si="16"/>
        <v>13.37</v>
      </c>
      <c r="H201" s="4">
        <v>257641</v>
      </c>
      <c r="I201" s="4">
        <f t="shared" si="18"/>
        <v>1.4</v>
      </c>
      <c r="J201" s="4">
        <f t="shared" si="18"/>
        <v>0.4</v>
      </c>
      <c r="O201" s="2">
        <v>33178</v>
      </c>
      <c r="P201" s="3">
        <v>7.9460151999999997</v>
      </c>
      <c r="Q201" s="4">
        <v>63.689945999999999</v>
      </c>
      <c r="R201" s="4">
        <v>13.009146100000001</v>
      </c>
      <c r="T201" s="2">
        <v>36039</v>
      </c>
      <c r="U201" s="4">
        <v>1.4</v>
      </c>
      <c r="V201" s="4">
        <v>0.1</v>
      </c>
    </row>
    <row r="202" spans="1:22" ht="16.350000000000001" x14ac:dyDescent="0.6">
      <c r="A202" s="2">
        <v>40057</v>
      </c>
      <c r="B202" s="4">
        <v>382126</v>
      </c>
      <c r="C202" s="4">
        <f t="shared" si="19"/>
        <v>2.9132634849979855E-3</v>
      </c>
      <c r="D202" s="4">
        <v>17540</v>
      </c>
      <c r="E202" s="4">
        <f t="shared" si="17"/>
        <v>5.66</v>
      </c>
      <c r="F202" s="4">
        <f t="shared" si="15"/>
        <v>65.260000000000005</v>
      </c>
      <c r="G202" s="4">
        <f t="shared" si="16"/>
        <v>13.26</v>
      </c>
      <c r="H202" s="4">
        <v>250150</v>
      </c>
      <c r="I202" s="4">
        <f t="shared" si="18"/>
        <v>1.2</v>
      </c>
      <c r="J202" s="4">
        <f t="shared" si="18"/>
        <v>1</v>
      </c>
      <c r="O202" s="2">
        <v>33208</v>
      </c>
      <c r="P202" s="3">
        <v>8.0190388000000006</v>
      </c>
      <c r="Q202" s="4">
        <v>63.680257300000001</v>
      </c>
      <c r="R202" s="4">
        <v>13.2052171</v>
      </c>
      <c r="T202" s="2">
        <v>36130</v>
      </c>
      <c r="U202" s="4">
        <v>1.5</v>
      </c>
      <c r="V202" s="4">
        <v>0.4</v>
      </c>
    </row>
    <row r="203" spans="1:22" ht="16.350000000000001" x14ac:dyDescent="0.6">
      <c r="A203" s="2">
        <v>40148</v>
      </c>
      <c r="B203" s="4">
        <v>384974</v>
      </c>
      <c r="C203" s="4">
        <f t="shared" si="19"/>
        <v>7.4530390499469856E-3</v>
      </c>
      <c r="D203" s="4">
        <v>17603</v>
      </c>
      <c r="E203" s="4">
        <f t="shared" si="17"/>
        <v>5.49</v>
      </c>
      <c r="F203" s="4">
        <f t="shared" si="15"/>
        <v>65.349999999999994</v>
      </c>
      <c r="G203" s="4">
        <f t="shared" si="16"/>
        <v>13.03</v>
      </c>
      <c r="H203" s="4">
        <v>253321</v>
      </c>
      <c r="I203" s="4">
        <f t="shared" si="18"/>
        <v>2.1</v>
      </c>
      <c r="J203" s="4">
        <f t="shared" si="18"/>
        <v>0.5</v>
      </c>
      <c r="O203" s="2">
        <v>33239</v>
      </c>
      <c r="P203" s="3">
        <v>8.3966964999999991</v>
      </c>
      <c r="Q203" s="4">
        <v>63.336358300000001</v>
      </c>
      <c r="R203" s="4">
        <v>13.618581600000001</v>
      </c>
      <c r="T203" s="2">
        <v>36220</v>
      </c>
      <c r="U203" s="4">
        <v>1.2</v>
      </c>
      <c r="V203" s="4">
        <v>0</v>
      </c>
    </row>
    <row r="204" spans="1:22" ht="16.350000000000001" x14ac:dyDescent="0.6">
      <c r="A204" s="2">
        <v>40238</v>
      </c>
      <c r="B204" s="4">
        <v>386905</v>
      </c>
      <c r="C204" s="4">
        <f t="shared" si="19"/>
        <v>5.0159231532518334E-3</v>
      </c>
      <c r="D204" s="4">
        <v>17626</v>
      </c>
      <c r="E204" s="4">
        <f t="shared" si="17"/>
        <v>5.42</v>
      </c>
      <c r="F204" s="4">
        <f t="shared" si="15"/>
        <v>65.209999999999994</v>
      </c>
      <c r="G204" s="4">
        <f t="shared" si="16"/>
        <v>12.72</v>
      </c>
      <c r="H204" s="4">
        <v>256406</v>
      </c>
      <c r="I204" s="4">
        <f t="shared" si="18"/>
        <v>2.9</v>
      </c>
      <c r="J204" s="4">
        <f t="shared" si="18"/>
        <v>1</v>
      </c>
      <c r="O204" s="2">
        <v>33270</v>
      </c>
      <c r="P204" s="3">
        <v>8.6177765999999991</v>
      </c>
      <c r="Q204" s="4">
        <v>63.504885100000003</v>
      </c>
      <c r="R204" s="4">
        <v>14.1475141</v>
      </c>
      <c r="T204" s="2">
        <v>36312</v>
      </c>
      <c r="U204" s="4">
        <v>1</v>
      </c>
      <c r="V204" s="4">
        <v>0.4</v>
      </c>
    </row>
    <row r="205" spans="1:22" ht="16.350000000000001" x14ac:dyDescent="0.6">
      <c r="A205" s="2">
        <v>40330</v>
      </c>
      <c r="B205" s="4">
        <v>388941</v>
      </c>
      <c r="C205" s="4">
        <f t="shared" si="19"/>
        <v>5.2622736847547369E-3</v>
      </c>
      <c r="D205" s="4">
        <v>17655</v>
      </c>
      <c r="E205" s="4">
        <f t="shared" si="17"/>
        <v>5.14</v>
      </c>
      <c r="F205" s="4">
        <f t="shared" si="15"/>
        <v>65.209999999999994</v>
      </c>
      <c r="G205" s="4">
        <f t="shared" si="16"/>
        <v>12.18</v>
      </c>
      <c r="H205" s="4">
        <v>257099</v>
      </c>
      <c r="I205" s="4">
        <f t="shared" si="18"/>
        <v>3.1</v>
      </c>
      <c r="J205" s="4">
        <f t="shared" si="18"/>
        <v>0.6</v>
      </c>
      <c r="O205" s="2">
        <v>33298</v>
      </c>
      <c r="P205" s="3">
        <v>9.1851766999999995</v>
      </c>
      <c r="Q205" s="4">
        <v>63.3637455</v>
      </c>
      <c r="R205" s="4">
        <v>14.9857038</v>
      </c>
      <c r="T205" s="2">
        <v>36404</v>
      </c>
      <c r="U205" s="4">
        <v>1.8</v>
      </c>
      <c r="V205" s="4">
        <v>0.9</v>
      </c>
    </row>
    <row r="206" spans="1:22" ht="16.350000000000001" x14ac:dyDescent="0.6">
      <c r="A206" s="2">
        <v>40422</v>
      </c>
      <c r="B206" s="4">
        <v>391582</v>
      </c>
      <c r="C206" s="4">
        <f t="shared" si="19"/>
        <v>6.7902329659255134E-3</v>
      </c>
      <c r="D206" s="4">
        <v>17717</v>
      </c>
      <c r="E206" s="4">
        <f t="shared" si="17"/>
        <v>5.05</v>
      </c>
      <c r="F206" s="4">
        <f t="shared" si="15"/>
        <v>65.48</v>
      </c>
      <c r="G206" s="4">
        <f t="shared" si="16"/>
        <v>12.2</v>
      </c>
      <c r="H206" s="4">
        <v>262358</v>
      </c>
      <c r="I206" s="4">
        <f t="shared" si="18"/>
        <v>2.9</v>
      </c>
      <c r="J206" s="4">
        <f t="shared" si="18"/>
        <v>0.7</v>
      </c>
      <c r="O206" s="2">
        <v>33329</v>
      </c>
      <c r="P206" s="3">
        <v>9.8599701999999994</v>
      </c>
      <c r="Q206" s="4">
        <v>63.7195818</v>
      </c>
      <c r="R206" s="4">
        <v>15.7710104</v>
      </c>
      <c r="T206" s="2">
        <v>36495</v>
      </c>
      <c r="U206" s="4">
        <v>1.9</v>
      </c>
      <c r="V206" s="4">
        <v>0.6</v>
      </c>
    </row>
    <row r="207" spans="1:22" ht="16.350000000000001" x14ac:dyDescent="0.6">
      <c r="A207" s="2">
        <v>40513</v>
      </c>
      <c r="B207" s="4">
        <v>395604</v>
      </c>
      <c r="C207" s="4">
        <f t="shared" si="19"/>
        <v>1.027115648829624E-2</v>
      </c>
      <c r="D207" s="4">
        <v>17838</v>
      </c>
      <c r="E207" s="4">
        <f t="shared" si="17"/>
        <v>4.88</v>
      </c>
      <c r="F207" s="4">
        <f t="shared" si="15"/>
        <v>65.599999999999994</v>
      </c>
      <c r="G207" s="4">
        <f t="shared" si="16"/>
        <v>11.83</v>
      </c>
      <c r="H207" s="4">
        <v>268631</v>
      </c>
      <c r="I207" s="4">
        <f t="shared" si="18"/>
        <v>2.8</v>
      </c>
      <c r="J207" s="4">
        <f t="shared" si="18"/>
        <v>0.4</v>
      </c>
      <c r="O207" s="2">
        <v>33359</v>
      </c>
      <c r="P207" s="3">
        <v>9.5032867000000003</v>
      </c>
      <c r="Q207" s="4">
        <v>63.380604099999999</v>
      </c>
      <c r="R207" s="4">
        <v>14.851783599999999</v>
      </c>
      <c r="T207" s="2">
        <v>36586</v>
      </c>
      <c r="U207" s="4">
        <v>2.8</v>
      </c>
      <c r="V207" s="4">
        <v>0.9</v>
      </c>
    </row>
    <row r="208" spans="1:22" ht="16.350000000000001" x14ac:dyDescent="0.6">
      <c r="A208" s="2">
        <v>40603</v>
      </c>
      <c r="B208" s="4">
        <v>394550</v>
      </c>
      <c r="C208" s="4">
        <f t="shared" si="19"/>
        <v>-2.6642804420582422E-3</v>
      </c>
      <c r="D208" s="4">
        <v>17728</v>
      </c>
      <c r="E208" s="4">
        <f t="shared" si="17"/>
        <v>4.93</v>
      </c>
      <c r="F208" s="4">
        <f t="shared" si="15"/>
        <v>65.599999999999994</v>
      </c>
      <c r="G208" s="4">
        <f t="shared" si="16"/>
        <v>11.88</v>
      </c>
      <c r="H208" s="4">
        <v>271728</v>
      </c>
      <c r="I208" s="4">
        <f t="shared" si="18"/>
        <v>3.3</v>
      </c>
      <c r="J208" s="4">
        <f t="shared" si="18"/>
        <v>1.4</v>
      </c>
      <c r="O208" s="2">
        <v>33390</v>
      </c>
      <c r="P208" s="3">
        <v>9.5552121000000003</v>
      </c>
      <c r="Q208" s="4">
        <v>63.048766899999997</v>
      </c>
      <c r="R208" s="4">
        <v>15.7271506</v>
      </c>
      <c r="T208" s="2">
        <v>36678</v>
      </c>
      <c r="U208" s="4">
        <v>3.1</v>
      </c>
      <c r="V208" s="4">
        <v>0.7</v>
      </c>
    </row>
    <row r="209" spans="1:22" ht="16.350000000000001" x14ac:dyDescent="0.6">
      <c r="A209" s="2">
        <v>40695</v>
      </c>
      <c r="B209" s="4">
        <v>399210</v>
      </c>
      <c r="C209" s="4">
        <f t="shared" si="19"/>
        <v>1.1810923837282994E-2</v>
      </c>
      <c r="D209" s="4">
        <v>17871</v>
      </c>
      <c r="E209" s="4">
        <f t="shared" si="17"/>
        <v>4.92</v>
      </c>
      <c r="F209" s="4">
        <f t="shared" si="15"/>
        <v>65.31</v>
      </c>
      <c r="G209" s="4">
        <f t="shared" si="16"/>
        <v>11.9</v>
      </c>
      <c r="H209" s="4">
        <v>271719</v>
      </c>
      <c r="I209" s="4">
        <f t="shared" si="18"/>
        <v>3.5</v>
      </c>
      <c r="J209" s="4">
        <f t="shared" si="18"/>
        <v>0.9</v>
      </c>
      <c r="O209" s="2">
        <v>33420</v>
      </c>
      <c r="P209" s="3">
        <v>9.6764188000000004</v>
      </c>
      <c r="Q209" s="4">
        <v>62.832184300000002</v>
      </c>
      <c r="R209" s="4">
        <v>16.0185228</v>
      </c>
      <c r="T209" s="2">
        <v>36770</v>
      </c>
      <c r="U209" s="4">
        <v>6.1</v>
      </c>
      <c r="V209" s="4">
        <v>3.8</v>
      </c>
    </row>
    <row r="210" spans="1:22" ht="16.350000000000001" x14ac:dyDescent="0.6">
      <c r="A210" s="2">
        <v>40787</v>
      </c>
      <c r="B210" s="4">
        <v>404554</v>
      </c>
      <c r="C210" s="4">
        <f t="shared" si="19"/>
        <v>1.3386438215475582E-2</v>
      </c>
      <c r="D210" s="4">
        <v>18036</v>
      </c>
      <c r="E210" s="4">
        <f t="shared" si="17"/>
        <v>5.22</v>
      </c>
      <c r="F210" s="4">
        <f t="shared" si="15"/>
        <v>65.52</v>
      </c>
      <c r="G210" s="4">
        <f t="shared" si="16"/>
        <v>12.05</v>
      </c>
      <c r="H210" s="4">
        <v>274356</v>
      </c>
      <c r="I210" s="4">
        <f t="shared" si="18"/>
        <v>3.4</v>
      </c>
      <c r="J210" s="4">
        <f t="shared" si="18"/>
        <v>0.6</v>
      </c>
      <c r="O210" s="2">
        <v>33451</v>
      </c>
      <c r="P210" s="3">
        <v>9.7906709999999997</v>
      </c>
      <c r="Q210" s="4">
        <v>62.887354500000001</v>
      </c>
      <c r="R210" s="4">
        <v>15.902672000000001</v>
      </c>
      <c r="T210" s="2">
        <v>36861</v>
      </c>
      <c r="U210" s="4">
        <v>5.8</v>
      </c>
      <c r="V210" s="4">
        <v>0.3</v>
      </c>
    </row>
    <row r="211" spans="1:22" ht="16.350000000000001" x14ac:dyDescent="0.6">
      <c r="A211" s="2">
        <v>40878</v>
      </c>
      <c r="B211" s="4">
        <v>409208</v>
      </c>
      <c r="C211" s="4">
        <f t="shared" si="19"/>
        <v>1.150402665651562E-2</v>
      </c>
      <c r="D211" s="4">
        <v>18165</v>
      </c>
      <c r="E211" s="4">
        <f t="shared" si="17"/>
        <v>5.2</v>
      </c>
      <c r="F211" s="4">
        <f t="shared" si="15"/>
        <v>65.11</v>
      </c>
      <c r="G211" s="4">
        <f t="shared" si="16"/>
        <v>12.33</v>
      </c>
      <c r="H211" s="4">
        <v>278247</v>
      </c>
      <c r="I211" s="4">
        <f t="shared" si="18"/>
        <v>3</v>
      </c>
      <c r="J211" s="4">
        <f t="shared" si="18"/>
        <v>0</v>
      </c>
      <c r="O211" s="2">
        <v>33482</v>
      </c>
      <c r="P211" s="3">
        <v>10.032684100000001</v>
      </c>
      <c r="Q211" s="4">
        <v>63.059914300000003</v>
      </c>
      <c r="R211" s="4">
        <v>16.113107100000001</v>
      </c>
      <c r="T211" s="2">
        <v>36951</v>
      </c>
      <c r="U211" s="4">
        <v>6</v>
      </c>
      <c r="V211" s="4">
        <v>1.1000000000000001</v>
      </c>
    </row>
    <row r="212" spans="1:22" ht="16.350000000000001" x14ac:dyDescent="0.6">
      <c r="A212" s="2">
        <v>40969</v>
      </c>
      <c r="B212" s="4">
        <v>413001</v>
      </c>
      <c r="C212" s="4">
        <f t="shared" si="19"/>
        <v>9.2691247482943329E-3</v>
      </c>
      <c r="D212" s="4">
        <v>18252</v>
      </c>
      <c r="E212" s="4">
        <f t="shared" si="17"/>
        <v>5.19</v>
      </c>
      <c r="F212" s="4">
        <f t="shared" si="15"/>
        <v>65.34</v>
      </c>
      <c r="G212" s="4">
        <f t="shared" si="16"/>
        <v>12.42</v>
      </c>
      <c r="H212" s="4">
        <v>275938</v>
      </c>
      <c r="I212" s="4">
        <f t="shared" si="18"/>
        <v>1.6</v>
      </c>
      <c r="J212" s="4">
        <f t="shared" si="18"/>
        <v>0.1</v>
      </c>
      <c r="O212" s="2">
        <v>33512</v>
      </c>
      <c r="P212" s="3">
        <v>9.9877699999999994</v>
      </c>
      <c r="Q212" s="4">
        <v>62.731718100000002</v>
      </c>
      <c r="R212" s="4">
        <v>16.082217700000001</v>
      </c>
      <c r="T212" s="2">
        <v>37043</v>
      </c>
      <c r="U212" s="4">
        <v>6.1</v>
      </c>
      <c r="V212" s="4">
        <v>0.8</v>
      </c>
    </row>
    <row r="213" spans="1:22" ht="16.350000000000001" x14ac:dyDescent="0.6">
      <c r="A213" s="2">
        <v>41061</v>
      </c>
      <c r="B213" s="4">
        <v>416127</v>
      </c>
      <c r="C213" s="4">
        <f t="shared" si="19"/>
        <v>7.5689889370726959E-3</v>
      </c>
      <c r="D213" s="4">
        <v>18306</v>
      </c>
      <c r="E213" s="4">
        <f t="shared" si="17"/>
        <v>5.16</v>
      </c>
      <c r="F213" s="4">
        <f t="shared" si="15"/>
        <v>65.09</v>
      </c>
      <c r="G213" s="4">
        <f t="shared" si="16"/>
        <v>12.34</v>
      </c>
      <c r="H213" s="4">
        <v>279774</v>
      </c>
      <c r="I213" s="4">
        <f t="shared" si="18"/>
        <v>1.2</v>
      </c>
      <c r="J213" s="4">
        <f t="shared" si="18"/>
        <v>0.5</v>
      </c>
      <c r="O213" s="2">
        <v>33543</v>
      </c>
      <c r="P213" s="3">
        <v>10.1980117</v>
      </c>
      <c r="Q213" s="4">
        <v>62.663233699999999</v>
      </c>
      <c r="R213" s="4">
        <v>16.456002600000001</v>
      </c>
      <c r="T213" s="2">
        <v>37135</v>
      </c>
      <c r="U213" s="4">
        <v>2.5</v>
      </c>
      <c r="V213" s="4">
        <v>0.3</v>
      </c>
    </row>
    <row r="214" spans="1:22" ht="16.350000000000001" x14ac:dyDescent="0.6">
      <c r="A214" s="2">
        <v>41153</v>
      </c>
      <c r="B214" s="4">
        <v>418598</v>
      </c>
      <c r="C214" s="4">
        <f t="shared" si="19"/>
        <v>5.938091015483149E-3</v>
      </c>
      <c r="D214" s="4">
        <v>18334</v>
      </c>
      <c r="E214" s="4">
        <f t="shared" si="17"/>
        <v>5.48</v>
      </c>
      <c r="F214" s="4">
        <f t="shared" si="15"/>
        <v>65.319999999999993</v>
      </c>
      <c r="G214" s="4">
        <f t="shared" si="16"/>
        <v>12.32</v>
      </c>
      <c r="H214" s="4">
        <v>273130</v>
      </c>
      <c r="I214" s="4">
        <f t="shared" si="18"/>
        <v>2</v>
      </c>
      <c r="J214" s="4">
        <f t="shared" si="18"/>
        <v>1.4</v>
      </c>
      <c r="O214" s="2">
        <v>33573</v>
      </c>
      <c r="P214" s="3">
        <v>10.4737317</v>
      </c>
      <c r="Q214" s="4">
        <v>62.961777099999999</v>
      </c>
      <c r="R214" s="4">
        <v>16.6025879</v>
      </c>
      <c r="T214" s="2">
        <v>37226</v>
      </c>
      <c r="U214" s="4">
        <v>3.1</v>
      </c>
      <c r="V214" s="4">
        <v>0.9</v>
      </c>
    </row>
    <row r="215" spans="1:22" ht="16.350000000000001" x14ac:dyDescent="0.6">
      <c r="A215" s="2">
        <v>41244</v>
      </c>
      <c r="B215" s="4">
        <v>420807</v>
      </c>
      <c r="C215" s="4">
        <f t="shared" si="19"/>
        <v>5.2771394034372143E-3</v>
      </c>
      <c r="D215" s="4">
        <v>18349</v>
      </c>
      <c r="E215" s="4">
        <f t="shared" si="17"/>
        <v>5.44</v>
      </c>
      <c r="F215" s="4">
        <f t="shared" si="15"/>
        <v>65.040000000000006</v>
      </c>
      <c r="G215" s="4">
        <f t="shared" si="16"/>
        <v>12.46</v>
      </c>
      <c r="H215" s="4">
        <v>277224</v>
      </c>
      <c r="I215" s="4">
        <f t="shared" si="18"/>
        <v>2.2000000000000002</v>
      </c>
      <c r="J215" s="4">
        <f t="shared" si="18"/>
        <v>0.2</v>
      </c>
      <c r="O215" s="2">
        <v>33604</v>
      </c>
      <c r="P215" s="3">
        <v>10.3468906</v>
      </c>
      <c r="Q215" s="4">
        <v>62.923067699999997</v>
      </c>
      <c r="R215" s="4">
        <v>16.7087143</v>
      </c>
      <c r="T215" s="2">
        <v>37316</v>
      </c>
      <c r="U215" s="4">
        <v>3</v>
      </c>
      <c r="V215" s="4">
        <v>0.9</v>
      </c>
    </row>
    <row r="216" spans="1:22" ht="16.350000000000001" x14ac:dyDescent="0.6">
      <c r="A216" s="2">
        <v>41334</v>
      </c>
      <c r="B216" s="4">
        <v>422058</v>
      </c>
      <c r="C216" s="4">
        <f t="shared" si="19"/>
        <v>2.9728592917892538E-3</v>
      </c>
      <c r="D216" s="4">
        <v>18327</v>
      </c>
      <c r="E216" s="4">
        <f t="shared" si="17"/>
        <v>5.64</v>
      </c>
      <c r="F216" s="4">
        <f t="shared" si="15"/>
        <v>65.08</v>
      </c>
      <c r="G216" s="4">
        <f t="shared" si="16"/>
        <v>12.87</v>
      </c>
      <c r="H216" s="4">
        <v>280195</v>
      </c>
      <c r="I216" s="4">
        <f t="shared" si="18"/>
        <v>2.5</v>
      </c>
      <c r="J216" s="4">
        <f t="shared" si="18"/>
        <v>0.4</v>
      </c>
      <c r="O216" s="2">
        <v>33635</v>
      </c>
      <c r="P216" s="3">
        <v>10.4061495</v>
      </c>
      <c r="Q216" s="4">
        <v>63.022166499999997</v>
      </c>
      <c r="R216" s="4">
        <v>17.023985100000001</v>
      </c>
      <c r="T216" s="2">
        <v>37408</v>
      </c>
      <c r="U216" s="4">
        <v>2.8</v>
      </c>
      <c r="V216" s="4">
        <v>0.7</v>
      </c>
    </row>
    <row r="217" spans="1:22" ht="16.350000000000001" x14ac:dyDescent="0.6">
      <c r="A217" s="2">
        <v>41426</v>
      </c>
      <c r="B217" s="4">
        <v>423893</v>
      </c>
      <c r="C217" s="4">
        <f t="shared" si="19"/>
        <v>4.3477436750398724E-3</v>
      </c>
      <c r="D217" s="4">
        <v>18329</v>
      </c>
      <c r="E217" s="4">
        <f t="shared" si="17"/>
        <v>5.69</v>
      </c>
      <c r="F217" s="4">
        <f t="shared" si="15"/>
        <v>65.09</v>
      </c>
      <c r="G217" s="4">
        <f t="shared" si="16"/>
        <v>13.24</v>
      </c>
      <c r="H217" s="4">
        <v>280528</v>
      </c>
      <c r="I217" s="4">
        <f t="shared" si="18"/>
        <v>2.4</v>
      </c>
      <c r="J217" s="4">
        <f t="shared" si="18"/>
        <v>0.4</v>
      </c>
      <c r="O217" s="2">
        <v>33664</v>
      </c>
      <c r="P217" s="3">
        <v>10.498117300000001</v>
      </c>
      <c r="Q217" s="4">
        <v>62.845116099999998</v>
      </c>
      <c r="R217" s="4">
        <v>17.054163599999999</v>
      </c>
      <c r="T217" s="2">
        <v>37500</v>
      </c>
      <c r="U217" s="4">
        <v>3.2</v>
      </c>
      <c r="V217" s="4">
        <v>0.7</v>
      </c>
    </row>
    <row r="218" spans="1:22" ht="16.350000000000001" x14ac:dyDescent="0.6">
      <c r="A218" s="2">
        <v>41518</v>
      </c>
      <c r="B218" s="4">
        <v>427322</v>
      </c>
      <c r="C218" s="4">
        <f t="shared" si="19"/>
        <v>8.0893055558832749E-3</v>
      </c>
      <c r="D218" s="4">
        <v>18405</v>
      </c>
      <c r="E218" s="4">
        <f t="shared" si="17"/>
        <v>5.7</v>
      </c>
      <c r="F218" s="4">
        <f t="shared" si="15"/>
        <v>64.849999999999994</v>
      </c>
      <c r="G218" s="4">
        <f t="shared" si="16"/>
        <v>13.14</v>
      </c>
      <c r="H218" s="4">
        <v>281634</v>
      </c>
      <c r="I218" s="4">
        <f t="shared" si="18"/>
        <v>2.2000000000000002</v>
      </c>
      <c r="J218" s="4">
        <f t="shared" si="18"/>
        <v>1.2</v>
      </c>
      <c r="O218" s="2">
        <v>33695</v>
      </c>
      <c r="P218" s="3">
        <v>10.4701974</v>
      </c>
      <c r="Q218" s="4">
        <v>62.7228827</v>
      </c>
      <c r="R218" s="4">
        <v>17.3246696</v>
      </c>
      <c r="T218" s="2">
        <v>37591</v>
      </c>
      <c r="U218" s="4">
        <v>2.9</v>
      </c>
      <c r="V218" s="4">
        <v>0.6</v>
      </c>
    </row>
    <row r="219" spans="1:22" ht="16.350000000000001" x14ac:dyDescent="0.6">
      <c r="A219" s="2">
        <v>41609</v>
      </c>
      <c r="B219" s="4">
        <v>430859</v>
      </c>
      <c r="C219" s="4">
        <f t="shared" si="19"/>
        <v>8.2771305947271223E-3</v>
      </c>
      <c r="D219" s="4">
        <v>18489</v>
      </c>
      <c r="E219" s="4">
        <f t="shared" si="17"/>
        <v>5.9</v>
      </c>
      <c r="F219" s="4">
        <f t="shared" si="15"/>
        <v>64.45</v>
      </c>
      <c r="G219" s="4">
        <f t="shared" si="16"/>
        <v>13.42</v>
      </c>
      <c r="H219" s="4">
        <v>285069</v>
      </c>
      <c r="I219" s="4">
        <f t="shared" si="18"/>
        <v>2.7</v>
      </c>
      <c r="J219" s="4">
        <f t="shared" si="18"/>
        <v>0.8</v>
      </c>
      <c r="O219" s="2">
        <v>33725</v>
      </c>
      <c r="P219" s="3">
        <v>10.6194261</v>
      </c>
      <c r="Q219" s="4">
        <v>62.749435699999999</v>
      </c>
      <c r="R219" s="4">
        <v>17.489183000000001</v>
      </c>
      <c r="T219" s="2">
        <v>37681</v>
      </c>
      <c r="U219" s="4">
        <v>3.3</v>
      </c>
      <c r="V219" s="4">
        <v>1.3</v>
      </c>
    </row>
    <row r="220" spans="1:22" ht="16.350000000000001" x14ac:dyDescent="0.6">
      <c r="A220" s="2">
        <v>41699</v>
      </c>
      <c r="B220" s="4">
        <v>433761</v>
      </c>
      <c r="C220" s="4">
        <f t="shared" si="19"/>
        <v>6.7353821087641208E-3</v>
      </c>
      <c r="D220" s="4">
        <v>18543</v>
      </c>
      <c r="E220" s="4">
        <f t="shared" si="17"/>
        <v>5.88</v>
      </c>
      <c r="F220" s="4">
        <f t="shared" si="15"/>
        <v>64.75</v>
      </c>
      <c r="G220" s="4">
        <f t="shared" si="16"/>
        <v>13.42</v>
      </c>
      <c r="H220" s="4">
        <v>286775</v>
      </c>
      <c r="I220" s="4">
        <f t="shared" si="18"/>
        <v>2.9</v>
      </c>
      <c r="J220" s="4">
        <f t="shared" si="18"/>
        <v>0.6</v>
      </c>
      <c r="O220" s="2">
        <v>33756</v>
      </c>
      <c r="P220" s="3">
        <v>10.811382099999999</v>
      </c>
      <c r="Q220" s="4">
        <v>62.942033500000001</v>
      </c>
      <c r="R220" s="4">
        <v>17.5754704</v>
      </c>
      <c r="T220" s="2">
        <v>37773</v>
      </c>
      <c r="U220" s="4">
        <v>2.6</v>
      </c>
      <c r="V220" s="4">
        <v>0</v>
      </c>
    </row>
    <row r="221" spans="1:22" ht="16.350000000000001" x14ac:dyDescent="0.6">
      <c r="A221" s="2">
        <v>41791</v>
      </c>
      <c r="B221" s="4">
        <v>436106</v>
      </c>
      <c r="C221" s="4">
        <f t="shared" si="19"/>
        <v>5.4062029550836499E-3</v>
      </c>
      <c r="D221" s="4">
        <v>18578</v>
      </c>
      <c r="E221" s="4">
        <f t="shared" si="17"/>
        <v>6.04</v>
      </c>
      <c r="F221" s="4">
        <f t="shared" si="15"/>
        <v>64.69</v>
      </c>
      <c r="G221" s="4">
        <f t="shared" si="16"/>
        <v>13.97</v>
      </c>
      <c r="H221" s="4">
        <v>289830</v>
      </c>
      <c r="I221" s="4">
        <f t="shared" si="18"/>
        <v>3</v>
      </c>
      <c r="J221" s="4">
        <f t="shared" si="18"/>
        <v>0.5</v>
      </c>
      <c r="O221" s="2">
        <v>33786</v>
      </c>
      <c r="P221" s="3">
        <v>11.135835200000001</v>
      </c>
      <c r="Q221" s="4">
        <v>63.255845299999997</v>
      </c>
      <c r="R221" s="4">
        <v>17.991920799999999</v>
      </c>
      <c r="T221" s="2">
        <v>37865</v>
      </c>
      <c r="U221" s="4">
        <v>2.6</v>
      </c>
      <c r="V221" s="4">
        <v>0.6</v>
      </c>
    </row>
    <row r="222" spans="1:22" ht="16.350000000000001" x14ac:dyDescent="0.6">
      <c r="A222" s="2">
        <v>41883</v>
      </c>
      <c r="B222" s="4">
        <v>438243</v>
      </c>
      <c r="C222" s="4">
        <f t="shared" si="19"/>
        <v>4.9001848174525797E-3</v>
      </c>
      <c r="D222" s="4">
        <v>18601</v>
      </c>
      <c r="E222" s="4">
        <f t="shared" si="17"/>
        <v>6.22</v>
      </c>
      <c r="F222" s="4">
        <f t="shared" si="15"/>
        <v>64.66</v>
      </c>
      <c r="G222" s="4">
        <f t="shared" si="16"/>
        <v>15.06</v>
      </c>
      <c r="H222" s="4">
        <v>291875</v>
      </c>
      <c r="I222" s="4">
        <f t="shared" si="18"/>
        <v>2.2999999999999998</v>
      </c>
      <c r="J222" s="4">
        <f t="shared" si="18"/>
        <v>0.5</v>
      </c>
      <c r="O222" s="2">
        <v>33817</v>
      </c>
      <c r="P222" s="3">
        <v>10.7231608</v>
      </c>
      <c r="Q222" s="4">
        <v>63.071741899999999</v>
      </c>
      <c r="R222" s="4">
        <v>17.743063899999999</v>
      </c>
      <c r="T222" s="2">
        <v>37956</v>
      </c>
      <c r="U222" s="4">
        <v>2.4</v>
      </c>
      <c r="V222" s="4">
        <v>0.5</v>
      </c>
    </row>
    <row r="223" spans="1:22" ht="16.350000000000001" x14ac:dyDescent="0.6">
      <c r="A223" s="2">
        <v>41974</v>
      </c>
      <c r="B223" s="4">
        <v>439843</v>
      </c>
      <c r="C223" s="4">
        <f t="shared" si="19"/>
        <v>3.6509425136281859E-3</v>
      </c>
      <c r="D223" s="4">
        <v>18600</v>
      </c>
      <c r="E223" s="4">
        <f t="shared" si="17"/>
        <v>6.11</v>
      </c>
      <c r="F223" s="4">
        <f t="shared" si="15"/>
        <v>64.62</v>
      </c>
      <c r="G223" s="4">
        <f t="shared" si="16"/>
        <v>14.56</v>
      </c>
      <c r="H223" s="4">
        <v>294150</v>
      </c>
      <c r="I223" s="4">
        <f t="shared" si="18"/>
        <v>1.7</v>
      </c>
      <c r="J223" s="4">
        <f t="shared" si="18"/>
        <v>0.2</v>
      </c>
      <c r="O223" s="2">
        <v>33848</v>
      </c>
      <c r="P223" s="3">
        <v>10.6166567</v>
      </c>
      <c r="Q223" s="4">
        <v>62.646381300000002</v>
      </c>
      <c r="R223" s="4">
        <v>17.788645200000001</v>
      </c>
      <c r="T223" s="2">
        <v>38047</v>
      </c>
      <c r="U223" s="4">
        <v>2</v>
      </c>
      <c r="V223" s="4">
        <v>0.9</v>
      </c>
    </row>
    <row r="224" spans="1:22" ht="16.350000000000001" x14ac:dyDescent="0.6">
      <c r="A224" s="2">
        <v>42064</v>
      </c>
      <c r="B224" s="4">
        <v>443517</v>
      </c>
      <c r="C224" s="4">
        <f t="shared" si="19"/>
        <v>8.3529804953130782E-3</v>
      </c>
      <c r="D224" s="4">
        <v>18689</v>
      </c>
      <c r="E224" s="4">
        <f t="shared" si="17"/>
        <v>6.11</v>
      </c>
      <c r="F224" s="4">
        <f t="shared" si="15"/>
        <v>64.86</v>
      </c>
      <c r="G224" s="4">
        <f t="shared" si="16"/>
        <v>14.26</v>
      </c>
      <c r="H224" s="4">
        <v>293675</v>
      </c>
      <c r="I224" s="4">
        <f t="shared" si="18"/>
        <v>1.3</v>
      </c>
      <c r="J224" s="4">
        <f t="shared" si="18"/>
        <v>0.2</v>
      </c>
      <c r="O224" s="2">
        <v>33878</v>
      </c>
      <c r="P224" s="3">
        <v>11.092267</v>
      </c>
      <c r="Q224" s="4">
        <v>63.008823700000001</v>
      </c>
      <c r="R224" s="4">
        <v>18.129356399999999</v>
      </c>
      <c r="T224" s="2">
        <v>38139</v>
      </c>
      <c r="U224" s="4">
        <v>2.5</v>
      </c>
      <c r="V224" s="4">
        <v>0.5</v>
      </c>
    </row>
    <row r="225" spans="1:22" ht="16.350000000000001" x14ac:dyDescent="0.6">
      <c r="A225" s="2">
        <v>42156</v>
      </c>
      <c r="B225" s="4">
        <v>444335</v>
      </c>
      <c r="C225" s="4">
        <f t="shared" si="19"/>
        <v>1.8443486946384535E-3</v>
      </c>
      <c r="D225" s="4">
        <v>18657</v>
      </c>
      <c r="E225" s="4">
        <f t="shared" si="17"/>
        <v>5.99</v>
      </c>
      <c r="F225" s="4">
        <f t="shared" si="15"/>
        <v>64.819999999999993</v>
      </c>
      <c r="G225" s="4">
        <f t="shared" si="16"/>
        <v>14.38</v>
      </c>
      <c r="H225" s="4">
        <v>296298</v>
      </c>
      <c r="I225" s="4">
        <f t="shared" si="18"/>
        <v>1.5</v>
      </c>
      <c r="J225" s="4">
        <f t="shared" si="18"/>
        <v>0.7</v>
      </c>
      <c r="O225" s="2">
        <v>33909</v>
      </c>
      <c r="P225" s="3">
        <v>11.136776599999999</v>
      </c>
      <c r="Q225" s="4">
        <v>62.374341800000003</v>
      </c>
      <c r="R225" s="4">
        <v>18.157933</v>
      </c>
      <c r="T225" s="2">
        <v>38231</v>
      </c>
      <c r="U225" s="4">
        <v>2.2999999999999998</v>
      </c>
      <c r="V225" s="4">
        <v>0.4</v>
      </c>
    </row>
    <row r="226" spans="1:22" ht="16.350000000000001" x14ac:dyDescent="0.6">
      <c r="A226" s="2">
        <v>42248</v>
      </c>
      <c r="B226" s="4">
        <v>449060</v>
      </c>
      <c r="C226" s="4">
        <f t="shared" si="19"/>
        <v>1.0633868590140372E-2</v>
      </c>
      <c r="D226" s="4">
        <v>18789</v>
      </c>
      <c r="E226" s="4">
        <f t="shared" si="17"/>
        <v>6.15</v>
      </c>
      <c r="F226" s="4">
        <f t="shared" si="15"/>
        <v>64.98</v>
      </c>
      <c r="G226" s="4">
        <f t="shared" si="16"/>
        <v>14.95</v>
      </c>
      <c r="H226" s="4">
        <v>296844</v>
      </c>
      <c r="I226" s="4">
        <f t="shared" si="18"/>
        <v>1.5</v>
      </c>
      <c r="J226" s="4">
        <f t="shared" si="18"/>
        <v>0.5</v>
      </c>
      <c r="O226" s="2">
        <v>33939</v>
      </c>
      <c r="P226" s="3">
        <v>11.2176876</v>
      </c>
      <c r="Q226" s="4">
        <v>62.631132200000003</v>
      </c>
      <c r="R226" s="4">
        <v>18.1214443</v>
      </c>
      <c r="T226" s="2">
        <v>38322</v>
      </c>
      <c r="U226" s="4">
        <v>2.5</v>
      </c>
      <c r="V226" s="4">
        <v>0.7</v>
      </c>
    </row>
    <row r="227" spans="1:22" ht="16.350000000000001" x14ac:dyDescent="0.6">
      <c r="A227" s="2">
        <v>42339</v>
      </c>
      <c r="B227" s="4">
        <v>451631</v>
      </c>
      <c r="C227" s="4">
        <f t="shared" si="19"/>
        <v>5.7252928339197595E-3</v>
      </c>
      <c r="D227" s="4">
        <v>18824</v>
      </c>
      <c r="E227" s="4">
        <f t="shared" si="17"/>
        <v>5.75</v>
      </c>
      <c r="F227" s="4">
        <f t="shared" si="15"/>
        <v>65.12</v>
      </c>
      <c r="G227" s="4">
        <f t="shared" si="16"/>
        <v>14.22</v>
      </c>
      <c r="H227" s="4">
        <v>294377</v>
      </c>
      <c r="I227" s="4">
        <f t="shared" si="18"/>
        <v>1.7</v>
      </c>
      <c r="J227" s="4">
        <f t="shared" si="18"/>
        <v>0.4</v>
      </c>
      <c r="O227" s="2">
        <v>33970</v>
      </c>
      <c r="P227" s="3">
        <v>10.8340031</v>
      </c>
      <c r="Q227" s="4">
        <v>62.708934300000003</v>
      </c>
      <c r="R227" s="4">
        <v>17.782569599999999</v>
      </c>
      <c r="T227" s="2">
        <v>38412</v>
      </c>
      <c r="U227" s="4">
        <v>2.4</v>
      </c>
      <c r="V227" s="4">
        <v>0.7</v>
      </c>
    </row>
    <row r="228" spans="1:22" ht="16.350000000000001" x14ac:dyDescent="0.6">
      <c r="A228" s="2">
        <v>42430</v>
      </c>
      <c r="B228" s="4">
        <v>455437</v>
      </c>
      <c r="C228" s="4">
        <f t="shared" si="19"/>
        <v>8.4272337372766071E-3</v>
      </c>
      <c r="D228" s="4">
        <v>18907</v>
      </c>
      <c r="E228" s="4">
        <f t="shared" si="17"/>
        <v>5.67</v>
      </c>
      <c r="F228" s="4">
        <f t="shared" si="15"/>
        <v>64.94</v>
      </c>
      <c r="G228" s="4">
        <f t="shared" si="16"/>
        <v>14.06</v>
      </c>
      <c r="H228" s="4">
        <v>296971</v>
      </c>
      <c r="I228" s="4">
        <f t="shared" si="18"/>
        <v>1.3</v>
      </c>
      <c r="J228" s="4">
        <f t="shared" si="18"/>
        <v>-0.2</v>
      </c>
      <c r="O228" s="2">
        <v>34001</v>
      </c>
      <c r="P228" s="3">
        <v>11.0157071</v>
      </c>
      <c r="Q228" s="4">
        <v>62.197480300000002</v>
      </c>
      <c r="R228" s="4">
        <v>17.883831099999998</v>
      </c>
      <c r="T228" s="2">
        <v>38504</v>
      </c>
      <c r="U228" s="4">
        <v>2.5</v>
      </c>
      <c r="V228" s="4">
        <v>0.6</v>
      </c>
    </row>
    <row r="229" spans="1:22" ht="16.350000000000001" x14ac:dyDescent="0.6">
      <c r="A229" s="2">
        <v>42522</v>
      </c>
      <c r="B229" s="4">
        <v>458738</v>
      </c>
      <c r="C229" s="4">
        <f t="shared" si="19"/>
        <v>7.2479838045658163E-3</v>
      </c>
      <c r="D229" s="4">
        <v>18964</v>
      </c>
      <c r="E229" s="4">
        <f t="shared" si="17"/>
        <v>5.67</v>
      </c>
      <c r="F229" s="4">
        <f t="shared" si="15"/>
        <v>64.91</v>
      </c>
      <c r="G229" s="4">
        <f t="shared" si="16"/>
        <v>14.45</v>
      </c>
      <c r="H229" s="4">
        <v>299419</v>
      </c>
      <c r="I229" s="4">
        <f t="shared" si="18"/>
        <v>1</v>
      </c>
      <c r="J229" s="4">
        <f t="shared" si="18"/>
        <v>0.4</v>
      </c>
      <c r="O229" s="2">
        <v>34029</v>
      </c>
      <c r="P229" s="3">
        <v>10.8590619</v>
      </c>
      <c r="Q229" s="4">
        <v>62.419150999999999</v>
      </c>
      <c r="R229" s="4">
        <v>17.822025100000001</v>
      </c>
      <c r="T229" s="2">
        <v>38596</v>
      </c>
      <c r="U229" s="4">
        <v>3.1</v>
      </c>
      <c r="V229" s="4">
        <v>1</v>
      </c>
    </row>
    <row r="230" spans="1:22" ht="16.350000000000001" x14ac:dyDescent="0.6">
      <c r="A230" s="2">
        <v>42614</v>
      </c>
      <c r="B230" s="4">
        <v>459304</v>
      </c>
      <c r="C230" s="4">
        <f t="shared" si="19"/>
        <v>1.2338197402439466E-3</v>
      </c>
      <c r="D230" s="4">
        <v>18906</v>
      </c>
      <c r="E230" s="4">
        <f t="shared" si="17"/>
        <v>5.62</v>
      </c>
      <c r="F230" s="4">
        <f t="shared" si="15"/>
        <v>64.489999999999995</v>
      </c>
      <c r="G230" s="4">
        <f t="shared" si="16"/>
        <v>14.36</v>
      </c>
      <c r="H230" s="4">
        <v>299805</v>
      </c>
      <c r="I230" s="4">
        <f t="shared" si="18"/>
        <v>1.3</v>
      </c>
      <c r="J230" s="4">
        <f t="shared" si="18"/>
        <v>0.7</v>
      </c>
      <c r="O230" s="2">
        <v>34060</v>
      </c>
      <c r="P230" s="3">
        <v>10.7648513</v>
      </c>
      <c r="Q230" s="4">
        <v>62.155656200000003</v>
      </c>
      <c r="R230" s="4">
        <v>17.731446500000001</v>
      </c>
      <c r="T230" s="2">
        <v>38687</v>
      </c>
      <c r="U230" s="4">
        <v>2.8</v>
      </c>
      <c r="V230" s="4">
        <v>0.5</v>
      </c>
    </row>
    <row r="231" spans="1:22" ht="16.350000000000001" x14ac:dyDescent="0.6">
      <c r="A231" s="2">
        <v>42705</v>
      </c>
      <c r="B231" s="4">
        <v>463916</v>
      </c>
      <c r="C231" s="4">
        <f t="shared" si="19"/>
        <v>1.0041279849511531E-2</v>
      </c>
      <c r="D231" s="4">
        <v>19016</v>
      </c>
      <c r="E231" s="4">
        <f t="shared" si="17"/>
        <v>5.83</v>
      </c>
      <c r="F231" s="4">
        <f t="shared" si="15"/>
        <v>64.790000000000006</v>
      </c>
      <c r="G231" s="4">
        <f t="shared" si="16"/>
        <v>14.45</v>
      </c>
      <c r="H231" s="4">
        <v>300339</v>
      </c>
      <c r="I231" s="4">
        <f t="shared" si="18"/>
        <v>1.5</v>
      </c>
      <c r="J231" s="4">
        <f t="shared" si="18"/>
        <v>0.5</v>
      </c>
      <c r="O231" s="2">
        <v>34090</v>
      </c>
      <c r="P231" s="3">
        <v>10.7873863</v>
      </c>
      <c r="Q231" s="4">
        <v>62.143382500000001</v>
      </c>
      <c r="R231" s="4">
        <v>17.645122499999999</v>
      </c>
      <c r="T231" s="2">
        <v>38777</v>
      </c>
      <c r="U231" s="4">
        <v>2.9</v>
      </c>
      <c r="V231" s="4">
        <v>0.8</v>
      </c>
    </row>
    <row r="232" spans="1:22" ht="16.350000000000001" x14ac:dyDescent="0.6">
      <c r="A232" s="2">
        <v>42795</v>
      </c>
      <c r="B232" s="4">
        <v>465107</v>
      </c>
      <c r="C232" s="4">
        <f t="shared" si="19"/>
        <v>2.5672751101493141E-3</v>
      </c>
      <c r="D232" s="4">
        <v>18983</v>
      </c>
      <c r="E232" s="4">
        <f t="shared" si="17"/>
        <v>5.89</v>
      </c>
      <c r="F232" s="4">
        <f t="shared" si="15"/>
        <v>64.900000000000006</v>
      </c>
      <c r="G232" s="4">
        <f t="shared" si="16"/>
        <v>14.49</v>
      </c>
      <c r="H232" s="4">
        <v>302393</v>
      </c>
      <c r="I232" s="4">
        <f t="shared" si="18"/>
        <v>2.1</v>
      </c>
      <c r="J232" s="4">
        <f t="shared" si="18"/>
        <v>0.5</v>
      </c>
      <c r="O232" s="2">
        <v>34121</v>
      </c>
      <c r="P232" s="3">
        <v>10.994268</v>
      </c>
      <c r="Q232" s="4">
        <v>62.357421500000001</v>
      </c>
      <c r="R232" s="4">
        <v>17.779219999999999</v>
      </c>
      <c r="T232" s="2">
        <v>38869</v>
      </c>
      <c r="U232" s="4">
        <v>4</v>
      </c>
      <c r="V232" s="4">
        <v>1.7</v>
      </c>
    </row>
    <row r="233" spans="1:22" ht="16.350000000000001" x14ac:dyDescent="0.6">
      <c r="A233" s="2">
        <v>42887</v>
      </c>
      <c r="B233" s="4">
        <v>468291</v>
      </c>
      <c r="C233" s="4">
        <f t="shared" si="19"/>
        <v>6.8457365724445829E-3</v>
      </c>
      <c r="D233" s="4">
        <v>19035</v>
      </c>
      <c r="E233" s="4">
        <f t="shared" si="17"/>
        <v>5.56</v>
      </c>
      <c r="F233" s="4">
        <f t="shared" si="15"/>
        <v>65.13</v>
      </c>
      <c r="G233" s="4">
        <f t="shared" si="16"/>
        <v>13.98</v>
      </c>
      <c r="H233" s="4">
        <v>302406</v>
      </c>
      <c r="I233" s="4">
        <f t="shared" si="18"/>
        <v>1.9</v>
      </c>
      <c r="J233" s="4">
        <f t="shared" si="18"/>
        <v>0.2</v>
      </c>
      <c r="O233" s="2">
        <v>34151</v>
      </c>
      <c r="P233" s="3">
        <v>10.9438353</v>
      </c>
      <c r="Q233" s="4">
        <v>62.274397299999997</v>
      </c>
      <c r="R233" s="4">
        <v>17.727622400000001</v>
      </c>
      <c r="T233" s="2">
        <v>38961</v>
      </c>
      <c r="U233" s="4">
        <v>4</v>
      </c>
      <c r="V233" s="4">
        <v>0.9</v>
      </c>
    </row>
    <row r="234" spans="1:22" ht="16.350000000000001" x14ac:dyDescent="0.6">
      <c r="A234" s="2">
        <v>42979</v>
      </c>
      <c r="B234" s="4">
        <v>473082</v>
      </c>
      <c r="C234" s="4">
        <f t="shared" si="19"/>
        <v>1.0230818017002319E-2</v>
      </c>
      <c r="D234" s="4">
        <v>19157</v>
      </c>
      <c r="E234" s="4">
        <f t="shared" si="17"/>
        <v>5.42</v>
      </c>
      <c r="F234" s="4">
        <f t="shared" si="15"/>
        <v>65.319999999999993</v>
      </c>
      <c r="G234" s="4">
        <f t="shared" si="16"/>
        <v>13.98</v>
      </c>
      <c r="H234" s="4">
        <v>304071</v>
      </c>
      <c r="I234" s="4">
        <f t="shared" si="18"/>
        <v>1.8</v>
      </c>
      <c r="J234" s="4">
        <f t="shared" si="18"/>
        <v>0.6</v>
      </c>
      <c r="O234" s="2">
        <v>34182</v>
      </c>
      <c r="P234" s="3">
        <v>10.9840538</v>
      </c>
      <c r="Q234" s="4">
        <v>62.436149</v>
      </c>
      <c r="R234" s="4">
        <v>17.764107200000002</v>
      </c>
      <c r="T234" s="2">
        <v>39052</v>
      </c>
      <c r="U234" s="4">
        <v>3.3</v>
      </c>
      <c r="V234" s="4">
        <v>-0.1</v>
      </c>
    </row>
    <row r="235" spans="1:22" ht="16.350000000000001" x14ac:dyDescent="0.6">
      <c r="A235" s="2">
        <v>43070</v>
      </c>
      <c r="B235" s="4">
        <v>475316</v>
      </c>
      <c r="C235" s="4">
        <f t="shared" si="19"/>
        <v>4.7222257452197436E-3</v>
      </c>
      <c r="D235" s="4">
        <v>19182</v>
      </c>
      <c r="E235" s="4">
        <f t="shared" si="17"/>
        <v>5.61</v>
      </c>
      <c r="F235" s="4">
        <f t="shared" si="15"/>
        <v>65.760000000000005</v>
      </c>
      <c r="G235" s="4">
        <f t="shared" si="16"/>
        <v>14.09</v>
      </c>
      <c r="H235" s="4">
        <v>307943</v>
      </c>
      <c r="I235" s="4">
        <f t="shared" si="18"/>
        <v>1.9</v>
      </c>
      <c r="J235" s="4">
        <f t="shared" si="18"/>
        <v>0.6</v>
      </c>
      <c r="O235" s="2">
        <v>34213</v>
      </c>
      <c r="P235" s="3">
        <v>10.7416777</v>
      </c>
      <c r="Q235" s="4">
        <v>62.359671200000001</v>
      </c>
      <c r="R235" s="4">
        <v>17.929392</v>
      </c>
      <c r="T235" s="2">
        <v>39142</v>
      </c>
      <c r="U235" s="4">
        <v>2.5</v>
      </c>
      <c r="V235" s="4">
        <v>0</v>
      </c>
    </row>
    <row r="236" spans="1:22" ht="16.350000000000001" x14ac:dyDescent="0.6">
      <c r="A236" s="2">
        <v>43160</v>
      </c>
      <c r="B236" s="4">
        <v>479387</v>
      </c>
      <c r="C236" s="4">
        <f t="shared" si="19"/>
        <v>8.5648284509673989E-3</v>
      </c>
      <c r="D236" s="4">
        <v>19267</v>
      </c>
      <c r="E236" s="4">
        <f t="shared" si="17"/>
        <v>5.56</v>
      </c>
      <c r="F236" s="4">
        <f t="shared" si="15"/>
        <v>65.59</v>
      </c>
      <c r="G236" s="4">
        <f t="shared" si="16"/>
        <v>14.14</v>
      </c>
      <c r="H236" s="4">
        <v>308481</v>
      </c>
      <c r="I236" s="4">
        <f t="shared" si="18"/>
        <v>1.9</v>
      </c>
      <c r="J236" s="4">
        <f t="shared" si="18"/>
        <v>0.4</v>
      </c>
      <c r="O236" s="2">
        <v>34243</v>
      </c>
      <c r="P236" s="3">
        <v>10.958283099999999</v>
      </c>
      <c r="Q236" s="4">
        <v>62.860106299999998</v>
      </c>
      <c r="R236" s="4">
        <v>17.852585600000001</v>
      </c>
      <c r="T236" s="2">
        <v>39234</v>
      </c>
      <c r="U236" s="4">
        <v>2.1</v>
      </c>
      <c r="V236" s="4">
        <v>1.3</v>
      </c>
    </row>
    <row r="237" spans="1:22" ht="16.350000000000001" x14ac:dyDescent="0.6">
      <c r="A237" s="2">
        <v>43252</v>
      </c>
      <c r="B237" s="4">
        <v>483592</v>
      </c>
      <c r="C237" s="4">
        <f t="shared" si="19"/>
        <v>8.7716187547848268E-3</v>
      </c>
      <c r="D237" s="4">
        <v>19357</v>
      </c>
      <c r="E237" s="4">
        <f t="shared" si="17"/>
        <v>5.28</v>
      </c>
      <c r="F237" s="4">
        <f t="shared" si="15"/>
        <v>65.72</v>
      </c>
      <c r="G237" s="4">
        <f t="shared" si="16"/>
        <v>13.85</v>
      </c>
      <c r="H237" s="4">
        <v>309182</v>
      </c>
      <c r="I237" s="4">
        <f t="shared" si="18"/>
        <v>2.1</v>
      </c>
      <c r="J237" s="4">
        <f t="shared" si="18"/>
        <v>0.4</v>
      </c>
      <c r="O237" s="2">
        <v>34274</v>
      </c>
      <c r="P237" s="3">
        <v>10.9493388</v>
      </c>
      <c r="Q237" s="4">
        <v>62.891388200000002</v>
      </c>
      <c r="R237" s="4">
        <v>17.534971800000001</v>
      </c>
      <c r="T237" s="2">
        <v>39326</v>
      </c>
      <c r="U237" s="4">
        <v>1.8</v>
      </c>
      <c r="V237" s="4">
        <v>0.7</v>
      </c>
    </row>
    <row r="238" spans="1:22" ht="16.350000000000001" x14ac:dyDescent="0.6">
      <c r="A238" s="2">
        <v>43344</v>
      </c>
      <c r="B238" s="4">
        <v>485830</v>
      </c>
      <c r="C238" s="4">
        <f t="shared" si="19"/>
        <v>4.6278681202336358E-3</v>
      </c>
      <c r="D238" s="4">
        <v>19369</v>
      </c>
      <c r="E238" s="4">
        <f t="shared" si="17"/>
        <v>4.99</v>
      </c>
      <c r="F238" s="4">
        <f t="shared" si="15"/>
        <v>65.42</v>
      </c>
      <c r="G238" s="4">
        <f t="shared" si="16"/>
        <v>13.31</v>
      </c>
      <c r="H238" s="4">
        <v>308844</v>
      </c>
      <c r="I238" s="4">
        <f t="shared" si="18"/>
        <v>1.9</v>
      </c>
      <c r="J238" s="4">
        <f t="shared" si="18"/>
        <v>0.4</v>
      </c>
      <c r="O238" s="2">
        <v>34304</v>
      </c>
      <c r="P238" s="3">
        <v>10.756935</v>
      </c>
      <c r="Q238" s="4">
        <v>62.831528800000001</v>
      </c>
      <c r="R238" s="4">
        <v>17.448737699999999</v>
      </c>
      <c r="T238" s="2">
        <v>39417</v>
      </c>
      <c r="U238" s="4">
        <v>2.9</v>
      </c>
      <c r="V238" s="4">
        <v>0.9</v>
      </c>
    </row>
    <row r="239" spans="1:22" ht="16.350000000000001" x14ac:dyDescent="0.6">
      <c r="A239" s="2">
        <v>43435</v>
      </c>
      <c r="B239" s="4">
        <v>486585</v>
      </c>
      <c r="C239" s="4">
        <f t="shared" si="19"/>
        <v>1.5540415371630978E-3</v>
      </c>
      <c r="D239" s="4">
        <v>19326</v>
      </c>
      <c r="E239" s="4">
        <f t="shared" si="17"/>
        <v>5</v>
      </c>
      <c r="F239" s="4">
        <f t="shared" si="15"/>
        <v>65.62</v>
      </c>
      <c r="G239" s="4">
        <f t="shared" si="16"/>
        <v>13.33</v>
      </c>
      <c r="H239" s="4">
        <v>310995</v>
      </c>
      <c r="I239" s="4">
        <f t="shared" si="18"/>
        <v>1.8</v>
      </c>
      <c r="J239" s="4">
        <f t="shared" si="18"/>
        <v>0.5</v>
      </c>
      <c r="O239" s="2">
        <v>34335</v>
      </c>
      <c r="P239" s="3">
        <v>10.5692409</v>
      </c>
      <c r="Q239" s="4">
        <v>62.784446500000001</v>
      </c>
      <c r="R239" s="4">
        <v>17.243485400000001</v>
      </c>
      <c r="T239" s="2">
        <v>39508</v>
      </c>
      <c r="U239" s="4">
        <v>4.3</v>
      </c>
      <c r="V239" s="4">
        <v>1.3</v>
      </c>
    </row>
    <row r="240" spans="1:22" ht="16.350000000000001" x14ac:dyDescent="0.6">
      <c r="A240" s="2">
        <v>43525</v>
      </c>
      <c r="B240" s="4">
        <v>488549</v>
      </c>
      <c r="C240" s="4">
        <f t="shared" si="19"/>
        <v>4.0362937616242878E-3</v>
      </c>
      <c r="D240" s="4">
        <v>19329</v>
      </c>
      <c r="E240" s="4">
        <f t="shared" si="17"/>
        <v>5.14</v>
      </c>
      <c r="F240" s="4">
        <f t="shared" si="15"/>
        <v>65.7</v>
      </c>
      <c r="G240" s="4">
        <f t="shared" si="16"/>
        <v>13.38</v>
      </c>
      <c r="H240" s="4">
        <v>313221</v>
      </c>
      <c r="I240" s="4">
        <f t="shared" si="18"/>
        <v>1.3</v>
      </c>
      <c r="J240" s="4">
        <f t="shared" si="18"/>
        <v>0</v>
      </c>
      <c r="O240" s="2">
        <v>34366</v>
      </c>
      <c r="P240" s="3">
        <v>10.400207200000001</v>
      </c>
      <c r="Q240" s="4">
        <v>62.7891701</v>
      </c>
      <c r="R240" s="4">
        <v>17.026747</v>
      </c>
      <c r="T240" s="2">
        <v>39600</v>
      </c>
      <c r="U240" s="4">
        <v>4.4000000000000004</v>
      </c>
      <c r="V240" s="4">
        <v>1.4</v>
      </c>
    </row>
    <row r="241" spans="1:22" ht="16.350000000000001" x14ac:dyDescent="0.6">
      <c r="A241" s="2">
        <v>43617</v>
      </c>
      <c r="B241" s="4">
        <v>491716</v>
      </c>
      <c r="C241" s="4">
        <f t="shared" si="19"/>
        <v>6.4824613293650302E-3</v>
      </c>
      <c r="D241" s="4">
        <v>19384</v>
      </c>
      <c r="E241" s="4">
        <f t="shared" si="17"/>
        <v>5.2</v>
      </c>
      <c r="F241" s="4">
        <f t="shared" si="15"/>
        <v>66.040000000000006</v>
      </c>
      <c r="G241" s="4">
        <f t="shared" si="16"/>
        <v>13.37</v>
      </c>
      <c r="H241" s="4">
        <v>311943</v>
      </c>
      <c r="I241" s="4">
        <f t="shared" si="18"/>
        <v>1.6</v>
      </c>
      <c r="J241" s="4">
        <f t="shared" si="18"/>
        <v>0.6</v>
      </c>
      <c r="O241" s="2">
        <v>34394</v>
      </c>
      <c r="P241" s="3">
        <v>10.354176900000001</v>
      </c>
      <c r="Q241" s="4">
        <v>62.835180899999997</v>
      </c>
      <c r="R241" s="4">
        <v>17.028611000000001</v>
      </c>
      <c r="T241" s="2">
        <v>39692</v>
      </c>
      <c r="U241" s="4">
        <v>5</v>
      </c>
      <c r="V241" s="4">
        <v>1.2</v>
      </c>
    </row>
    <row r="242" spans="1:22" ht="16.350000000000001" x14ac:dyDescent="0.6">
      <c r="A242" s="2">
        <v>43709</v>
      </c>
      <c r="B242" s="4">
        <v>495109</v>
      </c>
      <c r="C242" s="4">
        <f t="shared" si="19"/>
        <v>6.9003245776018129E-3</v>
      </c>
      <c r="D242" s="4">
        <v>19443</v>
      </c>
      <c r="E242" s="4">
        <f t="shared" si="17"/>
        <v>5.16</v>
      </c>
      <c r="F242" s="4">
        <f t="shared" si="15"/>
        <v>66.069999999999993</v>
      </c>
      <c r="G242" s="4">
        <f t="shared" si="16"/>
        <v>13.52</v>
      </c>
      <c r="H242" s="4">
        <v>319141</v>
      </c>
      <c r="I242" s="4">
        <f t="shared" si="18"/>
        <v>1.7</v>
      </c>
      <c r="J242" s="4">
        <f t="shared" si="18"/>
        <v>0.5</v>
      </c>
      <c r="O242" s="2">
        <v>34425</v>
      </c>
      <c r="P242" s="3">
        <v>10.060892300000001</v>
      </c>
      <c r="Q242" s="4">
        <v>62.608653699999998</v>
      </c>
      <c r="R242" s="4">
        <v>16.497336799999999</v>
      </c>
      <c r="T242" s="2">
        <v>39783</v>
      </c>
      <c r="U242" s="4">
        <v>3.7</v>
      </c>
      <c r="V242" s="4">
        <v>-0.3</v>
      </c>
    </row>
    <row r="243" spans="1:22" ht="16.350000000000001" x14ac:dyDescent="0.6">
      <c r="A243" s="2">
        <v>43800</v>
      </c>
      <c r="B243" s="4">
        <v>497013</v>
      </c>
      <c r="C243" s="4">
        <f t="shared" si="19"/>
        <v>3.8456178336487845E-3</v>
      </c>
      <c r="D243" s="4">
        <v>19441</v>
      </c>
      <c r="E243" s="4">
        <f t="shared" si="17"/>
        <v>5.05</v>
      </c>
      <c r="F243" s="4">
        <f t="shared" si="15"/>
        <v>65.87</v>
      </c>
      <c r="G243" s="4">
        <f t="shared" si="16"/>
        <v>13.28</v>
      </c>
      <c r="H243" s="4">
        <v>318006</v>
      </c>
      <c r="I243" s="4">
        <f t="shared" si="18"/>
        <v>1.8</v>
      </c>
      <c r="J243" s="4">
        <f t="shared" si="18"/>
        <v>0.7</v>
      </c>
      <c r="O243" s="2">
        <v>34455</v>
      </c>
      <c r="P243" s="3">
        <v>9.7674807000000001</v>
      </c>
      <c r="Q243" s="4">
        <v>62.691082399999999</v>
      </c>
      <c r="R243" s="4">
        <v>16.372486599999998</v>
      </c>
      <c r="T243" s="2">
        <v>39873</v>
      </c>
      <c r="U243" s="4">
        <v>2.4</v>
      </c>
      <c r="V243" s="4">
        <v>0.1</v>
      </c>
    </row>
    <row r="244" spans="1:22" ht="16.350000000000001" x14ac:dyDescent="0.6">
      <c r="A244" s="2">
        <v>43891</v>
      </c>
      <c r="B244" s="4">
        <v>495564</v>
      </c>
      <c r="C244" s="4">
        <f t="shared" si="19"/>
        <v>-2.9154166993620168E-3</v>
      </c>
      <c r="D244" s="4">
        <v>19320</v>
      </c>
      <c r="E244" s="4">
        <f t="shared" si="17"/>
        <v>5.27</v>
      </c>
      <c r="F244" s="4">
        <f t="shared" si="15"/>
        <v>65.86</v>
      </c>
      <c r="G244" s="4">
        <f t="shared" si="16"/>
        <v>14.06</v>
      </c>
      <c r="H244" s="4">
        <v>321691</v>
      </c>
      <c r="I244" s="4">
        <f t="shared" si="18"/>
        <v>2.2000000000000002</v>
      </c>
      <c r="J244" s="4">
        <f t="shared" si="18"/>
        <v>0.3</v>
      </c>
      <c r="O244" s="2">
        <v>34486</v>
      </c>
      <c r="P244" s="3">
        <v>9.8220100000000006</v>
      </c>
      <c r="Q244" s="4">
        <v>62.860906800000002</v>
      </c>
      <c r="R244" s="4">
        <v>16.321729900000001</v>
      </c>
      <c r="T244" s="2">
        <v>39965</v>
      </c>
      <c r="U244" s="4">
        <v>1.4</v>
      </c>
      <c r="V244" s="4">
        <v>0.4</v>
      </c>
    </row>
    <row r="245" spans="1:22" ht="16.350000000000001" x14ac:dyDescent="0.6">
      <c r="A245" s="2">
        <v>43983</v>
      </c>
      <c r="B245" s="4">
        <v>461035</v>
      </c>
      <c r="C245" s="4">
        <f t="shared" si="19"/>
        <v>-6.9676166953208885E-2</v>
      </c>
      <c r="D245" s="4">
        <v>17939</v>
      </c>
      <c r="E245" s="4">
        <f t="shared" si="17"/>
        <v>7.36</v>
      </c>
      <c r="F245" s="4">
        <f t="shared" si="15"/>
        <v>64.06</v>
      </c>
      <c r="G245" s="4">
        <f t="shared" si="16"/>
        <v>19</v>
      </c>
      <c r="H245" s="4">
        <v>332215</v>
      </c>
      <c r="I245" s="4">
        <f t="shared" si="18"/>
        <v>-0.3</v>
      </c>
      <c r="J245" s="4">
        <f t="shared" si="18"/>
        <v>-1.9</v>
      </c>
      <c r="O245" s="2">
        <v>34516</v>
      </c>
      <c r="P245" s="3">
        <v>9.6314603999999999</v>
      </c>
      <c r="Q245" s="4">
        <v>63.238550500000002</v>
      </c>
      <c r="R245" s="4">
        <v>16.079846</v>
      </c>
      <c r="T245" s="2">
        <v>40057</v>
      </c>
      <c r="U245" s="4">
        <v>1.2</v>
      </c>
      <c r="V245" s="4">
        <v>1</v>
      </c>
    </row>
    <row r="246" spans="1:22" ht="16.350000000000001" x14ac:dyDescent="0.6">
      <c r="A246" s="2">
        <v>44075</v>
      </c>
      <c r="B246" s="4">
        <v>476976</v>
      </c>
      <c r="C246" s="4">
        <f t="shared" si="19"/>
        <v>3.457655058726572E-2</v>
      </c>
      <c r="D246" s="4">
        <v>18570</v>
      </c>
      <c r="E246" s="4">
        <f t="shared" si="17"/>
        <v>6.86</v>
      </c>
      <c r="F246" s="4">
        <f t="shared" si="15"/>
        <v>64.790000000000006</v>
      </c>
      <c r="G246" s="4">
        <f t="shared" si="16"/>
        <v>18.27</v>
      </c>
      <c r="H246" s="4">
        <v>342571</v>
      </c>
      <c r="I246" s="4">
        <f t="shared" si="18"/>
        <v>0.7</v>
      </c>
      <c r="J246" s="4">
        <f t="shared" si="18"/>
        <v>1.6</v>
      </c>
      <c r="O246" s="2">
        <v>34547</v>
      </c>
      <c r="P246" s="3">
        <v>9.4454957000000004</v>
      </c>
      <c r="Q246" s="4">
        <v>62.916116799999998</v>
      </c>
      <c r="R246" s="4">
        <v>15.949765899999999</v>
      </c>
      <c r="T246" s="2">
        <v>40148</v>
      </c>
      <c r="U246" s="4">
        <v>2.1</v>
      </c>
      <c r="V246" s="4">
        <v>0.5</v>
      </c>
    </row>
    <row r="247" spans="1:22" ht="16.350000000000001" x14ac:dyDescent="0.6">
      <c r="A247" s="2">
        <v>44166</v>
      </c>
      <c r="B247" s="4">
        <v>492269</v>
      </c>
      <c r="C247" s="4">
        <f t="shared" si="19"/>
        <v>3.2062409848713669E-2</v>
      </c>
      <c r="D247" s="4">
        <v>19144</v>
      </c>
      <c r="E247" s="4">
        <f t="shared" si="17"/>
        <v>6.59</v>
      </c>
      <c r="F247" s="4">
        <f t="shared" si="15"/>
        <v>66.040000000000006</v>
      </c>
      <c r="G247" s="4">
        <f t="shared" si="16"/>
        <v>15.12</v>
      </c>
      <c r="H247" s="4">
        <v>332828</v>
      </c>
      <c r="I247" s="4">
        <f t="shared" si="18"/>
        <v>0.9</v>
      </c>
      <c r="J247" s="4">
        <f t="shared" si="18"/>
        <v>0.9</v>
      </c>
      <c r="O247" s="2">
        <v>34578</v>
      </c>
      <c r="P247" s="3">
        <v>9.3542746000000001</v>
      </c>
      <c r="Q247" s="4">
        <v>63.171325299999999</v>
      </c>
      <c r="R247" s="4">
        <v>15.286168099999999</v>
      </c>
      <c r="T247" s="2">
        <v>40238</v>
      </c>
      <c r="U247" s="4">
        <v>2.9</v>
      </c>
      <c r="V247" s="4">
        <v>1</v>
      </c>
    </row>
    <row r="248" spans="1:22" ht="16.350000000000001" x14ac:dyDescent="0.6">
      <c r="A248" s="2">
        <v>44256</v>
      </c>
      <c r="B248" s="4">
        <v>501065</v>
      </c>
      <c r="C248" s="4">
        <f t="shared" si="19"/>
        <v>1.7868279335079063E-2</v>
      </c>
      <c r="D248" s="4">
        <v>19478</v>
      </c>
      <c r="E248" s="4">
        <f t="shared" si="17"/>
        <v>5.7</v>
      </c>
      <c r="F248" s="4">
        <f t="shared" si="15"/>
        <v>66.27</v>
      </c>
      <c r="G248" s="4">
        <f t="shared" si="16"/>
        <v>13.65</v>
      </c>
      <c r="H248" s="4">
        <v>334453</v>
      </c>
      <c r="I248" s="4">
        <f t="shared" si="18"/>
        <v>1.1000000000000001</v>
      </c>
      <c r="J248" s="4">
        <f t="shared" si="18"/>
        <v>0.6</v>
      </c>
      <c r="O248" s="2">
        <v>34608</v>
      </c>
      <c r="P248" s="3">
        <v>9.0934948999999996</v>
      </c>
      <c r="Q248" s="4">
        <v>62.919844599999998</v>
      </c>
      <c r="R248" s="4">
        <v>15.511532799999999</v>
      </c>
      <c r="T248" s="2">
        <v>40330</v>
      </c>
      <c r="U248" s="4">
        <v>3.1</v>
      </c>
      <c r="V248" s="4">
        <v>0.6</v>
      </c>
    </row>
    <row r="249" spans="1:22" ht="16.350000000000001" x14ac:dyDescent="0.6">
      <c r="O249" s="2">
        <v>34639</v>
      </c>
      <c r="P249" s="3">
        <v>9.1432543000000006</v>
      </c>
      <c r="Q249" s="4">
        <v>63.001349500000003</v>
      </c>
      <c r="R249" s="4">
        <v>15.5239353</v>
      </c>
      <c r="T249" s="2">
        <v>40422</v>
      </c>
      <c r="U249" s="4">
        <v>2.9</v>
      </c>
      <c r="V249" s="4">
        <v>0.7</v>
      </c>
    </row>
    <row r="250" spans="1:22" ht="16.350000000000001" x14ac:dyDescent="0.6">
      <c r="O250" s="2">
        <v>34669</v>
      </c>
      <c r="P250" s="3">
        <v>8.9359088999999994</v>
      </c>
      <c r="Q250" s="4">
        <v>63.153950899999998</v>
      </c>
      <c r="R250" s="4">
        <v>15.4866364</v>
      </c>
      <c r="T250" s="2">
        <v>40513</v>
      </c>
      <c r="U250" s="4">
        <v>2.8</v>
      </c>
      <c r="V250" s="4">
        <v>0.4</v>
      </c>
    </row>
    <row r="251" spans="1:22" ht="16.350000000000001" x14ac:dyDescent="0.6">
      <c r="O251" s="2">
        <v>34700</v>
      </c>
      <c r="P251" s="3">
        <v>8.8579466</v>
      </c>
      <c r="Q251" s="4">
        <v>63.127833099999997</v>
      </c>
      <c r="R251" s="4">
        <v>15.219061200000001</v>
      </c>
      <c r="T251" s="2">
        <v>40603</v>
      </c>
      <c r="U251" s="4">
        <v>3.3</v>
      </c>
      <c r="V251" s="4">
        <v>1.4</v>
      </c>
    </row>
    <row r="252" spans="1:22" ht="16.350000000000001" x14ac:dyDescent="0.6">
      <c r="O252" s="2">
        <v>34731</v>
      </c>
      <c r="P252" s="3">
        <v>8.8246111000000003</v>
      </c>
      <c r="Q252" s="4">
        <v>63.422902499999999</v>
      </c>
      <c r="R252" s="4">
        <v>15.3047659</v>
      </c>
      <c r="T252" s="2">
        <v>40695</v>
      </c>
      <c r="U252" s="4">
        <v>3.5</v>
      </c>
      <c r="V252" s="4">
        <v>0.9</v>
      </c>
    </row>
    <row r="253" spans="1:22" ht="16.350000000000001" x14ac:dyDescent="0.6">
      <c r="O253" s="2">
        <v>34759</v>
      </c>
      <c r="P253" s="3">
        <v>8.6173284999999993</v>
      </c>
      <c r="Q253" s="4">
        <v>63.223357700000001</v>
      </c>
      <c r="R253" s="4">
        <v>15.0543023</v>
      </c>
      <c r="T253" s="2">
        <v>40787</v>
      </c>
      <c r="U253" s="4">
        <v>3.4</v>
      </c>
      <c r="V253" s="4">
        <v>0.6</v>
      </c>
    </row>
    <row r="254" spans="1:22" ht="16.350000000000001" x14ac:dyDescent="0.6">
      <c r="O254" s="2">
        <v>34790</v>
      </c>
      <c r="P254" s="3">
        <v>8.2653978000000006</v>
      </c>
      <c r="Q254" s="4">
        <v>63.360065200000001</v>
      </c>
      <c r="R254" s="4">
        <v>14.7089807</v>
      </c>
      <c r="T254" s="2">
        <v>40878</v>
      </c>
      <c r="U254" s="4">
        <v>3</v>
      </c>
      <c r="V254" s="4">
        <v>0</v>
      </c>
    </row>
    <row r="255" spans="1:22" ht="16.350000000000001" x14ac:dyDescent="0.6">
      <c r="O255" s="2">
        <v>34820</v>
      </c>
      <c r="P255" s="3">
        <v>8.4756184999999995</v>
      </c>
      <c r="Q255" s="4">
        <v>63.481479200000003</v>
      </c>
      <c r="R255" s="4">
        <v>14.7767023</v>
      </c>
      <c r="T255" s="2">
        <v>40969</v>
      </c>
      <c r="U255" s="4">
        <v>1.6</v>
      </c>
      <c r="V255" s="4">
        <v>0.1</v>
      </c>
    </row>
    <row r="256" spans="1:22" ht="16.350000000000001" x14ac:dyDescent="0.6">
      <c r="O256" s="2">
        <v>34851</v>
      </c>
      <c r="P256" s="3">
        <v>8.3553508999999995</v>
      </c>
      <c r="Q256" s="4">
        <v>63.599815999999997</v>
      </c>
      <c r="R256" s="4">
        <v>14.866508899999999</v>
      </c>
      <c r="T256" s="2">
        <v>41061</v>
      </c>
      <c r="U256" s="4">
        <v>1.2</v>
      </c>
      <c r="V256" s="4">
        <v>0.5</v>
      </c>
    </row>
    <row r="257" spans="15:22" ht="16.350000000000001" x14ac:dyDescent="0.6">
      <c r="O257" s="2">
        <v>34881</v>
      </c>
      <c r="P257" s="3">
        <v>8.4269820000000006</v>
      </c>
      <c r="Q257" s="4">
        <v>63.626003699999998</v>
      </c>
      <c r="R257" s="4">
        <v>15.0374091</v>
      </c>
      <c r="T257" s="2">
        <v>41153</v>
      </c>
      <c r="U257" s="4">
        <v>2</v>
      </c>
      <c r="V257" s="4">
        <v>1.4</v>
      </c>
    </row>
    <row r="258" spans="15:22" ht="16.350000000000001" x14ac:dyDescent="0.6">
      <c r="O258" s="2">
        <v>34912</v>
      </c>
      <c r="P258" s="3">
        <v>8.3208687999999995</v>
      </c>
      <c r="Q258" s="4">
        <v>63.702046799999998</v>
      </c>
      <c r="R258" s="4">
        <v>15.0294489</v>
      </c>
      <c r="T258" s="2">
        <v>41244</v>
      </c>
      <c r="U258" s="4">
        <v>2.2000000000000002</v>
      </c>
      <c r="V258" s="4">
        <v>0.2</v>
      </c>
    </row>
    <row r="259" spans="15:22" ht="16.350000000000001" x14ac:dyDescent="0.6">
      <c r="O259" s="2">
        <v>34943</v>
      </c>
      <c r="P259" s="3">
        <v>8.3631185000000006</v>
      </c>
      <c r="Q259" s="4">
        <v>63.561077300000001</v>
      </c>
      <c r="R259" s="4">
        <v>15.0582235</v>
      </c>
      <c r="T259" s="2">
        <v>41334</v>
      </c>
      <c r="U259" s="4">
        <v>2.5</v>
      </c>
      <c r="V259" s="4">
        <v>0.4</v>
      </c>
    </row>
    <row r="260" spans="15:22" ht="16.350000000000001" x14ac:dyDescent="0.6">
      <c r="O260" s="2">
        <v>34973</v>
      </c>
      <c r="P260" s="3">
        <v>8.5760204000000009</v>
      </c>
      <c r="Q260" s="4">
        <v>63.553244300000003</v>
      </c>
      <c r="R260" s="4">
        <v>15.125663100000001</v>
      </c>
      <c r="T260" s="2">
        <v>41426</v>
      </c>
      <c r="U260" s="4">
        <v>2.4</v>
      </c>
      <c r="V260" s="4">
        <v>0.4</v>
      </c>
    </row>
    <row r="261" spans="15:22" ht="16.350000000000001" x14ac:dyDescent="0.6">
      <c r="O261" s="2">
        <v>35004</v>
      </c>
      <c r="P261" s="3">
        <v>8.4520876000000005</v>
      </c>
      <c r="Q261" s="4">
        <v>63.963273299999997</v>
      </c>
      <c r="R261" s="4">
        <v>14.8799405</v>
      </c>
      <c r="T261" s="2">
        <v>41518</v>
      </c>
      <c r="U261" s="4">
        <v>2.2000000000000002</v>
      </c>
      <c r="V261" s="4">
        <v>1.2</v>
      </c>
    </row>
    <row r="262" spans="15:22" ht="16.350000000000001" x14ac:dyDescent="0.6">
      <c r="O262" s="2">
        <v>35034</v>
      </c>
      <c r="P262" s="3">
        <v>8.1447585</v>
      </c>
      <c r="Q262" s="4">
        <v>63.678071899999999</v>
      </c>
      <c r="R262" s="4">
        <v>14.8464516</v>
      </c>
      <c r="T262" s="2">
        <v>41609</v>
      </c>
      <c r="U262" s="4">
        <v>2.7</v>
      </c>
      <c r="V262" s="4">
        <v>0.8</v>
      </c>
    </row>
    <row r="263" spans="15:22" ht="16.350000000000001" x14ac:dyDescent="0.6">
      <c r="O263" s="2">
        <v>35065</v>
      </c>
      <c r="P263" s="3">
        <v>8.4554942000000004</v>
      </c>
      <c r="Q263" s="4">
        <v>63.803222300000002</v>
      </c>
      <c r="R263" s="4">
        <v>14.863800899999999</v>
      </c>
      <c r="T263" s="2">
        <v>41699</v>
      </c>
      <c r="U263" s="4">
        <v>2.9</v>
      </c>
      <c r="V263" s="4">
        <v>0.6</v>
      </c>
    </row>
    <row r="264" spans="15:22" ht="16.350000000000001" x14ac:dyDescent="0.6">
      <c r="O264" s="2">
        <v>35096</v>
      </c>
      <c r="P264" s="3">
        <v>8.3277102000000003</v>
      </c>
      <c r="Q264" s="4">
        <v>63.670628700000002</v>
      </c>
      <c r="R264" s="4">
        <v>15.026306399999999</v>
      </c>
      <c r="T264" s="2">
        <v>41791</v>
      </c>
      <c r="U264" s="4">
        <v>3</v>
      </c>
      <c r="V264" s="4">
        <v>0.5</v>
      </c>
    </row>
    <row r="265" spans="15:22" ht="16.350000000000001" x14ac:dyDescent="0.6">
      <c r="O265" s="2">
        <v>35125</v>
      </c>
      <c r="P265" s="3">
        <v>8.4214535999999995</v>
      </c>
      <c r="Q265" s="4">
        <v>63.451838199999997</v>
      </c>
      <c r="R265" s="4">
        <v>15.078467099999999</v>
      </c>
      <c r="T265" s="2">
        <v>41883</v>
      </c>
      <c r="U265" s="4">
        <v>2.2999999999999998</v>
      </c>
      <c r="V265" s="4">
        <v>0.5</v>
      </c>
    </row>
    <row r="266" spans="15:22" ht="16.350000000000001" x14ac:dyDescent="0.6">
      <c r="O266" s="2">
        <v>35156</v>
      </c>
      <c r="P266" s="3">
        <v>8.5766545999999995</v>
      </c>
      <c r="Q266" s="4">
        <v>63.718448600000002</v>
      </c>
      <c r="R266" s="4">
        <v>15.1807909</v>
      </c>
      <c r="T266" s="2">
        <v>41974</v>
      </c>
      <c r="U266" s="4">
        <v>1.7</v>
      </c>
      <c r="V266" s="4">
        <v>0.2</v>
      </c>
    </row>
    <row r="267" spans="15:22" ht="16.350000000000001" x14ac:dyDescent="0.6">
      <c r="O267" s="2">
        <v>35186</v>
      </c>
      <c r="P267" s="3">
        <v>8.4154701999999997</v>
      </c>
      <c r="Q267" s="4">
        <v>63.582501200000003</v>
      </c>
      <c r="R267" s="4">
        <v>14.9761753</v>
      </c>
      <c r="T267" s="2">
        <v>42064</v>
      </c>
      <c r="U267" s="4">
        <v>1.3</v>
      </c>
      <c r="V267" s="4">
        <v>0.2</v>
      </c>
    </row>
    <row r="268" spans="15:22" ht="16.350000000000001" x14ac:dyDescent="0.6">
      <c r="O268" s="2">
        <v>35217</v>
      </c>
      <c r="P268" s="3">
        <v>8.2568266000000001</v>
      </c>
      <c r="Q268" s="4">
        <v>63.434056099999999</v>
      </c>
      <c r="R268" s="4">
        <v>15.0723424</v>
      </c>
      <c r="T268" s="2">
        <v>42156</v>
      </c>
      <c r="U268" s="4">
        <v>1.5</v>
      </c>
      <c r="V268" s="4">
        <v>0.7</v>
      </c>
    </row>
    <row r="269" spans="15:22" ht="16.350000000000001" x14ac:dyDescent="0.6">
      <c r="O269" s="2">
        <v>35247</v>
      </c>
      <c r="P269" s="3">
        <v>8.5684090000000008</v>
      </c>
      <c r="Q269" s="4">
        <v>63.592499799999999</v>
      </c>
      <c r="R269" s="4">
        <v>15.2550378</v>
      </c>
      <c r="T269" s="2">
        <v>42248</v>
      </c>
      <c r="U269" s="4">
        <v>1.5</v>
      </c>
      <c r="V269" s="4">
        <v>0.5</v>
      </c>
    </row>
    <row r="270" spans="15:22" ht="16.350000000000001" x14ac:dyDescent="0.6">
      <c r="O270" s="2">
        <v>35278</v>
      </c>
      <c r="P270" s="3">
        <v>8.7226745999999995</v>
      </c>
      <c r="Q270" s="4">
        <v>63.591558900000003</v>
      </c>
      <c r="R270" s="4">
        <v>15.305942399999999</v>
      </c>
      <c r="T270" s="2">
        <v>42339</v>
      </c>
      <c r="U270" s="4">
        <v>1.7</v>
      </c>
      <c r="V270" s="4">
        <v>0.4</v>
      </c>
    </row>
    <row r="271" spans="15:22" ht="16.350000000000001" x14ac:dyDescent="0.6">
      <c r="O271" s="2">
        <v>35309</v>
      </c>
      <c r="P271" s="3">
        <v>8.5766095</v>
      </c>
      <c r="Q271" s="4">
        <v>63.358781100000002</v>
      </c>
      <c r="R271" s="4">
        <v>15.008051099999999</v>
      </c>
      <c r="T271" s="2">
        <v>42430</v>
      </c>
      <c r="U271" s="4">
        <v>1.3</v>
      </c>
      <c r="V271" s="4">
        <v>-0.2</v>
      </c>
    </row>
    <row r="272" spans="15:22" ht="16.350000000000001" x14ac:dyDescent="0.6">
      <c r="O272" s="2">
        <v>35339</v>
      </c>
      <c r="P272" s="3">
        <v>8.7604380000000006</v>
      </c>
      <c r="Q272" s="4">
        <v>63.469298000000002</v>
      </c>
      <c r="R272" s="4">
        <v>15.2368361</v>
      </c>
      <c r="T272" s="2">
        <v>42522</v>
      </c>
      <c r="U272" s="4">
        <v>1</v>
      </c>
      <c r="V272" s="4">
        <v>0.4</v>
      </c>
    </row>
    <row r="273" spans="15:22" ht="16.350000000000001" x14ac:dyDescent="0.6">
      <c r="O273" s="2">
        <v>35370</v>
      </c>
      <c r="P273" s="3">
        <v>8.4707810000000006</v>
      </c>
      <c r="Q273" s="4">
        <v>63.199468099999997</v>
      </c>
      <c r="R273" s="4">
        <v>15.0849165</v>
      </c>
      <c r="T273" s="2">
        <v>42614</v>
      </c>
      <c r="U273" s="4">
        <v>1.3</v>
      </c>
      <c r="V273" s="4">
        <v>0.7</v>
      </c>
    </row>
    <row r="274" spans="15:22" ht="16.350000000000001" x14ac:dyDescent="0.6">
      <c r="O274" s="2">
        <v>35400</v>
      </c>
      <c r="P274" s="3">
        <v>8.6314876999999992</v>
      </c>
      <c r="Q274" s="4">
        <v>63.421854699999997</v>
      </c>
      <c r="R274" s="4">
        <v>15.2542454</v>
      </c>
      <c r="T274" s="2">
        <v>42705</v>
      </c>
      <c r="U274" s="4">
        <v>1.5</v>
      </c>
      <c r="V274" s="4">
        <v>0.5</v>
      </c>
    </row>
    <row r="275" spans="15:22" ht="16.350000000000001" x14ac:dyDescent="0.6">
      <c r="O275" s="2">
        <v>35431</v>
      </c>
      <c r="P275" s="3">
        <v>8.5674351000000009</v>
      </c>
      <c r="Q275" s="4">
        <v>63.3760537</v>
      </c>
      <c r="R275" s="4">
        <v>15.2283679</v>
      </c>
      <c r="T275" s="2">
        <v>42795</v>
      </c>
      <c r="U275" s="4">
        <v>2.1</v>
      </c>
      <c r="V275" s="4">
        <v>0.5</v>
      </c>
    </row>
    <row r="276" spans="15:22" ht="16.350000000000001" x14ac:dyDescent="0.6">
      <c r="O276" s="2">
        <v>35462</v>
      </c>
      <c r="P276" s="3">
        <v>8.7036642999999998</v>
      </c>
      <c r="Q276" s="4">
        <v>63.384824100000003</v>
      </c>
      <c r="R276" s="4">
        <v>15.5430434</v>
      </c>
      <c r="T276" s="2">
        <v>42887</v>
      </c>
      <c r="U276" s="4">
        <v>1.9</v>
      </c>
      <c r="V276" s="4">
        <v>0.2</v>
      </c>
    </row>
    <row r="277" spans="15:22" ht="16.350000000000001" x14ac:dyDescent="0.6">
      <c r="O277" s="2">
        <v>35490</v>
      </c>
      <c r="P277" s="3">
        <v>8.5928070000000005</v>
      </c>
      <c r="Q277" s="4">
        <v>63.247408299999996</v>
      </c>
      <c r="R277" s="4">
        <v>15.515278</v>
      </c>
      <c r="T277" s="2">
        <v>42979</v>
      </c>
      <c r="U277" s="4">
        <v>1.8</v>
      </c>
      <c r="V277" s="4">
        <v>0.6</v>
      </c>
    </row>
    <row r="278" spans="15:22" ht="16.350000000000001" x14ac:dyDescent="0.6">
      <c r="O278" s="2">
        <v>35521</v>
      </c>
      <c r="P278" s="3">
        <v>8.5664057000000007</v>
      </c>
      <c r="Q278" s="4">
        <v>63.127780700000002</v>
      </c>
      <c r="R278" s="4">
        <v>15.4794328</v>
      </c>
      <c r="T278" s="2">
        <v>43070</v>
      </c>
      <c r="U278" s="4">
        <v>1.9</v>
      </c>
      <c r="V278" s="4">
        <v>0.6</v>
      </c>
    </row>
    <row r="279" spans="15:22" ht="16.350000000000001" x14ac:dyDescent="0.6">
      <c r="O279" s="2">
        <v>35551</v>
      </c>
      <c r="P279" s="3">
        <v>8.5487587999999999</v>
      </c>
      <c r="Q279" s="4">
        <v>63.097251499999999</v>
      </c>
      <c r="R279" s="4">
        <v>15.502497099999999</v>
      </c>
      <c r="T279" s="2">
        <v>43160</v>
      </c>
      <c r="U279" s="4">
        <v>1.9</v>
      </c>
      <c r="V279" s="4">
        <v>0.4</v>
      </c>
    </row>
    <row r="280" spans="15:22" ht="16.350000000000001" x14ac:dyDescent="0.6">
      <c r="O280" s="2">
        <v>35582</v>
      </c>
      <c r="P280" s="3">
        <v>8.3329149999999998</v>
      </c>
      <c r="Q280" s="4">
        <v>62.910022300000001</v>
      </c>
      <c r="R280" s="4">
        <v>15.284857799999999</v>
      </c>
      <c r="T280" s="2">
        <v>43252</v>
      </c>
      <c r="U280" s="4">
        <v>2.1</v>
      </c>
      <c r="V280" s="4">
        <v>0.4</v>
      </c>
    </row>
    <row r="281" spans="15:22" ht="16.350000000000001" x14ac:dyDescent="0.6">
      <c r="O281" s="2">
        <v>35612</v>
      </c>
      <c r="P281" s="3">
        <v>8.5898613000000008</v>
      </c>
      <c r="Q281" s="4">
        <v>63.108184100000003</v>
      </c>
      <c r="R281" s="4">
        <v>15.4757169</v>
      </c>
      <c r="T281" s="2">
        <v>43344</v>
      </c>
      <c r="U281" s="4">
        <v>1.9</v>
      </c>
      <c r="V281" s="4">
        <v>0.4</v>
      </c>
    </row>
    <row r="282" spans="15:22" ht="16.350000000000001" x14ac:dyDescent="0.6">
      <c r="O282" s="2">
        <v>35643</v>
      </c>
      <c r="P282" s="3">
        <v>8.4660507999999997</v>
      </c>
      <c r="Q282" s="4">
        <v>62.8592145</v>
      </c>
      <c r="R282" s="4">
        <v>15.311237999999999</v>
      </c>
      <c r="T282" s="2">
        <v>43435</v>
      </c>
      <c r="U282" s="4">
        <v>1.8</v>
      </c>
      <c r="V282" s="4">
        <v>0.5</v>
      </c>
    </row>
    <row r="283" spans="15:22" ht="16.350000000000001" x14ac:dyDescent="0.6">
      <c r="O283" s="2">
        <v>35674</v>
      </c>
      <c r="P283" s="3">
        <v>8.0685017000000006</v>
      </c>
      <c r="Q283" s="4">
        <v>62.992837399999999</v>
      </c>
      <c r="R283" s="4">
        <v>14.7589272</v>
      </c>
      <c r="T283" s="2">
        <v>43525</v>
      </c>
      <c r="U283" s="4">
        <v>1.3</v>
      </c>
      <c r="V283" s="4">
        <v>0</v>
      </c>
    </row>
    <row r="284" spans="15:22" ht="16.350000000000001" x14ac:dyDescent="0.6">
      <c r="O284" s="2">
        <v>35704</v>
      </c>
      <c r="P284" s="3">
        <v>8.0338449000000001</v>
      </c>
      <c r="Q284" s="4">
        <v>62.859950099999999</v>
      </c>
      <c r="R284" s="4">
        <v>14.982078599999999</v>
      </c>
      <c r="T284" s="2">
        <v>43617</v>
      </c>
      <c r="U284" s="4">
        <v>1.6</v>
      </c>
      <c r="V284" s="4">
        <v>0.6</v>
      </c>
    </row>
    <row r="285" spans="15:22" ht="16.350000000000001" x14ac:dyDescent="0.6">
      <c r="O285" s="2">
        <v>35735</v>
      </c>
      <c r="P285" s="3">
        <v>7.9871011999999997</v>
      </c>
      <c r="Q285" s="4">
        <v>63.210906000000001</v>
      </c>
      <c r="R285" s="4">
        <v>14.8894199</v>
      </c>
      <c r="T285" s="2">
        <v>43709</v>
      </c>
      <c r="U285" s="4">
        <v>1.7</v>
      </c>
      <c r="V285" s="4">
        <v>0.5</v>
      </c>
    </row>
    <row r="286" spans="15:22" ht="16.350000000000001" x14ac:dyDescent="0.6">
      <c r="O286" s="2">
        <v>35765</v>
      </c>
      <c r="P286" s="3">
        <v>7.9111545999999997</v>
      </c>
      <c r="Q286" s="4">
        <v>62.987319999999997</v>
      </c>
      <c r="R286" s="4">
        <v>14.7401094</v>
      </c>
      <c r="T286" s="2">
        <v>43800</v>
      </c>
      <c r="U286" s="4">
        <v>1.8</v>
      </c>
      <c r="V286" s="4">
        <v>0.7</v>
      </c>
    </row>
    <row r="287" spans="15:22" ht="16.350000000000001" x14ac:dyDescent="0.6">
      <c r="O287" s="2">
        <v>35796</v>
      </c>
      <c r="P287" s="3">
        <v>7.8660496000000002</v>
      </c>
      <c r="Q287" s="4">
        <v>62.920051800000003</v>
      </c>
      <c r="R287" s="4">
        <v>14.726886500000001</v>
      </c>
      <c r="T287" s="2">
        <v>43891</v>
      </c>
      <c r="U287" s="4">
        <v>2.2000000000000002</v>
      </c>
      <c r="V287" s="4">
        <v>0.3</v>
      </c>
    </row>
    <row r="288" spans="15:22" ht="16.350000000000001" x14ac:dyDescent="0.6">
      <c r="O288" s="2">
        <v>35827</v>
      </c>
      <c r="P288" s="3">
        <v>7.7733423999999998</v>
      </c>
      <c r="Q288" s="4">
        <v>62.868671900000002</v>
      </c>
      <c r="R288" s="4">
        <v>14.5334977</v>
      </c>
      <c r="T288" s="2">
        <v>43983</v>
      </c>
      <c r="U288" s="4">
        <v>-0.3</v>
      </c>
      <c r="V288" s="4">
        <v>-1.9</v>
      </c>
    </row>
    <row r="289" spans="15:22" ht="16.350000000000001" x14ac:dyDescent="0.6">
      <c r="O289" s="2">
        <v>35855</v>
      </c>
      <c r="P289" s="3">
        <v>7.8839088999999998</v>
      </c>
      <c r="Q289" s="4">
        <v>62.877896</v>
      </c>
      <c r="R289" s="4">
        <v>14.617209799999999</v>
      </c>
      <c r="T289" s="2">
        <v>44075</v>
      </c>
      <c r="U289" s="4">
        <v>0.7</v>
      </c>
      <c r="V289" s="4">
        <v>1.6</v>
      </c>
    </row>
    <row r="290" spans="15:22" ht="16.350000000000001" x14ac:dyDescent="0.6">
      <c r="O290" s="2">
        <v>35886</v>
      </c>
      <c r="P290" s="3">
        <v>7.6025543000000004</v>
      </c>
      <c r="Q290" s="4">
        <v>62.877580100000003</v>
      </c>
      <c r="R290" s="4">
        <v>14.5889097</v>
      </c>
      <c r="T290" s="2">
        <v>44166</v>
      </c>
      <c r="U290" s="4">
        <v>0.9</v>
      </c>
      <c r="V290" s="4">
        <v>0.9</v>
      </c>
    </row>
    <row r="291" spans="15:22" ht="16.350000000000001" x14ac:dyDescent="0.6">
      <c r="O291" s="2">
        <v>35916</v>
      </c>
      <c r="P291" s="3">
        <v>7.7658500999999998</v>
      </c>
      <c r="Q291" s="4">
        <v>62.925217600000003</v>
      </c>
      <c r="R291" s="4">
        <v>14.609712200000001</v>
      </c>
      <c r="T291" s="2">
        <v>44256</v>
      </c>
      <c r="U291" s="4">
        <v>1.1000000000000001</v>
      </c>
      <c r="V291" s="4">
        <v>0.6</v>
      </c>
    </row>
    <row r="292" spans="15:22" ht="16.350000000000001" x14ac:dyDescent="0.6">
      <c r="O292" s="2">
        <v>35947</v>
      </c>
      <c r="P292" s="3">
        <v>7.8336033</v>
      </c>
      <c r="Q292" s="4">
        <v>63.070188700000003</v>
      </c>
      <c r="R292" s="4">
        <v>14.671277</v>
      </c>
    </row>
    <row r="293" spans="15:22" ht="16.350000000000001" x14ac:dyDescent="0.6">
      <c r="O293" s="2">
        <v>35977</v>
      </c>
      <c r="P293" s="3">
        <v>7.9751434000000003</v>
      </c>
      <c r="Q293" s="4">
        <v>63.192392900000002</v>
      </c>
      <c r="R293" s="4">
        <v>14.697129800000001</v>
      </c>
    </row>
    <row r="294" spans="15:22" ht="16.350000000000001" x14ac:dyDescent="0.6">
      <c r="O294" s="2">
        <v>36008</v>
      </c>
      <c r="P294" s="3">
        <v>7.7563975000000003</v>
      </c>
      <c r="Q294" s="4">
        <v>63.0661621</v>
      </c>
      <c r="R294" s="4">
        <v>14.657068799999999</v>
      </c>
    </row>
    <row r="295" spans="15:22" ht="16.350000000000001" x14ac:dyDescent="0.6">
      <c r="O295" s="2">
        <v>36039</v>
      </c>
      <c r="P295" s="3">
        <v>7.6343388000000001</v>
      </c>
      <c r="Q295" s="4">
        <v>63.239048599999997</v>
      </c>
      <c r="R295" s="4">
        <v>14.2446853</v>
      </c>
    </row>
    <row r="296" spans="15:22" ht="16.350000000000001" x14ac:dyDescent="0.6">
      <c r="O296" s="2">
        <v>36069</v>
      </c>
      <c r="P296" s="3">
        <v>7.3142841000000001</v>
      </c>
      <c r="Q296" s="4">
        <v>63.032792700000002</v>
      </c>
      <c r="R296" s="4">
        <v>14.255798199999999</v>
      </c>
    </row>
    <row r="297" spans="15:22" ht="16.350000000000001" x14ac:dyDescent="0.6">
      <c r="O297" s="2">
        <v>36100</v>
      </c>
      <c r="P297" s="3">
        <v>7.6281499999999998</v>
      </c>
      <c r="Q297" s="4">
        <v>63.014970699999999</v>
      </c>
      <c r="R297" s="4">
        <v>14.3570761</v>
      </c>
    </row>
    <row r="298" spans="15:22" ht="16.350000000000001" x14ac:dyDescent="0.6">
      <c r="O298" s="2">
        <v>36130</v>
      </c>
      <c r="P298" s="3">
        <v>7.1842148000000003</v>
      </c>
      <c r="Q298" s="4">
        <v>62.817971800000002</v>
      </c>
      <c r="R298" s="4">
        <v>13.9615385</v>
      </c>
    </row>
    <row r="299" spans="15:22" ht="16.350000000000001" x14ac:dyDescent="0.6">
      <c r="O299" s="2">
        <v>36161</v>
      </c>
      <c r="P299" s="3">
        <v>7.1198211000000002</v>
      </c>
      <c r="Q299" s="4">
        <v>62.685830199999998</v>
      </c>
      <c r="R299" s="4">
        <v>13.7524598</v>
      </c>
    </row>
    <row r="300" spans="15:22" ht="16.350000000000001" x14ac:dyDescent="0.6">
      <c r="O300" s="2">
        <v>36192</v>
      </c>
      <c r="P300" s="3">
        <v>7.1158676999999999</v>
      </c>
      <c r="Q300" s="4">
        <v>62.656906999999997</v>
      </c>
      <c r="R300" s="4">
        <v>13.7075122</v>
      </c>
    </row>
    <row r="301" spans="15:22" ht="16.350000000000001" x14ac:dyDescent="0.6">
      <c r="O301" s="2">
        <v>36220</v>
      </c>
      <c r="P301" s="3">
        <v>7.0133546999999998</v>
      </c>
      <c r="Q301" s="4">
        <v>62.694609100000001</v>
      </c>
      <c r="R301" s="4">
        <v>13.6135825</v>
      </c>
    </row>
    <row r="302" spans="15:22" ht="16.350000000000001" x14ac:dyDescent="0.6">
      <c r="O302" s="2">
        <v>36251</v>
      </c>
      <c r="P302" s="3">
        <v>6.9790280999999998</v>
      </c>
      <c r="Q302" s="4">
        <v>62.629739600000001</v>
      </c>
      <c r="R302" s="4">
        <v>13.7834322</v>
      </c>
    </row>
    <row r="303" spans="15:22" ht="16.350000000000001" x14ac:dyDescent="0.6">
      <c r="O303" s="2">
        <v>36281</v>
      </c>
      <c r="P303" s="3">
        <v>7.0260860000000003</v>
      </c>
      <c r="Q303" s="4">
        <v>62.519699699999997</v>
      </c>
      <c r="R303" s="4">
        <v>13.7818705</v>
      </c>
    </row>
    <row r="304" spans="15:22" ht="16.350000000000001" x14ac:dyDescent="0.6">
      <c r="O304" s="2">
        <v>36312</v>
      </c>
      <c r="P304" s="3">
        <v>6.6543507999999996</v>
      </c>
      <c r="Q304" s="4">
        <v>62.586069100000003</v>
      </c>
      <c r="R304" s="4">
        <v>13.570817</v>
      </c>
    </row>
    <row r="305" spans="15:18" ht="16.350000000000001" x14ac:dyDescent="0.6">
      <c r="O305" s="2">
        <v>36342</v>
      </c>
      <c r="P305" s="3">
        <v>6.6760519</v>
      </c>
      <c r="Q305" s="4">
        <v>62.6618092</v>
      </c>
      <c r="R305" s="4">
        <v>13.3262786</v>
      </c>
    </row>
    <row r="306" spans="15:18" ht="16.350000000000001" x14ac:dyDescent="0.6">
      <c r="O306" s="2">
        <v>36373</v>
      </c>
      <c r="P306" s="3">
        <v>6.9071306000000003</v>
      </c>
      <c r="Q306" s="4">
        <v>62.8046237</v>
      </c>
      <c r="R306" s="4">
        <v>13.302955000000001</v>
      </c>
    </row>
    <row r="307" spans="15:18" ht="16.350000000000001" x14ac:dyDescent="0.6">
      <c r="O307" s="2">
        <v>36404</v>
      </c>
      <c r="P307" s="3">
        <v>7.0425146999999999</v>
      </c>
      <c r="Q307" s="4">
        <v>62.922599699999999</v>
      </c>
      <c r="R307" s="4">
        <v>13.124529300000001</v>
      </c>
    </row>
    <row r="308" spans="15:18" ht="16.350000000000001" x14ac:dyDescent="0.6">
      <c r="O308" s="2">
        <v>36434</v>
      </c>
      <c r="P308" s="3">
        <v>6.7771575999999998</v>
      </c>
      <c r="Q308" s="4">
        <v>62.962747200000003</v>
      </c>
      <c r="R308" s="4">
        <v>13.1690799</v>
      </c>
    </row>
    <row r="309" spans="15:18" ht="16.350000000000001" x14ac:dyDescent="0.6">
      <c r="O309" s="2">
        <v>36465</v>
      </c>
      <c r="P309" s="3">
        <v>6.4401761999999998</v>
      </c>
      <c r="Q309" s="4">
        <v>62.743872000000003</v>
      </c>
      <c r="R309" s="4">
        <v>12.9510053</v>
      </c>
    </row>
    <row r="310" spans="15:18" ht="16.350000000000001" x14ac:dyDescent="0.6">
      <c r="O310" s="2">
        <v>36495</v>
      </c>
      <c r="P310" s="3">
        <v>6.6852005999999999</v>
      </c>
      <c r="Q310" s="4">
        <v>63.079581900000001</v>
      </c>
      <c r="R310" s="4">
        <v>13.0405736</v>
      </c>
    </row>
    <row r="311" spans="15:18" ht="16.350000000000001" x14ac:dyDescent="0.6">
      <c r="O311" s="2">
        <v>36526</v>
      </c>
      <c r="P311" s="3">
        <v>6.7689725000000003</v>
      </c>
      <c r="Q311" s="4">
        <v>62.700501500000001</v>
      </c>
      <c r="R311" s="4">
        <v>13.146899100000001</v>
      </c>
    </row>
    <row r="312" spans="15:18" ht="16.350000000000001" x14ac:dyDescent="0.6">
      <c r="O312" s="2">
        <v>36557</v>
      </c>
      <c r="P312" s="3">
        <v>6.6199434000000004</v>
      </c>
      <c r="Q312" s="4">
        <v>62.873043099999997</v>
      </c>
      <c r="R312" s="4">
        <v>13.063195800000001</v>
      </c>
    </row>
    <row r="313" spans="15:18" ht="16.350000000000001" x14ac:dyDescent="0.6">
      <c r="O313" s="2">
        <v>36586</v>
      </c>
      <c r="P313" s="3">
        <v>6.5657819000000002</v>
      </c>
      <c r="Q313" s="4">
        <v>63.087746099999997</v>
      </c>
      <c r="R313" s="4">
        <v>12.3070296</v>
      </c>
    </row>
    <row r="314" spans="15:18" ht="16.350000000000001" x14ac:dyDescent="0.6">
      <c r="O314" s="2">
        <v>36617</v>
      </c>
      <c r="P314" s="3">
        <v>6.3767690999999997</v>
      </c>
      <c r="Q314" s="4">
        <v>63.164762000000003</v>
      </c>
      <c r="R314" s="4">
        <v>12.296689300000001</v>
      </c>
    </row>
    <row r="315" spans="15:18" ht="16.350000000000001" x14ac:dyDescent="0.6">
      <c r="O315" s="2">
        <v>36647</v>
      </c>
      <c r="P315" s="3">
        <v>6.4151628000000001</v>
      </c>
      <c r="Q315" s="4">
        <v>63.104199999999999</v>
      </c>
      <c r="R315" s="4">
        <v>12.8216859</v>
      </c>
    </row>
    <row r="316" spans="15:18" ht="16.350000000000001" x14ac:dyDescent="0.6">
      <c r="O316" s="2">
        <v>36678</v>
      </c>
      <c r="P316" s="3">
        <v>6.1160512000000002</v>
      </c>
      <c r="Q316" s="4">
        <v>63.130202699999998</v>
      </c>
      <c r="R316" s="4">
        <v>12.044549</v>
      </c>
    </row>
    <row r="317" spans="15:18" ht="16.350000000000001" x14ac:dyDescent="0.6">
      <c r="O317" s="2">
        <v>36708</v>
      </c>
      <c r="P317" s="3">
        <v>5.9549247999999997</v>
      </c>
      <c r="Q317" s="4">
        <v>63.528820199999998</v>
      </c>
      <c r="R317" s="4">
        <v>11.660152099999999</v>
      </c>
    </row>
    <row r="318" spans="15:18" ht="16.350000000000001" x14ac:dyDescent="0.6">
      <c r="O318" s="2">
        <v>36739</v>
      </c>
      <c r="P318" s="3">
        <v>6.0523508000000001</v>
      </c>
      <c r="Q318" s="4">
        <v>63.500222800000003</v>
      </c>
      <c r="R318" s="4">
        <v>12.5674387</v>
      </c>
    </row>
    <row r="319" spans="15:18" ht="16.350000000000001" x14ac:dyDescent="0.6">
      <c r="O319" s="2">
        <v>36770</v>
      </c>
      <c r="P319" s="3">
        <v>5.9640696000000002</v>
      </c>
      <c r="Q319" s="4">
        <v>63.343309499999997</v>
      </c>
      <c r="R319" s="4">
        <v>12.0908506</v>
      </c>
    </row>
    <row r="320" spans="15:18" ht="16.350000000000001" x14ac:dyDescent="0.6">
      <c r="O320" s="2">
        <v>36800</v>
      </c>
      <c r="P320" s="3">
        <v>6.0104246999999997</v>
      </c>
      <c r="Q320" s="4">
        <v>63.126943799999999</v>
      </c>
      <c r="R320" s="4">
        <v>12.6469857</v>
      </c>
    </row>
    <row r="321" spans="15:18" ht="16.350000000000001" x14ac:dyDescent="0.6">
      <c r="O321" s="2">
        <v>36831</v>
      </c>
      <c r="P321" s="3">
        <v>6.2618416999999997</v>
      </c>
      <c r="Q321" s="4">
        <v>62.826807100000003</v>
      </c>
      <c r="R321" s="4">
        <v>13.008635</v>
      </c>
    </row>
    <row r="322" spans="15:18" ht="16.350000000000001" x14ac:dyDescent="0.6">
      <c r="O322" s="2">
        <v>36861</v>
      </c>
      <c r="P322" s="3">
        <v>6.2446611000000001</v>
      </c>
      <c r="Q322" s="4">
        <v>63.028531899999997</v>
      </c>
      <c r="R322" s="4">
        <v>12.7991832</v>
      </c>
    </row>
    <row r="323" spans="15:18" ht="16.350000000000001" x14ac:dyDescent="0.6">
      <c r="O323" s="2">
        <v>36892</v>
      </c>
      <c r="P323" s="3">
        <v>6.1410330000000002</v>
      </c>
      <c r="Q323" s="4">
        <v>62.9145039</v>
      </c>
      <c r="R323" s="4">
        <v>12.7723508</v>
      </c>
    </row>
    <row r="324" spans="15:18" ht="16.350000000000001" x14ac:dyDescent="0.6">
      <c r="O324" s="2">
        <v>36923</v>
      </c>
      <c r="P324" s="3">
        <v>6.5025139000000003</v>
      </c>
      <c r="Q324" s="4">
        <v>63.048788299999998</v>
      </c>
      <c r="R324" s="4">
        <v>13.0826403</v>
      </c>
    </row>
    <row r="325" spans="15:18" ht="16.350000000000001" x14ac:dyDescent="0.6">
      <c r="O325" s="2">
        <v>36951</v>
      </c>
      <c r="P325" s="3">
        <v>6.4594601999999997</v>
      </c>
      <c r="Q325" s="4">
        <v>62.9781166</v>
      </c>
      <c r="R325" s="4">
        <v>13.086576000000001</v>
      </c>
    </row>
    <row r="326" spans="15:18" ht="16.350000000000001" x14ac:dyDescent="0.6">
      <c r="O326" s="2">
        <v>36982</v>
      </c>
      <c r="P326" s="3">
        <v>6.7831717999999999</v>
      </c>
      <c r="Q326" s="4">
        <v>63.491212500000003</v>
      </c>
      <c r="R326" s="4">
        <v>13.0905541</v>
      </c>
    </row>
    <row r="327" spans="15:18" ht="16.350000000000001" x14ac:dyDescent="0.6">
      <c r="O327" s="2">
        <v>37012</v>
      </c>
      <c r="P327" s="3">
        <v>6.8939187000000004</v>
      </c>
      <c r="Q327" s="4">
        <v>63.453771799999998</v>
      </c>
      <c r="R327" s="4">
        <v>13.124980600000001</v>
      </c>
    </row>
    <row r="328" spans="15:18" ht="16.350000000000001" x14ac:dyDescent="0.6">
      <c r="O328" s="2">
        <v>37043</v>
      </c>
      <c r="P328" s="3">
        <v>6.9339842999999997</v>
      </c>
      <c r="Q328" s="4">
        <v>63.395205799999999</v>
      </c>
      <c r="R328" s="4">
        <v>13.299878700000001</v>
      </c>
    </row>
    <row r="329" spans="15:18" ht="16.350000000000001" x14ac:dyDescent="0.6">
      <c r="O329" s="2">
        <v>37073</v>
      </c>
      <c r="P329" s="3">
        <v>6.8809623999999996</v>
      </c>
      <c r="Q329" s="4">
        <v>63.425437100000003</v>
      </c>
      <c r="R329" s="4">
        <v>13.393614299999999</v>
      </c>
    </row>
    <row r="330" spans="15:18" ht="16.350000000000001" x14ac:dyDescent="0.6">
      <c r="O330" s="2">
        <v>37104</v>
      </c>
      <c r="P330" s="3">
        <v>6.8819936999999998</v>
      </c>
      <c r="Q330" s="4">
        <v>63.5109596</v>
      </c>
      <c r="R330" s="4">
        <v>13.4552353</v>
      </c>
    </row>
    <row r="331" spans="15:18" ht="16.350000000000001" x14ac:dyDescent="0.6">
      <c r="O331" s="2">
        <v>37135</v>
      </c>
      <c r="P331" s="3">
        <v>6.8428794000000002</v>
      </c>
      <c r="Q331" s="4">
        <v>63.270046000000001</v>
      </c>
      <c r="R331" s="4">
        <v>13.492353899999999</v>
      </c>
    </row>
    <row r="332" spans="15:18" ht="16.350000000000001" x14ac:dyDescent="0.6">
      <c r="O332" s="2">
        <v>37165</v>
      </c>
      <c r="P332" s="3">
        <v>7.1943954000000003</v>
      </c>
      <c r="Q332" s="4">
        <v>63.565298599999998</v>
      </c>
      <c r="R332" s="4">
        <v>13.786429699999999</v>
      </c>
    </row>
    <row r="333" spans="15:18" ht="16.350000000000001" x14ac:dyDescent="0.6">
      <c r="O333" s="2">
        <v>37196</v>
      </c>
      <c r="P333" s="3">
        <v>6.8848063000000002</v>
      </c>
      <c r="Q333" s="4">
        <v>63.493508599999998</v>
      </c>
      <c r="R333" s="4">
        <v>13.418871899999999</v>
      </c>
    </row>
    <row r="334" spans="15:18" ht="16.350000000000001" x14ac:dyDescent="0.6">
      <c r="O334" s="2">
        <v>37226</v>
      </c>
      <c r="P334" s="3">
        <v>6.8622072999999997</v>
      </c>
      <c r="Q334" s="4">
        <v>63.313367999999997</v>
      </c>
      <c r="R334" s="4">
        <v>13.3973508</v>
      </c>
    </row>
    <row r="335" spans="15:18" ht="16.350000000000001" x14ac:dyDescent="0.6">
      <c r="O335" s="2">
        <v>37257</v>
      </c>
      <c r="P335" s="3">
        <v>6.9145757000000003</v>
      </c>
      <c r="Q335" s="4">
        <v>63.407190900000003</v>
      </c>
      <c r="R335" s="4">
        <v>13.493474300000001</v>
      </c>
    </row>
    <row r="336" spans="15:18" ht="16.350000000000001" x14ac:dyDescent="0.6">
      <c r="O336" s="2">
        <v>37288</v>
      </c>
      <c r="P336" s="3">
        <v>6.5372203999999998</v>
      </c>
      <c r="Q336" s="4">
        <v>63.343901199999998</v>
      </c>
      <c r="R336" s="4">
        <v>13.1128521</v>
      </c>
    </row>
    <row r="337" spans="15:18" ht="16.350000000000001" x14ac:dyDescent="0.6">
      <c r="O337" s="2">
        <v>37316</v>
      </c>
      <c r="P337" s="3">
        <v>6.4312966999999999</v>
      </c>
      <c r="Q337" s="4">
        <v>63.219901499999999</v>
      </c>
      <c r="R337" s="4">
        <v>12.9164645</v>
      </c>
    </row>
    <row r="338" spans="15:18" ht="16.350000000000001" x14ac:dyDescent="0.6">
      <c r="O338" s="2">
        <v>37347</v>
      </c>
      <c r="P338" s="3">
        <v>6.3465603000000002</v>
      </c>
      <c r="Q338" s="4">
        <v>63.018066400000002</v>
      </c>
      <c r="R338" s="4">
        <v>12.772361200000001</v>
      </c>
    </row>
    <row r="339" spans="15:18" ht="16.350000000000001" x14ac:dyDescent="0.6">
      <c r="O339" s="2">
        <v>37377</v>
      </c>
      <c r="P339" s="3">
        <v>6.3735483000000004</v>
      </c>
      <c r="Q339" s="4">
        <v>63.0877233</v>
      </c>
      <c r="R339" s="4">
        <v>12.676301199999999</v>
      </c>
    </row>
    <row r="340" spans="15:18" ht="16.350000000000001" x14ac:dyDescent="0.6">
      <c r="O340" s="2">
        <v>37408</v>
      </c>
      <c r="P340" s="3">
        <v>6.4967129000000003</v>
      </c>
      <c r="Q340" s="4">
        <v>63.294399900000002</v>
      </c>
      <c r="R340" s="4">
        <v>12.682675100000001</v>
      </c>
    </row>
    <row r="341" spans="15:18" ht="16.350000000000001" x14ac:dyDescent="0.6">
      <c r="O341" s="2">
        <v>37438</v>
      </c>
      <c r="P341" s="3">
        <v>6.1804880000000004</v>
      </c>
      <c r="Q341" s="4">
        <v>63.054214999999999</v>
      </c>
      <c r="R341" s="4">
        <v>12.4896472</v>
      </c>
    </row>
    <row r="342" spans="15:18" ht="16.350000000000001" x14ac:dyDescent="0.6">
      <c r="O342" s="2">
        <v>37469</v>
      </c>
      <c r="P342" s="3">
        <v>6.3505837999999999</v>
      </c>
      <c r="Q342" s="4">
        <v>63.492092200000002</v>
      </c>
      <c r="R342" s="4">
        <v>12.634120100000001</v>
      </c>
    </row>
    <row r="343" spans="15:18" ht="16.350000000000001" x14ac:dyDescent="0.6">
      <c r="O343" s="2">
        <v>37500</v>
      </c>
      <c r="P343" s="3">
        <v>6.3133929000000002</v>
      </c>
      <c r="Q343" s="4">
        <v>63.409053399999998</v>
      </c>
      <c r="R343" s="4">
        <v>12.5320158</v>
      </c>
    </row>
    <row r="344" spans="15:18" ht="16.350000000000001" x14ac:dyDescent="0.6">
      <c r="O344" s="2">
        <v>37530</v>
      </c>
      <c r="P344" s="3">
        <v>6.1290972000000004</v>
      </c>
      <c r="Q344" s="4">
        <v>63.270169000000003</v>
      </c>
      <c r="R344" s="4">
        <v>12.240209699999999</v>
      </c>
    </row>
    <row r="345" spans="15:18" ht="16.350000000000001" x14ac:dyDescent="0.6">
      <c r="O345" s="2">
        <v>37561</v>
      </c>
      <c r="P345" s="3">
        <v>6.1623913000000003</v>
      </c>
      <c r="Q345" s="4">
        <v>63.566805199999997</v>
      </c>
      <c r="R345" s="4">
        <v>12.0460204</v>
      </c>
    </row>
    <row r="346" spans="15:18" ht="16.350000000000001" x14ac:dyDescent="0.6">
      <c r="O346" s="2">
        <v>37591</v>
      </c>
      <c r="P346" s="3">
        <v>6.1830892000000004</v>
      </c>
      <c r="Q346" s="4">
        <v>63.793620099999998</v>
      </c>
      <c r="R346" s="4">
        <v>12.3126874</v>
      </c>
    </row>
    <row r="347" spans="15:18" ht="16.350000000000001" x14ac:dyDescent="0.6">
      <c r="O347" s="2">
        <v>37622</v>
      </c>
      <c r="P347" s="3">
        <v>6.0821923</v>
      </c>
      <c r="Q347" s="4">
        <v>63.989360900000001</v>
      </c>
      <c r="R347" s="4">
        <v>12.5864408</v>
      </c>
    </row>
    <row r="348" spans="15:18" ht="16.350000000000001" x14ac:dyDescent="0.6">
      <c r="O348" s="2">
        <v>37653</v>
      </c>
      <c r="P348" s="3">
        <v>5.9558634000000001</v>
      </c>
      <c r="Q348" s="4">
        <v>63.977877599999999</v>
      </c>
      <c r="R348" s="4">
        <v>12.778465000000001</v>
      </c>
    </row>
    <row r="349" spans="15:18" ht="16.350000000000001" x14ac:dyDescent="0.6">
      <c r="O349" s="2">
        <v>37681</v>
      </c>
      <c r="P349" s="3">
        <v>6.1319702999999999</v>
      </c>
      <c r="Q349" s="4">
        <v>63.685452499999997</v>
      </c>
      <c r="R349" s="4">
        <v>13.084467399999999</v>
      </c>
    </row>
    <row r="350" spans="15:18" ht="16.350000000000001" x14ac:dyDescent="0.6">
      <c r="O350" s="2">
        <v>37712</v>
      </c>
      <c r="P350" s="3">
        <v>6.0308080999999998</v>
      </c>
      <c r="Q350" s="4">
        <v>63.546081200000003</v>
      </c>
      <c r="R350" s="4">
        <v>13.174796600000001</v>
      </c>
    </row>
    <row r="351" spans="15:18" ht="16.350000000000001" x14ac:dyDescent="0.6">
      <c r="O351" s="2">
        <v>37742</v>
      </c>
      <c r="P351" s="3">
        <v>6.0699180000000004</v>
      </c>
      <c r="Q351" s="4">
        <v>63.634683000000003</v>
      </c>
      <c r="R351" s="4">
        <v>13.1679374</v>
      </c>
    </row>
    <row r="352" spans="15:18" ht="16.350000000000001" x14ac:dyDescent="0.6">
      <c r="O352" s="2">
        <v>37773</v>
      </c>
      <c r="P352" s="3">
        <v>6.0556191999999998</v>
      </c>
      <c r="Q352" s="4">
        <v>63.409230200000003</v>
      </c>
      <c r="R352" s="4">
        <v>13.1879119</v>
      </c>
    </row>
    <row r="353" spans="15:18" ht="16.350000000000001" x14ac:dyDescent="0.6">
      <c r="O353" s="2">
        <v>37803</v>
      </c>
      <c r="P353" s="3">
        <v>6.1287655000000001</v>
      </c>
      <c r="Q353" s="4">
        <v>63.3308775</v>
      </c>
      <c r="R353" s="4">
        <v>13.138020900000001</v>
      </c>
    </row>
    <row r="354" spans="15:18" ht="16.350000000000001" x14ac:dyDescent="0.6">
      <c r="O354" s="2">
        <v>37834</v>
      </c>
      <c r="P354" s="3">
        <v>5.8187956999999999</v>
      </c>
      <c r="Q354" s="4">
        <v>63.439492899999998</v>
      </c>
      <c r="R354" s="4">
        <v>12.756417000000001</v>
      </c>
    </row>
    <row r="355" spans="15:18" ht="16.350000000000001" x14ac:dyDescent="0.6">
      <c r="O355" s="2">
        <v>37865</v>
      </c>
      <c r="P355" s="3">
        <v>5.7763928</v>
      </c>
      <c r="Q355" s="4">
        <v>63.398330000000001</v>
      </c>
      <c r="R355" s="4">
        <v>12.849622699999999</v>
      </c>
    </row>
    <row r="356" spans="15:18" ht="16.350000000000001" x14ac:dyDescent="0.6">
      <c r="O356" s="2">
        <v>37895</v>
      </c>
      <c r="P356" s="3">
        <v>5.7840341999999998</v>
      </c>
      <c r="Q356" s="4">
        <v>63.490392499999999</v>
      </c>
      <c r="R356" s="4">
        <v>12.944240300000001</v>
      </c>
    </row>
    <row r="357" spans="15:18" ht="16.350000000000001" x14ac:dyDescent="0.6">
      <c r="O357" s="2">
        <v>37926</v>
      </c>
      <c r="P357" s="3">
        <v>5.6611573999999996</v>
      </c>
      <c r="Q357" s="4">
        <v>63.323984199999998</v>
      </c>
      <c r="R357" s="4">
        <v>12.9482678</v>
      </c>
    </row>
    <row r="358" spans="15:18" ht="16.350000000000001" x14ac:dyDescent="0.6">
      <c r="O358" s="2">
        <v>37956</v>
      </c>
      <c r="P358" s="3">
        <v>5.6821381999999998</v>
      </c>
      <c r="Q358" s="4">
        <v>63.468085000000002</v>
      </c>
      <c r="R358" s="4">
        <v>12.812770499999999</v>
      </c>
    </row>
    <row r="359" spans="15:18" ht="16.350000000000001" x14ac:dyDescent="0.6">
      <c r="O359" s="2">
        <v>37987</v>
      </c>
      <c r="P359" s="3">
        <v>5.5318611999999998</v>
      </c>
      <c r="Q359" s="4">
        <v>63.2892248</v>
      </c>
      <c r="R359" s="4">
        <v>12.458342500000001</v>
      </c>
    </row>
    <row r="360" spans="15:18" ht="16.350000000000001" x14ac:dyDescent="0.6">
      <c r="O360" s="2">
        <v>38018</v>
      </c>
      <c r="P360" s="3">
        <v>5.6440529000000002</v>
      </c>
      <c r="Q360" s="4">
        <v>63.303294700000002</v>
      </c>
      <c r="R360" s="4">
        <v>12.537846</v>
      </c>
    </row>
    <row r="361" spans="15:18" ht="16.350000000000001" x14ac:dyDescent="0.6">
      <c r="O361" s="2">
        <v>38047</v>
      </c>
      <c r="P361" s="3">
        <v>5.4382856000000004</v>
      </c>
      <c r="Q361" s="4">
        <v>63.302752300000002</v>
      </c>
      <c r="R361" s="4">
        <v>12.4541208</v>
      </c>
    </row>
    <row r="362" spans="15:18" ht="16.350000000000001" x14ac:dyDescent="0.6">
      <c r="O362" s="2">
        <v>38078</v>
      </c>
      <c r="P362" s="3">
        <v>5.5084790999999997</v>
      </c>
      <c r="Q362" s="4">
        <v>63.363212099999998</v>
      </c>
      <c r="R362" s="4">
        <v>12.262496499999999</v>
      </c>
    </row>
    <row r="363" spans="15:18" ht="16.350000000000001" x14ac:dyDescent="0.6">
      <c r="O363" s="2">
        <v>38108</v>
      </c>
      <c r="P363" s="3">
        <v>5.3373773</v>
      </c>
      <c r="Q363" s="4">
        <v>63.303122299999998</v>
      </c>
      <c r="R363" s="4">
        <v>12.3783172</v>
      </c>
    </row>
    <row r="364" spans="15:18" ht="16.350000000000001" x14ac:dyDescent="0.6">
      <c r="O364" s="2">
        <v>38139</v>
      </c>
      <c r="P364" s="3">
        <v>5.4640962999999996</v>
      </c>
      <c r="Q364" s="4">
        <v>63.3687842</v>
      </c>
      <c r="R364" s="4">
        <v>12.528750199999999</v>
      </c>
    </row>
    <row r="365" spans="15:18" ht="16.350000000000001" x14ac:dyDescent="0.6">
      <c r="O365" s="2">
        <v>38169</v>
      </c>
      <c r="P365" s="3">
        <v>5.5511939000000003</v>
      </c>
      <c r="Q365" s="4">
        <v>63.410842299999999</v>
      </c>
      <c r="R365" s="4">
        <v>12.5172876</v>
      </c>
    </row>
    <row r="366" spans="15:18" ht="16.350000000000001" x14ac:dyDescent="0.6">
      <c r="O366" s="2">
        <v>38200</v>
      </c>
      <c r="P366" s="3">
        <v>5.5185282000000004</v>
      </c>
      <c r="Q366" s="4">
        <v>63.297068899999999</v>
      </c>
      <c r="R366" s="4">
        <v>12.4733333</v>
      </c>
    </row>
    <row r="367" spans="15:18" ht="16.350000000000001" x14ac:dyDescent="0.6">
      <c r="O367" s="2">
        <v>38231</v>
      </c>
      <c r="P367" s="3">
        <v>5.3717986</v>
      </c>
      <c r="Q367" s="4">
        <v>63.499564300000003</v>
      </c>
      <c r="R367" s="4">
        <v>12.3793255</v>
      </c>
    </row>
    <row r="368" spans="15:18" ht="16.350000000000001" x14ac:dyDescent="0.6">
      <c r="O368" s="2">
        <v>38261</v>
      </c>
      <c r="P368" s="3">
        <v>5.1235757</v>
      </c>
      <c r="Q368" s="4">
        <v>63.614406500000001</v>
      </c>
      <c r="R368" s="4">
        <v>12.0110873</v>
      </c>
    </row>
    <row r="369" spans="15:18" ht="16.350000000000001" x14ac:dyDescent="0.6">
      <c r="O369" s="2">
        <v>38292</v>
      </c>
      <c r="P369" s="3">
        <v>5.1623323000000001</v>
      </c>
      <c r="Q369" s="4">
        <v>63.810918800000003</v>
      </c>
      <c r="R369" s="4">
        <v>12.007138100000001</v>
      </c>
    </row>
    <row r="370" spans="15:18" ht="16.350000000000001" x14ac:dyDescent="0.6">
      <c r="O370" s="2">
        <v>38322</v>
      </c>
      <c r="P370" s="3">
        <v>5.0695304999999999</v>
      </c>
      <c r="Q370" s="4">
        <v>63.738087399999998</v>
      </c>
      <c r="R370" s="4">
        <v>11.9543164</v>
      </c>
    </row>
    <row r="371" spans="15:18" ht="16.350000000000001" x14ac:dyDescent="0.6">
      <c r="O371" s="2">
        <v>38353</v>
      </c>
      <c r="P371" s="3">
        <v>5.0746218000000001</v>
      </c>
      <c r="Q371" s="4">
        <v>63.975631300000003</v>
      </c>
      <c r="R371" s="4">
        <v>11.885671</v>
      </c>
    </row>
    <row r="372" spans="15:18" ht="16.350000000000001" x14ac:dyDescent="0.6">
      <c r="O372" s="2">
        <v>38384</v>
      </c>
      <c r="P372" s="3">
        <v>5.0854303999999999</v>
      </c>
      <c r="Q372" s="4">
        <v>64.085585699999996</v>
      </c>
      <c r="R372" s="4">
        <v>11.903245099999999</v>
      </c>
    </row>
    <row r="373" spans="15:18" ht="16.350000000000001" x14ac:dyDescent="0.6">
      <c r="O373" s="2">
        <v>38412</v>
      </c>
      <c r="P373" s="3">
        <v>5.1637561999999999</v>
      </c>
      <c r="Q373" s="4">
        <v>64.307174500000002</v>
      </c>
      <c r="R373" s="4">
        <v>11.952107399999999</v>
      </c>
    </row>
    <row r="374" spans="15:18" ht="16.350000000000001" x14ac:dyDescent="0.6">
      <c r="O374" s="2">
        <v>38443</v>
      </c>
      <c r="P374" s="3">
        <v>5.1233582000000002</v>
      </c>
      <c r="Q374" s="4">
        <v>64.472931299999999</v>
      </c>
      <c r="R374" s="4">
        <v>11.959539299999999</v>
      </c>
    </row>
    <row r="375" spans="15:18" ht="16.350000000000001" x14ac:dyDescent="0.6">
      <c r="O375" s="2">
        <v>38473</v>
      </c>
      <c r="P375" s="3">
        <v>5.1001127000000004</v>
      </c>
      <c r="Q375" s="4">
        <v>64.291315499999996</v>
      </c>
      <c r="R375" s="4">
        <v>11.862527099999999</v>
      </c>
    </row>
    <row r="376" spans="15:18" ht="16.350000000000001" x14ac:dyDescent="0.6">
      <c r="O376" s="2">
        <v>38504</v>
      </c>
      <c r="P376" s="3">
        <v>4.9507963000000004</v>
      </c>
      <c r="Q376" s="4">
        <v>64.431318300000001</v>
      </c>
      <c r="R376" s="4">
        <v>11.7415048</v>
      </c>
    </row>
    <row r="377" spans="15:18" ht="16.350000000000001" x14ac:dyDescent="0.6">
      <c r="O377" s="2">
        <v>38534</v>
      </c>
      <c r="P377" s="3">
        <v>4.9727566000000003</v>
      </c>
      <c r="Q377" s="4">
        <v>64.4607247</v>
      </c>
      <c r="R377" s="4">
        <v>11.568944399999999</v>
      </c>
    </row>
    <row r="378" spans="15:18" ht="16.350000000000001" x14ac:dyDescent="0.6">
      <c r="O378" s="2">
        <v>38565</v>
      </c>
      <c r="P378" s="3">
        <v>4.9024178000000003</v>
      </c>
      <c r="Q378" s="4">
        <v>64.615929699999995</v>
      </c>
      <c r="R378" s="4">
        <v>11.4886772</v>
      </c>
    </row>
    <row r="379" spans="15:18" ht="16.350000000000001" x14ac:dyDescent="0.6">
      <c r="O379" s="2">
        <v>38596</v>
      </c>
      <c r="P379" s="3">
        <v>5.0031740999999998</v>
      </c>
      <c r="Q379" s="4">
        <v>64.497855299999998</v>
      </c>
      <c r="R379" s="4">
        <v>11.6692997</v>
      </c>
    </row>
    <row r="380" spans="15:18" ht="16.350000000000001" x14ac:dyDescent="0.6">
      <c r="O380" s="2">
        <v>38626</v>
      </c>
      <c r="P380" s="3">
        <v>5.0163596000000004</v>
      </c>
      <c r="Q380" s="4">
        <v>64.4512553</v>
      </c>
      <c r="R380" s="4">
        <v>11.6949627</v>
      </c>
    </row>
    <row r="381" spans="15:18" ht="16.350000000000001" x14ac:dyDescent="0.6">
      <c r="O381" s="2">
        <v>38657</v>
      </c>
      <c r="P381" s="3">
        <v>4.9375537999999999</v>
      </c>
      <c r="Q381" s="4">
        <v>64.392705599999999</v>
      </c>
      <c r="R381" s="4">
        <v>11.7310309</v>
      </c>
    </row>
    <row r="382" spans="15:18" ht="16.350000000000001" x14ac:dyDescent="0.6">
      <c r="O382" s="2">
        <v>38687</v>
      </c>
      <c r="P382" s="3">
        <v>5.0711155999999997</v>
      </c>
      <c r="Q382" s="4">
        <v>64.482070100000001</v>
      </c>
      <c r="R382" s="4">
        <v>11.743974700000001</v>
      </c>
    </row>
    <row r="383" spans="15:18" ht="16.350000000000001" x14ac:dyDescent="0.6">
      <c r="O383" s="2">
        <v>38718</v>
      </c>
      <c r="P383" s="3">
        <v>5.1638606999999999</v>
      </c>
      <c r="Q383" s="4">
        <v>64.424160200000003</v>
      </c>
      <c r="R383" s="4">
        <v>11.842453600000001</v>
      </c>
    </row>
    <row r="384" spans="15:18" ht="16.350000000000001" x14ac:dyDescent="0.6">
      <c r="O384" s="2">
        <v>38749</v>
      </c>
      <c r="P384" s="3">
        <v>5.1051959</v>
      </c>
      <c r="Q384" s="4">
        <v>64.516536400000007</v>
      </c>
      <c r="R384" s="4">
        <v>11.749626900000001</v>
      </c>
    </row>
    <row r="385" spans="15:18" ht="16.350000000000001" x14ac:dyDescent="0.6">
      <c r="O385" s="2">
        <v>38777</v>
      </c>
      <c r="P385" s="3">
        <v>4.8681603000000004</v>
      </c>
      <c r="Q385" s="4">
        <v>64.515047999999993</v>
      </c>
      <c r="R385" s="4">
        <v>11.395014099999999</v>
      </c>
    </row>
    <row r="386" spans="15:18" ht="16.350000000000001" x14ac:dyDescent="0.6">
      <c r="O386" s="2">
        <v>38808</v>
      </c>
      <c r="P386" s="3">
        <v>4.9672947000000001</v>
      </c>
      <c r="Q386" s="4">
        <v>64.566629199999994</v>
      </c>
      <c r="R386" s="4">
        <v>11.500137</v>
      </c>
    </row>
    <row r="387" spans="15:18" ht="16.350000000000001" x14ac:dyDescent="0.6">
      <c r="O387" s="2">
        <v>38838</v>
      </c>
      <c r="P387" s="3">
        <v>4.7986977</v>
      </c>
      <c r="Q387" s="4">
        <v>64.569473000000002</v>
      </c>
      <c r="R387" s="4">
        <v>11.321166099999999</v>
      </c>
    </row>
    <row r="388" spans="15:18" ht="16.350000000000001" x14ac:dyDescent="0.6">
      <c r="O388" s="2">
        <v>38869</v>
      </c>
      <c r="P388" s="3">
        <v>4.808897</v>
      </c>
      <c r="Q388" s="4">
        <v>64.767944900000003</v>
      </c>
      <c r="R388" s="4">
        <v>11.378727700000001</v>
      </c>
    </row>
    <row r="389" spans="15:18" ht="16.350000000000001" x14ac:dyDescent="0.6">
      <c r="O389" s="2">
        <v>38899</v>
      </c>
      <c r="P389" s="3">
        <v>4.6574343999999996</v>
      </c>
      <c r="Q389" s="4">
        <v>64.892999200000006</v>
      </c>
      <c r="R389" s="4">
        <v>11.2530129</v>
      </c>
    </row>
    <row r="390" spans="15:18" ht="16.350000000000001" x14ac:dyDescent="0.6">
      <c r="O390" s="2">
        <v>38930</v>
      </c>
      <c r="P390" s="3">
        <v>4.7131675</v>
      </c>
      <c r="Q390" s="4">
        <v>64.941997200000003</v>
      </c>
      <c r="R390" s="4">
        <v>11.3177089</v>
      </c>
    </row>
    <row r="391" spans="15:18" ht="16.350000000000001" x14ac:dyDescent="0.6">
      <c r="O391" s="2">
        <v>38961</v>
      </c>
      <c r="P391" s="3">
        <v>4.6670521999999997</v>
      </c>
      <c r="Q391" s="4">
        <v>65.088065599999993</v>
      </c>
      <c r="R391" s="4">
        <v>11.2587537</v>
      </c>
    </row>
    <row r="392" spans="15:18" ht="16.350000000000001" x14ac:dyDescent="0.6">
      <c r="O392" s="2">
        <v>38991</v>
      </c>
      <c r="P392" s="3">
        <v>4.4638843000000001</v>
      </c>
      <c r="Q392" s="4">
        <v>64.670128300000002</v>
      </c>
      <c r="R392" s="4">
        <v>10.845750000000001</v>
      </c>
    </row>
    <row r="393" spans="15:18" ht="16.350000000000001" x14ac:dyDescent="0.6">
      <c r="O393" s="2">
        <v>39022</v>
      </c>
      <c r="P393" s="3">
        <v>4.5158848000000003</v>
      </c>
      <c r="Q393" s="4">
        <v>64.819232499999998</v>
      </c>
      <c r="R393" s="4">
        <v>10.7665139</v>
      </c>
    </row>
    <row r="394" spans="15:18" ht="16.350000000000001" x14ac:dyDescent="0.6">
      <c r="O394" s="2">
        <v>39052</v>
      </c>
      <c r="P394" s="3">
        <v>4.5690967999999996</v>
      </c>
      <c r="Q394" s="4">
        <v>65.0897705</v>
      </c>
      <c r="R394" s="4">
        <v>10.853801199999999</v>
      </c>
    </row>
    <row r="395" spans="15:18" ht="16.350000000000001" x14ac:dyDescent="0.6">
      <c r="O395" s="2">
        <v>39083</v>
      </c>
      <c r="P395" s="3">
        <v>4.5551729999999999</v>
      </c>
      <c r="Q395" s="4">
        <v>64.908780699999994</v>
      </c>
      <c r="R395" s="4">
        <v>10.8870696</v>
      </c>
    </row>
    <row r="396" spans="15:18" ht="16.350000000000001" x14ac:dyDescent="0.6">
      <c r="O396" s="2">
        <v>39114</v>
      </c>
      <c r="P396" s="3">
        <v>4.6362005999999996</v>
      </c>
      <c r="Q396" s="4">
        <v>65.031326500000006</v>
      </c>
      <c r="R396" s="4">
        <v>11.0669936</v>
      </c>
    </row>
    <row r="397" spans="15:18" ht="16.350000000000001" x14ac:dyDescent="0.6">
      <c r="O397" s="2">
        <v>39142</v>
      </c>
      <c r="P397" s="3">
        <v>4.4607387000000003</v>
      </c>
      <c r="Q397" s="4">
        <v>64.963341999999997</v>
      </c>
      <c r="R397" s="4">
        <v>10.761970399999999</v>
      </c>
    </row>
    <row r="398" spans="15:18" ht="16.350000000000001" x14ac:dyDescent="0.6">
      <c r="O398" s="2">
        <v>39173</v>
      </c>
      <c r="P398" s="3">
        <v>4.3873663000000001</v>
      </c>
      <c r="Q398" s="4">
        <v>65.001341600000003</v>
      </c>
      <c r="R398" s="4">
        <v>10.6155074</v>
      </c>
    </row>
    <row r="399" spans="15:18" ht="16.350000000000001" x14ac:dyDescent="0.6">
      <c r="O399" s="2">
        <v>39203</v>
      </c>
      <c r="P399" s="3">
        <v>4.2649100000000004</v>
      </c>
      <c r="Q399" s="4">
        <v>65.0487629</v>
      </c>
      <c r="R399" s="4">
        <v>10.534198999999999</v>
      </c>
    </row>
    <row r="400" spans="15:18" ht="16.350000000000001" x14ac:dyDescent="0.6">
      <c r="O400" s="2">
        <v>39234</v>
      </c>
      <c r="P400" s="3">
        <v>4.3247464999999998</v>
      </c>
      <c r="Q400" s="4">
        <v>65.130900100000005</v>
      </c>
      <c r="R400" s="4">
        <v>10.5716459</v>
      </c>
    </row>
    <row r="401" spans="15:18" ht="16.350000000000001" x14ac:dyDescent="0.6">
      <c r="O401" s="2">
        <v>39264</v>
      </c>
      <c r="P401" s="3">
        <v>4.2540528999999996</v>
      </c>
      <c r="Q401" s="4">
        <v>65.120945300000002</v>
      </c>
      <c r="R401" s="4">
        <v>10.519943400000001</v>
      </c>
    </row>
    <row r="402" spans="15:18" ht="16.350000000000001" x14ac:dyDescent="0.6">
      <c r="O402" s="2">
        <v>39295</v>
      </c>
      <c r="P402" s="3">
        <v>4.3002294000000001</v>
      </c>
      <c r="Q402" s="4">
        <v>65.282151400000004</v>
      </c>
      <c r="R402" s="4">
        <v>10.5470056</v>
      </c>
    </row>
    <row r="403" spans="15:18" ht="16.350000000000001" x14ac:dyDescent="0.6">
      <c r="O403" s="2">
        <v>39326</v>
      </c>
      <c r="P403" s="3">
        <v>4.2139707</v>
      </c>
      <c r="Q403" s="4">
        <v>65.303231499999995</v>
      </c>
      <c r="R403" s="4">
        <v>10.4019172</v>
      </c>
    </row>
    <row r="404" spans="15:18" ht="16.350000000000001" x14ac:dyDescent="0.6">
      <c r="O404" s="2">
        <v>39356</v>
      </c>
      <c r="P404" s="3">
        <v>4.3271379999999997</v>
      </c>
      <c r="Q404" s="4">
        <v>65.210559500000002</v>
      </c>
      <c r="R404" s="4">
        <v>10.483192000000001</v>
      </c>
    </row>
    <row r="405" spans="15:18" ht="16.350000000000001" x14ac:dyDescent="0.6">
      <c r="O405" s="2">
        <v>39387</v>
      </c>
      <c r="P405" s="3">
        <v>4.4275212000000002</v>
      </c>
      <c r="Q405" s="4">
        <v>65.529349199999999</v>
      </c>
      <c r="R405" s="4">
        <v>10.4783553</v>
      </c>
    </row>
    <row r="406" spans="15:18" ht="16.350000000000001" x14ac:dyDescent="0.6">
      <c r="O406" s="2">
        <v>39417</v>
      </c>
      <c r="P406" s="3">
        <v>4.3095661999999999</v>
      </c>
      <c r="Q406" s="4">
        <v>65.469678599999995</v>
      </c>
      <c r="R406" s="4">
        <v>10.3591625</v>
      </c>
    </row>
    <row r="407" spans="15:18" ht="16.350000000000001" x14ac:dyDescent="0.6">
      <c r="O407" s="2">
        <v>39448</v>
      </c>
      <c r="P407" s="3">
        <v>4.2211683999999998</v>
      </c>
      <c r="Q407" s="4">
        <v>65.452867699999999</v>
      </c>
      <c r="R407" s="4">
        <v>10.227547100000001</v>
      </c>
    </row>
    <row r="408" spans="15:18" ht="16.350000000000001" x14ac:dyDescent="0.6">
      <c r="O408" s="2">
        <v>39479</v>
      </c>
      <c r="P408" s="3">
        <v>3.9811605999999999</v>
      </c>
      <c r="Q408" s="4">
        <v>65.357508800000005</v>
      </c>
      <c r="R408" s="4">
        <v>9.8881157000000002</v>
      </c>
    </row>
    <row r="409" spans="15:18" ht="16.350000000000001" x14ac:dyDescent="0.6">
      <c r="O409" s="2">
        <v>39508</v>
      </c>
      <c r="P409" s="3">
        <v>4.0582539000000004</v>
      </c>
      <c r="Q409" s="4">
        <v>65.3902705</v>
      </c>
      <c r="R409" s="4">
        <v>9.9840795</v>
      </c>
    </row>
    <row r="410" spans="15:18" ht="16.350000000000001" x14ac:dyDescent="0.6">
      <c r="O410" s="2">
        <v>39539</v>
      </c>
      <c r="P410" s="3">
        <v>4.2668808</v>
      </c>
      <c r="Q410" s="4">
        <v>65.657377299999993</v>
      </c>
      <c r="R410" s="4">
        <v>10.281682099999999</v>
      </c>
    </row>
    <row r="411" spans="15:18" ht="16.350000000000001" x14ac:dyDescent="0.6">
      <c r="O411" s="2">
        <v>39569</v>
      </c>
      <c r="P411" s="3">
        <v>4.2666428999999999</v>
      </c>
      <c r="Q411" s="4">
        <v>65.376806299999998</v>
      </c>
      <c r="R411" s="4">
        <v>10.2075777</v>
      </c>
    </row>
    <row r="412" spans="15:18" ht="16.350000000000001" x14ac:dyDescent="0.6">
      <c r="O412" s="2">
        <v>39600</v>
      </c>
      <c r="P412" s="3">
        <v>4.2442004999999998</v>
      </c>
      <c r="Q412" s="4">
        <v>65.569789599999993</v>
      </c>
      <c r="R412" s="4">
        <v>10.0461405</v>
      </c>
    </row>
    <row r="413" spans="15:18" ht="16.350000000000001" x14ac:dyDescent="0.6">
      <c r="O413" s="2">
        <v>39630</v>
      </c>
      <c r="P413" s="3">
        <v>4.2510849999999998</v>
      </c>
      <c r="Q413" s="4">
        <v>65.557855900000007</v>
      </c>
      <c r="R413" s="4">
        <v>10.0998293</v>
      </c>
    </row>
    <row r="414" spans="15:18" ht="16.350000000000001" x14ac:dyDescent="0.6">
      <c r="O414" s="2">
        <v>39661</v>
      </c>
      <c r="P414" s="3">
        <v>4.0161486999999996</v>
      </c>
      <c r="Q414" s="4">
        <v>65.525830499999998</v>
      </c>
      <c r="R414" s="4">
        <v>9.7357724999999995</v>
      </c>
    </row>
    <row r="415" spans="15:18" ht="16.350000000000001" x14ac:dyDescent="0.6">
      <c r="O415" s="2">
        <v>39692</v>
      </c>
      <c r="P415" s="3">
        <v>4.2897242999999996</v>
      </c>
      <c r="Q415" s="4">
        <v>65.493003700000003</v>
      </c>
      <c r="R415" s="4">
        <v>10.2406164</v>
      </c>
    </row>
    <row r="416" spans="15:18" ht="16.350000000000001" x14ac:dyDescent="0.6">
      <c r="O416" s="2">
        <v>39722</v>
      </c>
      <c r="P416" s="3">
        <v>4.2909614999999999</v>
      </c>
      <c r="Q416" s="4">
        <v>65.428477999999998</v>
      </c>
      <c r="R416" s="4">
        <v>10.526479</v>
      </c>
    </row>
    <row r="417" spans="15:18" ht="16.350000000000001" x14ac:dyDescent="0.6">
      <c r="O417" s="2">
        <v>39753</v>
      </c>
      <c r="P417" s="3">
        <v>4.4633168999999997</v>
      </c>
      <c r="Q417" s="4">
        <v>65.389387400000004</v>
      </c>
      <c r="R417" s="4">
        <v>10.7672706</v>
      </c>
    </row>
    <row r="418" spans="15:18" ht="16.350000000000001" x14ac:dyDescent="0.6">
      <c r="O418" s="2">
        <v>39783</v>
      </c>
      <c r="P418" s="3">
        <v>4.5710923000000001</v>
      </c>
      <c r="Q418" s="4">
        <v>65.3900735</v>
      </c>
      <c r="R418" s="4">
        <v>11.2492675</v>
      </c>
    </row>
    <row r="419" spans="15:18" ht="16.350000000000001" x14ac:dyDescent="0.6">
      <c r="O419" s="2">
        <v>39814</v>
      </c>
      <c r="P419" s="3">
        <v>4.9080843999999999</v>
      </c>
      <c r="Q419" s="4">
        <v>65.4965464</v>
      </c>
      <c r="R419" s="4">
        <v>11.8459837</v>
      </c>
    </row>
    <row r="420" spans="15:18" ht="16.350000000000001" x14ac:dyDescent="0.6">
      <c r="O420" s="2">
        <v>39845</v>
      </c>
      <c r="P420" s="3">
        <v>5.3061021999999998</v>
      </c>
      <c r="Q420" s="4">
        <v>65.713283799999999</v>
      </c>
      <c r="R420" s="4">
        <v>12.557142600000001</v>
      </c>
    </row>
    <row r="421" spans="15:18" ht="16.350000000000001" x14ac:dyDescent="0.6">
      <c r="O421" s="2">
        <v>39873</v>
      </c>
      <c r="P421" s="3">
        <v>5.7130254999999996</v>
      </c>
      <c r="Q421" s="4">
        <v>65.652270000000001</v>
      </c>
      <c r="R421" s="4">
        <v>13.059158500000001</v>
      </c>
    </row>
    <row r="422" spans="15:18" ht="16.350000000000001" x14ac:dyDescent="0.6">
      <c r="O422" s="2">
        <v>39904</v>
      </c>
      <c r="P422" s="3">
        <v>5.5147690000000003</v>
      </c>
      <c r="Q422" s="4">
        <v>65.563136600000007</v>
      </c>
      <c r="R422" s="4">
        <v>12.942410300000001</v>
      </c>
    </row>
    <row r="423" spans="15:18" ht="16.350000000000001" x14ac:dyDescent="0.6">
      <c r="O423" s="2">
        <v>39934</v>
      </c>
      <c r="P423" s="3">
        <v>5.8121549999999997</v>
      </c>
      <c r="Q423" s="4">
        <v>65.548715799999997</v>
      </c>
      <c r="R423" s="4">
        <v>13.458012399999999</v>
      </c>
    </row>
    <row r="424" spans="15:18" ht="16.350000000000001" x14ac:dyDescent="0.6">
      <c r="O424" s="2">
        <v>39965</v>
      </c>
      <c r="P424" s="3">
        <v>5.8616672000000003</v>
      </c>
      <c r="Q424" s="4">
        <v>65.378611199999995</v>
      </c>
      <c r="R424" s="4">
        <v>13.365249800000001</v>
      </c>
    </row>
    <row r="425" spans="15:18" ht="16.350000000000001" x14ac:dyDescent="0.6">
      <c r="O425" s="2">
        <v>39995</v>
      </c>
      <c r="P425" s="3">
        <v>5.6736211000000001</v>
      </c>
      <c r="Q425" s="4">
        <v>65.409779700000001</v>
      </c>
      <c r="R425" s="4">
        <v>13.234143899999999</v>
      </c>
    </row>
    <row r="426" spans="15:18" ht="16.350000000000001" x14ac:dyDescent="0.6">
      <c r="O426" s="2">
        <v>40026</v>
      </c>
      <c r="P426" s="3">
        <v>5.7160656999999997</v>
      </c>
      <c r="Q426" s="4">
        <v>65.273796399999995</v>
      </c>
      <c r="R426" s="4">
        <v>13.273132800000001</v>
      </c>
    </row>
    <row r="427" spans="15:18" ht="16.350000000000001" x14ac:dyDescent="0.6">
      <c r="O427" s="2">
        <v>40057</v>
      </c>
      <c r="P427" s="3">
        <v>5.6614595000000003</v>
      </c>
      <c r="Q427" s="4">
        <v>65.258429199999995</v>
      </c>
      <c r="R427" s="4">
        <v>13.258046</v>
      </c>
    </row>
    <row r="428" spans="15:18" ht="16.350000000000001" x14ac:dyDescent="0.6">
      <c r="O428" s="2">
        <v>40087</v>
      </c>
      <c r="P428" s="3">
        <v>5.6243064</v>
      </c>
      <c r="Q428" s="4">
        <v>65.208703099999994</v>
      </c>
      <c r="R428" s="4">
        <v>13.1808044</v>
      </c>
    </row>
    <row r="429" spans="15:18" ht="16.350000000000001" x14ac:dyDescent="0.6">
      <c r="O429" s="2">
        <v>40118</v>
      </c>
      <c r="P429" s="3">
        <v>5.5589886000000002</v>
      </c>
      <c r="Q429" s="4">
        <v>65.263172499999996</v>
      </c>
      <c r="R429" s="4">
        <v>13.159274399999999</v>
      </c>
    </row>
    <row r="430" spans="15:18" ht="16.350000000000001" x14ac:dyDescent="0.6">
      <c r="O430" s="2">
        <v>40148</v>
      </c>
      <c r="P430" s="3">
        <v>5.4921452999999998</v>
      </c>
      <c r="Q430" s="4">
        <v>65.350458900000007</v>
      </c>
      <c r="R430" s="4">
        <v>13.032429499999999</v>
      </c>
    </row>
    <row r="431" spans="15:18" ht="16.350000000000001" x14ac:dyDescent="0.6">
      <c r="O431" s="2">
        <v>40179</v>
      </c>
      <c r="P431" s="3">
        <v>5.2663447999999997</v>
      </c>
      <c r="Q431" s="4">
        <v>65.379045000000005</v>
      </c>
      <c r="R431" s="4">
        <v>12.8128378</v>
      </c>
    </row>
    <row r="432" spans="15:18" ht="16.350000000000001" x14ac:dyDescent="0.6">
      <c r="O432" s="2">
        <v>40210</v>
      </c>
      <c r="P432" s="3">
        <v>5.3033428000000002</v>
      </c>
      <c r="Q432" s="4">
        <v>65.201428800000002</v>
      </c>
      <c r="R432" s="4">
        <v>12.7701292</v>
      </c>
    </row>
    <row r="433" spans="15:18" ht="16.350000000000001" x14ac:dyDescent="0.6">
      <c r="O433" s="2">
        <v>40238</v>
      </c>
      <c r="P433" s="3">
        <v>5.4243303000000003</v>
      </c>
      <c r="Q433" s="4">
        <v>65.211194899999995</v>
      </c>
      <c r="R433" s="4">
        <v>12.716647800000001</v>
      </c>
    </row>
    <row r="434" spans="15:18" ht="16.350000000000001" x14ac:dyDescent="0.6">
      <c r="O434" s="2">
        <v>40269</v>
      </c>
      <c r="P434" s="3">
        <v>5.4997422</v>
      </c>
      <c r="Q434" s="4">
        <v>65.2613056</v>
      </c>
      <c r="R434" s="4">
        <v>12.606376300000001</v>
      </c>
    </row>
    <row r="435" spans="15:18" ht="16.350000000000001" x14ac:dyDescent="0.6">
      <c r="O435" s="2">
        <v>40299</v>
      </c>
      <c r="P435" s="3">
        <v>5.2294426999999999</v>
      </c>
      <c r="Q435" s="4">
        <v>65.018277699999999</v>
      </c>
      <c r="R435" s="4">
        <v>12.2163348</v>
      </c>
    </row>
    <row r="436" spans="15:18" ht="16.350000000000001" x14ac:dyDescent="0.6">
      <c r="O436" s="2">
        <v>40330</v>
      </c>
      <c r="P436" s="3">
        <v>5.1440434000000002</v>
      </c>
      <c r="Q436" s="4">
        <v>65.207508399999995</v>
      </c>
      <c r="R436" s="4">
        <v>12.177645500000001</v>
      </c>
    </row>
    <row r="437" spans="15:18" ht="16.350000000000001" x14ac:dyDescent="0.6">
      <c r="O437" s="2">
        <v>40360</v>
      </c>
      <c r="P437" s="3">
        <v>5.2894915999999998</v>
      </c>
      <c r="Q437" s="4">
        <v>65.384227300000006</v>
      </c>
      <c r="R437" s="4">
        <v>12.3597772</v>
      </c>
    </row>
    <row r="438" spans="15:18" ht="16.350000000000001" x14ac:dyDescent="0.6">
      <c r="O438" s="2">
        <v>40391</v>
      </c>
      <c r="P438" s="3">
        <v>5.0336062999999998</v>
      </c>
      <c r="Q438" s="4">
        <v>65.379587099999995</v>
      </c>
      <c r="R438" s="4">
        <v>12.220381400000001</v>
      </c>
    </row>
    <row r="439" spans="15:18" ht="16.350000000000001" x14ac:dyDescent="0.6">
      <c r="O439" s="2">
        <v>40422</v>
      </c>
      <c r="P439" s="3">
        <v>5.0537159999999997</v>
      </c>
      <c r="Q439" s="4">
        <v>65.475662799999995</v>
      </c>
      <c r="R439" s="4">
        <v>12.198126800000001</v>
      </c>
    </row>
    <row r="440" spans="15:18" ht="16.350000000000001" x14ac:dyDescent="0.6">
      <c r="O440" s="2">
        <v>40452</v>
      </c>
      <c r="P440" s="3">
        <v>5.2864936</v>
      </c>
      <c r="Q440" s="4">
        <v>65.656183200000001</v>
      </c>
      <c r="R440" s="4">
        <v>12.337089300000001</v>
      </c>
    </row>
    <row r="441" spans="15:18" ht="16.350000000000001" x14ac:dyDescent="0.6">
      <c r="O441" s="2">
        <v>40483</v>
      </c>
      <c r="P441" s="3">
        <v>5.1091021000000003</v>
      </c>
      <c r="Q441" s="4">
        <v>65.799574699999994</v>
      </c>
      <c r="R441" s="4">
        <v>12.022190500000001</v>
      </c>
    </row>
    <row r="442" spans="15:18" ht="16.350000000000001" x14ac:dyDescent="0.6">
      <c r="O442" s="2">
        <v>40513</v>
      </c>
      <c r="P442" s="3">
        <v>4.8781787000000003</v>
      </c>
      <c r="Q442" s="4">
        <v>65.595254299999993</v>
      </c>
      <c r="R442" s="4">
        <v>11.832517299999999</v>
      </c>
    </row>
    <row r="443" spans="15:18" ht="16.350000000000001" x14ac:dyDescent="0.6">
      <c r="O443" s="2">
        <v>40544</v>
      </c>
      <c r="P443" s="3">
        <v>5.0041798999999996</v>
      </c>
      <c r="Q443" s="4">
        <v>65.758071400000006</v>
      </c>
      <c r="R443" s="4">
        <v>11.8455774</v>
      </c>
    </row>
    <row r="444" spans="15:18" ht="16.350000000000001" x14ac:dyDescent="0.6">
      <c r="O444" s="2">
        <v>40575</v>
      </c>
      <c r="P444" s="3">
        <v>4.9782662999999996</v>
      </c>
      <c r="Q444" s="4">
        <v>65.501049300000005</v>
      </c>
      <c r="R444" s="4">
        <v>11.8457987</v>
      </c>
    </row>
    <row r="445" spans="15:18" ht="16.350000000000001" x14ac:dyDescent="0.6">
      <c r="O445" s="2">
        <v>40603</v>
      </c>
      <c r="P445" s="3">
        <v>4.9278086999999999</v>
      </c>
      <c r="Q445" s="4">
        <v>65.6004966</v>
      </c>
      <c r="R445" s="4">
        <v>11.876215500000001</v>
      </c>
    </row>
    <row r="446" spans="15:18" ht="16.350000000000001" x14ac:dyDescent="0.6">
      <c r="O446" s="2">
        <v>40634</v>
      </c>
      <c r="P446" s="3">
        <v>4.9604182000000003</v>
      </c>
      <c r="Q446" s="4">
        <v>65.351944700000004</v>
      </c>
      <c r="R446" s="4">
        <v>11.982442300000001</v>
      </c>
    </row>
    <row r="447" spans="15:18" ht="16.350000000000001" x14ac:dyDescent="0.6">
      <c r="O447" s="2">
        <v>40664</v>
      </c>
      <c r="P447" s="3">
        <v>5.0133403999999997</v>
      </c>
      <c r="Q447" s="4">
        <v>65.260818</v>
      </c>
      <c r="R447" s="4">
        <v>12.0792915</v>
      </c>
    </row>
    <row r="448" spans="15:18" ht="16.350000000000001" x14ac:dyDescent="0.6">
      <c r="O448" s="2">
        <v>40695</v>
      </c>
      <c r="P448" s="3">
        <v>4.9150625000000003</v>
      </c>
      <c r="Q448" s="4">
        <v>65.310853600000002</v>
      </c>
      <c r="R448" s="4">
        <v>11.898230699999999</v>
      </c>
    </row>
    <row r="449" spans="15:18" ht="16.350000000000001" x14ac:dyDescent="0.6">
      <c r="O449" s="2">
        <v>40725</v>
      </c>
      <c r="P449" s="3">
        <v>5.0941849000000001</v>
      </c>
      <c r="Q449" s="4">
        <v>65.373416500000005</v>
      </c>
      <c r="R449" s="4">
        <v>11.901949</v>
      </c>
    </row>
    <row r="450" spans="15:18" ht="16.350000000000001" x14ac:dyDescent="0.6">
      <c r="O450" s="2">
        <v>40756</v>
      </c>
      <c r="P450" s="3">
        <v>5.2705507000000003</v>
      </c>
      <c r="Q450" s="4">
        <v>65.468295299999994</v>
      </c>
      <c r="R450" s="4">
        <v>12.018020999999999</v>
      </c>
    </row>
    <row r="451" spans="15:18" ht="16.350000000000001" x14ac:dyDescent="0.6">
      <c r="O451" s="2">
        <v>40787</v>
      </c>
      <c r="P451" s="3">
        <v>5.2190684999999997</v>
      </c>
      <c r="Q451" s="4">
        <v>65.5150012</v>
      </c>
      <c r="R451" s="4">
        <v>12.050282599999999</v>
      </c>
    </row>
    <row r="452" spans="15:18" ht="16.350000000000001" x14ac:dyDescent="0.6">
      <c r="O452" s="2">
        <v>40817</v>
      </c>
      <c r="P452" s="3">
        <v>5.1899531999999997</v>
      </c>
      <c r="Q452" s="4">
        <v>65.407723500000003</v>
      </c>
      <c r="R452" s="4">
        <v>12.135320800000001</v>
      </c>
    </row>
    <row r="453" spans="15:18" ht="16.350000000000001" x14ac:dyDescent="0.6">
      <c r="O453" s="2">
        <v>40848</v>
      </c>
      <c r="P453" s="3">
        <v>5.2305272</v>
      </c>
      <c r="Q453" s="4">
        <v>65.352461000000005</v>
      </c>
      <c r="R453" s="4">
        <v>12.296411000000001</v>
      </c>
    </row>
    <row r="454" spans="15:18" ht="16.350000000000001" x14ac:dyDescent="0.6">
      <c r="O454" s="2">
        <v>40878</v>
      </c>
      <c r="P454" s="3">
        <v>5.1990926999999996</v>
      </c>
      <c r="Q454" s="4">
        <v>65.106942200000006</v>
      </c>
      <c r="R454" s="4">
        <v>12.334151</v>
      </c>
    </row>
    <row r="455" spans="15:18" ht="16.350000000000001" x14ac:dyDescent="0.6">
      <c r="O455" s="2">
        <v>40909</v>
      </c>
      <c r="P455" s="3">
        <v>5.0481408999999999</v>
      </c>
      <c r="Q455" s="4">
        <v>65.307897600000004</v>
      </c>
      <c r="R455" s="4">
        <v>12.2065836</v>
      </c>
    </row>
    <row r="456" spans="15:18" ht="16.350000000000001" x14ac:dyDescent="0.6">
      <c r="O456" s="2">
        <v>40940</v>
      </c>
      <c r="P456" s="3">
        <v>5.2020774999999997</v>
      </c>
      <c r="Q456" s="4">
        <v>65.102525600000007</v>
      </c>
      <c r="R456" s="4">
        <v>12.457395399999999</v>
      </c>
    </row>
    <row r="457" spans="15:18" ht="16.350000000000001" x14ac:dyDescent="0.6">
      <c r="O457" s="2">
        <v>40969</v>
      </c>
      <c r="P457" s="3">
        <v>5.1852609000000003</v>
      </c>
      <c r="Q457" s="4">
        <v>65.338729799999996</v>
      </c>
      <c r="R457" s="4">
        <v>12.419381599999999</v>
      </c>
    </row>
    <row r="458" spans="15:18" ht="16.350000000000001" x14ac:dyDescent="0.6">
      <c r="O458" s="2">
        <v>41000</v>
      </c>
      <c r="P458" s="3">
        <v>4.9957336000000003</v>
      </c>
      <c r="Q458" s="4">
        <v>65.050581699999995</v>
      </c>
      <c r="R458" s="4">
        <v>12.2864874</v>
      </c>
    </row>
    <row r="459" spans="15:18" ht="16.350000000000001" x14ac:dyDescent="0.6">
      <c r="O459" s="2">
        <v>41030</v>
      </c>
      <c r="P459" s="3">
        <v>5.2001925</v>
      </c>
      <c r="Q459" s="4">
        <v>65.352979000000005</v>
      </c>
      <c r="R459" s="4">
        <v>12.5497835</v>
      </c>
    </row>
    <row r="460" spans="15:18" ht="16.350000000000001" x14ac:dyDescent="0.6">
      <c r="O460" s="2">
        <v>41061</v>
      </c>
      <c r="P460" s="3">
        <v>5.1598784000000002</v>
      </c>
      <c r="Q460" s="4">
        <v>65.094892799999997</v>
      </c>
      <c r="R460" s="4">
        <v>12.3438877</v>
      </c>
    </row>
    <row r="461" spans="15:18" ht="16.350000000000001" x14ac:dyDescent="0.6">
      <c r="O461" s="2">
        <v>41091</v>
      </c>
      <c r="P461" s="3">
        <v>5.1829523999999996</v>
      </c>
      <c r="Q461" s="4">
        <v>65.062475599999999</v>
      </c>
      <c r="R461" s="4">
        <v>12.2404124</v>
      </c>
    </row>
    <row r="462" spans="15:18" ht="16.350000000000001" x14ac:dyDescent="0.6">
      <c r="O462" s="2">
        <v>41122</v>
      </c>
      <c r="P462" s="3">
        <v>5.1548014000000002</v>
      </c>
      <c r="Q462" s="4">
        <v>65.019672400000005</v>
      </c>
      <c r="R462" s="4">
        <v>12.0567001</v>
      </c>
    </row>
    <row r="463" spans="15:18" ht="16.350000000000001" x14ac:dyDescent="0.6">
      <c r="O463" s="2">
        <v>41153</v>
      </c>
      <c r="P463" s="3">
        <v>5.4824114000000002</v>
      </c>
      <c r="Q463" s="4">
        <v>65.324465099999998</v>
      </c>
      <c r="R463" s="4">
        <v>12.3209537</v>
      </c>
    </row>
    <row r="464" spans="15:18" ht="16.350000000000001" x14ac:dyDescent="0.6">
      <c r="O464" s="2">
        <v>41183</v>
      </c>
      <c r="P464" s="3">
        <v>5.4131844999999998</v>
      </c>
      <c r="Q464" s="4">
        <v>65.182223500000006</v>
      </c>
      <c r="R464" s="4">
        <v>12.4030264</v>
      </c>
    </row>
    <row r="465" spans="15:18" ht="16.350000000000001" x14ac:dyDescent="0.6">
      <c r="O465" s="2">
        <v>41214</v>
      </c>
      <c r="P465" s="3">
        <v>5.2562844000000002</v>
      </c>
      <c r="Q465" s="4">
        <v>64.945213699999996</v>
      </c>
      <c r="R465" s="4">
        <v>12.2981096</v>
      </c>
    </row>
    <row r="466" spans="15:18" ht="16.350000000000001" x14ac:dyDescent="0.6">
      <c r="O466" s="2">
        <v>41244</v>
      </c>
      <c r="P466" s="3">
        <v>5.4355003999999996</v>
      </c>
      <c r="Q466" s="4">
        <v>65.038802500000003</v>
      </c>
      <c r="R466" s="4">
        <v>12.461984599999999</v>
      </c>
    </row>
    <row r="467" spans="15:18" ht="16.350000000000001" x14ac:dyDescent="0.6">
      <c r="O467" s="2">
        <v>41275</v>
      </c>
      <c r="P467" s="3">
        <v>5.3904534999999996</v>
      </c>
      <c r="Q467" s="4">
        <v>65.276713099999995</v>
      </c>
      <c r="R467" s="4">
        <v>12.383616999999999</v>
      </c>
    </row>
    <row r="468" spans="15:18" ht="16.350000000000001" x14ac:dyDescent="0.6">
      <c r="O468" s="2">
        <v>41306</v>
      </c>
      <c r="P468" s="3">
        <v>5.4106749000000001</v>
      </c>
      <c r="Q468" s="4">
        <v>65.204130599999999</v>
      </c>
      <c r="R468" s="4">
        <v>12.465472399999999</v>
      </c>
    </row>
    <row r="469" spans="15:18" ht="16.350000000000001" x14ac:dyDescent="0.6">
      <c r="O469" s="2">
        <v>41334</v>
      </c>
      <c r="P469" s="3">
        <v>5.6444697000000001</v>
      </c>
      <c r="Q469" s="4">
        <v>65.078847600000003</v>
      </c>
      <c r="R469" s="4">
        <v>12.871552899999999</v>
      </c>
    </row>
    <row r="470" spans="15:18" ht="16.350000000000001" x14ac:dyDescent="0.6">
      <c r="O470" s="2">
        <v>41365</v>
      </c>
      <c r="P470" s="3">
        <v>5.5905519000000004</v>
      </c>
      <c r="Q470" s="4">
        <v>65.142354499999996</v>
      </c>
      <c r="R470" s="4">
        <v>12.7946212</v>
      </c>
    </row>
    <row r="471" spans="15:18" ht="16.350000000000001" x14ac:dyDescent="0.6">
      <c r="O471" s="2">
        <v>41395</v>
      </c>
      <c r="P471" s="3">
        <v>5.6101263000000001</v>
      </c>
      <c r="Q471" s="4">
        <v>65.032859200000004</v>
      </c>
      <c r="R471" s="4">
        <v>13.063703800000001</v>
      </c>
    </row>
    <row r="472" spans="15:18" ht="16.350000000000001" x14ac:dyDescent="0.6">
      <c r="O472" s="2">
        <v>41426</v>
      </c>
      <c r="P472" s="3">
        <v>5.6896661999999996</v>
      </c>
      <c r="Q472" s="4">
        <v>65.085423899999995</v>
      </c>
      <c r="R472" s="4">
        <v>13.237399999999999</v>
      </c>
    </row>
    <row r="473" spans="15:18" ht="16.350000000000001" x14ac:dyDescent="0.6">
      <c r="O473" s="2">
        <v>41456</v>
      </c>
      <c r="P473" s="3">
        <v>5.6346733999999996</v>
      </c>
      <c r="Q473" s="4">
        <v>64.872501999999997</v>
      </c>
      <c r="R473" s="4">
        <v>13.0133419</v>
      </c>
    </row>
    <row r="474" spans="15:18" ht="16.350000000000001" x14ac:dyDescent="0.6">
      <c r="O474" s="2">
        <v>41487</v>
      </c>
      <c r="P474" s="3">
        <v>5.8382851000000002</v>
      </c>
      <c r="Q474" s="4">
        <v>64.942053299999998</v>
      </c>
      <c r="R474" s="4">
        <v>13.403907999999999</v>
      </c>
    </row>
    <row r="475" spans="15:18" ht="16.350000000000001" x14ac:dyDescent="0.6">
      <c r="O475" s="2">
        <v>41518</v>
      </c>
      <c r="P475" s="3">
        <v>5.6951092000000001</v>
      </c>
      <c r="Q475" s="4">
        <v>64.846909600000004</v>
      </c>
      <c r="R475" s="4">
        <v>13.1382622</v>
      </c>
    </row>
    <row r="476" spans="15:18" ht="16.350000000000001" x14ac:dyDescent="0.6">
      <c r="O476" s="2">
        <v>41548</v>
      </c>
      <c r="P476" s="3">
        <v>5.8253341000000001</v>
      </c>
      <c r="Q476" s="4">
        <v>64.833964100000003</v>
      </c>
      <c r="R476" s="4">
        <v>13.3410066</v>
      </c>
    </row>
    <row r="477" spans="15:18" ht="16.350000000000001" x14ac:dyDescent="0.6">
      <c r="O477" s="2">
        <v>41579</v>
      </c>
      <c r="P477" s="3">
        <v>5.7965781999999999</v>
      </c>
      <c r="Q477" s="4">
        <v>64.617680500000006</v>
      </c>
      <c r="R477" s="4">
        <v>13.2686341</v>
      </c>
    </row>
    <row r="478" spans="15:18" ht="16.350000000000001" x14ac:dyDescent="0.6">
      <c r="O478" s="2">
        <v>41609</v>
      </c>
      <c r="P478" s="3">
        <v>5.9041404000000002</v>
      </c>
      <c r="Q478" s="4">
        <v>64.449153999999993</v>
      </c>
      <c r="R478" s="4">
        <v>13.4208946</v>
      </c>
    </row>
    <row r="479" spans="15:18" ht="16.350000000000001" x14ac:dyDescent="0.6">
      <c r="O479" s="2">
        <v>41640</v>
      </c>
      <c r="P479" s="3">
        <v>5.9442184999999998</v>
      </c>
      <c r="Q479" s="4">
        <v>64.567346099999995</v>
      </c>
      <c r="R479" s="4">
        <v>13.2874946</v>
      </c>
    </row>
    <row r="480" spans="15:18" ht="16.350000000000001" x14ac:dyDescent="0.6">
      <c r="O480" s="2">
        <v>41671</v>
      </c>
      <c r="P480" s="3">
        <v>5.8950288000000004</v>
      </c>
      <c r="Q480" s="4">
        <v>64.551627100000005</v>
      </c>
      <c r="R480" s="4">
        <v>13.4018259</v>
      </c>
    </row>
    <row r="481" spans="15:18" ht="16.350000000000001" x14ac:dyDescent="0.6">
      <c r="O481" s="2">
        <v>41699</v>
      </c>
      <c r="P481" s="3">
        <v>5.8822963000000001</v>
      </c>
      <c r="Q481" s="4">
        <v>64.746106699999999</v>
      </c>
      <c r="R481" s="4">
        <v>13.415343500000001</v>
      </c>
    </row>
    <row r="482" spans="15:18" ht="16.350000000000001" x14ac:dyDescent="0.6">
      <c r="O482" s="2">
        <v>41730</v>
      </c>
      <c r="P482" s="3">
        <v>5.8090992999999997</v>
      </c>
      <c r="Q482" s="4">
        <v>64.668706799999995</v>
      </c>
      <c r="R482" s="4">
        <v>13.4527736</v>
      </c>
    </row>
    <row r="483" spans="15:18" ht="16.350000000000001" x14ac:dyDescent="0.6">
      <c r="O483" s="2">
        <v>41760</v>
      </c>
      <c r="P483" s="3">
        <v>5.9309767999999998</v>
      </c>
      <c r="Q483" s="4">
        <v>64.572571300000007</v>
      </c>
      <c r="R483" s="4">
        <v>13.686783500000001</v>
      </c>
    </row>
    <row r="484" spans="15:18" ht="16.350000000000001" x14ac:dyDescent="0.6">
      <c r="O484" s="2">
        <v>41791</v>
      </c>
      <c r="P484" s="3">
        <v>6.0369073000000002</v>
      </c>
      <c r="Q484" s="4">
        <v>64.685069200000001</v>
      </c>
      <c r="R484" s="4">
        <v>13.965931899999999</v>
      </c>
    </row>
    <row r="485" spans="15:18" ht="16.350000000000001" x14ac:dyDescent="0.6">
      <c r="O485" s="2">
        <v>41821</v>
      </c>
      <c r="P485" s="3">
        <v>6.1586581999999996</v>
      </c>
      <c r="Q485" s="4">
        <v>64.771703900000006</v>
      </c>
      <c r="R485" s="4">
        <v>14.4566702</v>
      </c>
    </row>
    <row r="486" spans="15:18" ht="16.350000000000001" x14ac:dyDescent="0.6">
      <c r="O486" s="2">
        <v>41852</v>
      </c>
      <c r="P486" s="3">
        <v>6.0851772999999998</v>
      </c>
      <c r="Q486" s="4">
        <v>64.653691300000006</v>
      </c>
      <c r="R486" s="4">
        <v>14.4844475</v>
      </c>
    </row>
    <row r="487" spans="15:18" ht="16.350000000000001" x14ac:dyDescent="0.6">
      <c r="O487" s="2">
        <v>41883</v>
      </c>
      <c r="P487" s="3">
        <v>6.2165530000000002</v>
      </c>
      <c r="Q487" s="4">
        <v>64.658823999999996</v>
      </c>
      <c r="R487" s="4">
        <v>15.0574254</v>
      </c>
    </row>
    <row r="488" spans="15:18" ht="16.350000000000001" x14ac:dyDescent="0.6">
      <c r="O488" s="2">
        <v>41913</v>
      </c>
      <c r="P488" s="3">
        <v>6.3595455999999997</v>
      </c>
      <c r="Q488" s="4">
        <v>64.646819300000004</v>
      </c>
      <c r="R488" s="4">
        <v>14.567616299999999</v>
      </c>
    </row>
    <row r="489" spans="15:18" ht="16.350000000000001" x14ac:dyDescent="0.6">
      <c r="O489" s="2">
        <v>41944</v>
      </c>
      <c r="P489" s="3">
        <v>6.2977230999999998</v>
      </c>
      <c r="Q489" s="4">
        <v>64.5409693</v>
      </c>
      <c r="R489" s="4">
        <v>14.9512024</v>
      </c>
    </row>
    <row r="490" spans="15:18" ht="16.350000000000001" x14ac:dyDescent="0.6">
      <c r="O490" s="2">
        <v>41974</v>
      </c>
      <c r="P490" s="3">
        <v>6.1097010000000003</v>
      </c>
      <c r="Q490" s="4">
        <v>64.623232200000004</v>
      </c>
      <c r="R490" s="4">
        <v>14.562871899999999</v>
      </c>
    </row>
    <row r="491" spans="15:18" ht="16.350000000000001" x14ac:dyDescent="0.6">
      <c r="O491" s="2">
        <v>42005</v>
      </c>
      <c r="P491" s="3">
        <v>6.3521429999999999</v>
      </c>
      <c r="Q491" s="4">
        <v>64.740386099999995</v>
      </c>
      <c r="R491" s="4">
        <v>14.8844838</v>
      </c>
    </row>
    <row r="492" spans="15:18" ht="16.350000000000001" x14ac:dyDescent="0.6">
      <c r="O492" s="2">
        <v>42036</v>
      </c>
      <c r="P492" s="3">
        <v>6.1660007999999999</v>
      </c>
      <c r="Q492" s="4">
        <v>64.887830399999999</v>
      </c>
      <c r="R492" s="4">
        <v>14.6852284</v>
      </c>
    </row>
    <row r="493" spans="15:18" ht="16.350000000000001" x14ac:dyDescent="0.6">
      <c r="O493" s="2">
        <v>42064</v>
      </c>
      <c r="P493" s="3">
        <v>6.1149738999999999</v>
      </c>
      <c r="Q493" s="4">
        <v>64.861186500000002</v>
      </c>
      <c r="R493" s="4">
        <v>14.264618799999999</v>
      </c>
    </row>
    <row r="494" spans="15:18" ht="16.350000000000001" x14ac:dyDescent="0.6">
      <c r="O494" s="2">
        <v>42095</v>
      </c>
      <c r="P494" s="3">
        <v>6.1216758000000002</v>
      </c>
      <c r="Q494" s="4">
        <v>64.798549499999993</v>
      </c>
      <c r="R494" s="4">
        <v>14.428781900000001</v>
      </c>
    </row>
    <row r="495" spans="15:18" ht="16.350000000000001" x14ac:dyDescent="0.6">
      <c r="O495" s="2">
        <v>42125</v>
      </c>
      <c r="P495" s="3">
        <v>5.9331828</v>
      </c>
      <c r="Q495" s="4">
        <v>64.8611547</v>
      </c>
      <c r="R495" s="4">
        <v>14.303064900000001</v>
      </c>
    </row>
    <row r="496" spans="15:18" ht="16.350000000000001" x14ac:dyDescent="0.6">
      <c r="O496" s="2">
        <v>42156</v>
      </c>
      <c r="P496" s="3">
        <v>5.9886409</v>
      </c>
      <c r="Q496" s="4">
        <v>64.821740500000004</v>
      </c>
      <c r="R496" s="4">
        <v>14.3761545</v>
      </c>
    </row>
    <row r="497" spans="15:18" ht="16.350000000000001" x14ac:dyDescent="0.6">
      <c r="O497" s="2">
        <v>42186</v>
      </c>
      <c r="P497" s="3">
        <v>6.2562318000000001</v>
      </c>
      <c r="Q497" s="4">
        <v>65.093176700000001</v>
      </c>
      <c r="R497" s="4">
        <v>14.887599</v>
      </c>
    </row>
    <row r="498" spans="15:18" ht="16.350000000000001" x14ac:dyDescent="0.6">
      <c r="O498" s="2">
        <v>42217</v>
      </c>
      <c r="P498" s="3">
        <v>6.0675444000000001</v>
      </c>
      <c r="Q498" s="4">
        <v>64.932664500000001</v>
      </c>
      <c r="R498" s="4">
        <v>14.5186048</v>
      </c>
    </row>
    <row r="499" spans="15:18" ht="16.350000000000001" x14ac:dyDescent="0.6">
      <c r="O499" s="2">
        <v>42248</v>
      </c>
      <c r="P499" s="3">
        <v>6.1465858000000004</v>
      </c>
      <c r="Q499" s="4">
        <v>64.983249499999999</v>
      </c>
      <c r="R499" s="4">
        <v>14.947759400000001</v>
      </c>
    </row>
    <row r="500" spans="15:18" ht="16.350000000000001" x14ac:dyDescent="0.6">
      <c r="O500" s="2">
        <v>42278</v>
      </c>
      <c r="P500" s="3">
        <v>5.9114361000000004</v>
      </c>
      <c r="Q500" s="4">
        <v>65.153373299999998</v>
      </c>
      <c r="R500" s="4">
        <v>14.6325544</v>
      </c>
    </row>
    <row r="501" spans="15:18" ht="16.350000000000001" x14ac:dyDescent="0.6">
      <c r="O501" s="2">
        <v>42309</v>
      </c>
      <c r="P501" s="3">
        <v>5.8538462999999998</v>
      </c>
      <c r="Q501" s="4">
        <v>65.229210399999999</v>
      </c>
      <c r="R501" s="4">
        <v>14.4442749</v>
      </c>
    </row>
    <row r="502" spans="15:18" ht="16.350000000000001" x14ac:dyDescent="0.6">
      <c r="O502" s="2">
        <v>42339</v>
      </c>
      <c r="P502" s="3">
        <v>5.7470062000000004</v>
      </c>
      <c r="Q502" s="4">
        <v>65.118317399999995</v>
      </c>
      <c r="R502" s="4">
        <v>14.215536699999999</v>
      </c>
    </row>
    <row r="503" spans="15:18" ht="16.350000000000001" x14ac:dyDescent="0.6">
      <c r="O503" s="2">
        <v>42370</v>
      </c>
      <c r="P503" s="3">
        <v>6.0433538000000002</v>
      </c>
      <c r="Q503" s="4">
        <v>65.228385500000002</v>
      </c>
      <c r="R503" s="4">
        <v>14.578405099999999</v>
      </c>
    </row>
    <row r="504" spans="15:18" ht="16.350000000000001" x14ac:dyDescent="0.6">
      <c r="O504" s="2">
        <v>42401</v>
      </c>
      <c r="P504" s="3">
        <v>5.7174443999999998</v>
      </c>
      <c r="Q504" s="4">
        <v>64.987084800000005</v>
      </c>
      <c r="R504" s="4">
        <v>14.089410600000001</v>
      </c>
    </row>
    <row r="505" spans="15:18" ht="16.350000000000001" x14ac:dyDescent="0.6">
      <c r="O505" s="2">
        <v>42430</v>
      </c>
      <c r="P505" s="3">
        <v>5.6722935999999997</v>
      </c>
      <c r="Q505" s="4">
        <v>64.9385257</v>
      </c>
      <c r="R505" s="4">
        <v>14.061222799999999</v>
      </c>
    </row>
    <row r="506" spans="15:18" ht="16.350000000000001" x14ac:dyDescent="0.6">
      <c r="O506" s="2">
        <v>42461</v>
      </c>
      <c r="P506" s="3">
        <v>5.6601885000000003</v>
      </c>
      <c r="Q506" s="4">
        <v>64.895881700000004</v>
      </c>
      <c r="R506" s="4">
        <v>14.255952499999999</v>
      </c>
    </row>
    <row r="507" spans="15:18" ht="16.350000000000001" x14ac:dyDescent="0.6">
      <c r="O507" s="2">
        <v>42491</v>
      </c>
      <c r="P507" s="3">
        <v>5.7195295000000002</v>
      </c>
      <c r="Q507" s="4">
        <v>64.872734500000007</v>
      </c>
      <c r="R507" s="4">
        <v>14.0149627</v>
      </c>
    </row>
    <row r="508" spans="15:18" ht="16.350000000000001" x14ac:dyDescent="0.6">
      <c r="O508" s="2">
        <v>42522</v>
      </c>
      <c r="P508" s="3">
        <v>5.6664101999999996</v>
      </c>
      <c r="Q508" s="4">
        <v>64.905811700000001</v>
      </c>
      <c r="R508" s="4">
        <v>14.445672999999999</v>
      </c>
    </row>
    <row r="509" spans="15:18" ht="16.350000000000001" x14ac:dyDescent="0.6">
      <c r="O509" s="2">
        <v>42552</v>
      </c>
      <c r="P509" s="3">
        <v>5.6728408999999997</v>
      </c>
      <c r="Q509" s="4">
        <v>64.963249099999999</v>
      </c>
      <c r="R509" s="4">
        <v>14.6857758</v>
      </c>
    </row>
    <row r="510" spans="15:18" ht="16.350000000000001" x14ac:dyDescent="0.6">
      <c r="O510" s="2">
        <v>42583</v>
      </c>
      <c r="P510" s="3">
        <v>5.5874579000000004</v>
      </c>
      <c r="Q510" s="4">
        <v>64.662502799999999</v>
      </c>
      <c r="R510" s="4">
        <v>14.404002999999999</v>
      </c>
    </row>
    <row r="511" spans="15:18" ht="16.350000000000001" x14ac:dyDescent="0.6">
      <c r="O511" s="2">
        <v>42614</v>
      </c>
      <c r="P511" s="3">
        <v>5.6244907</v>
      </c>
      <c r="Q511" s="4">
        <v>64.493226500000006</v>
      </c>
      <c r="R511" s="4">
        <v>14.358347999999999</v>
      </c>
    </row>
    <row r="512" spans="15:18" ht="16.350000000000001" x14ac:dyDescent="0.6">
      <c r="O512" s="2">
        <v>42644</v>
      </c>
      <c r="P512" s="3">
        <v>5.5721352</v>
      </c>
      <c r="Q512" s="4">
        <v>64.527801199999999</v>
      </c>
      <c r="R512" s="4">
        <v>14.1250936</v>
      </c>
    </row>
    <row r="513" spans="15:18" ht="16.350000000000001" x14ac:dyDescent="0.6">
      <c r="O513" s="2">
        <v>42675</v>
      </c>
      <c r="P513" s="3">
        <v>5.7626425000000001</v>
      </c>
      <c r="Q513" s="4">
        <v>64.711976399999998</v>
      </c>
      <c r="R513" s="4">
        <v>14.280117499999999</v>
      </c>
    </row>
    <row r="514" spans="15:18" ht="16.350000000000001" x14ac:dyDescent="0.6">
      <c r="O514" s="2">
        <v>42705</v>
      </c>
      <c r="P514" s="3">
        <v>5.8334644999999998</v>
      </c>
      <c r="Q514" s="4">
        <v>64.785790399999996</v>
      </c>
      <c r="R514" s="4">
        <v>14.453455099999999</v>
      </c>
    </row>
    <row r="515" spans="15:18" ht="16.350000000000001" x14ac:dyDescent="0.6">
      <c r="O515" s="2">
        <v>42736</v>
      </c>
      <c r="P515" s="3">
        <v>5.7091900000000004</v>
      </c>
      <c r="Q515" s="4">
        <v>64.6700515</v>
      </c>
      <c r="R515" s="4">
        <v>14.521887599999999</v>
      </c>
    </row>
    <row r="516" spans="15:18" ht="16.350000000000001" x14ac:dyDescent="0.6">
      <c r="O516" s="2">
        <v>42767</v>
      </c>
      <c r="P516" s="3">
        <v>5.8858855999999999</v>
      </c>
      <c r="Q516" s="4">
        <v>64.684845199999998</v>
      </c>
      <c r="R516" s="4">
        <v>14.9303446</v>
      </c>
    </row>
    <row r="517" spans="15:18" ht="16.350000000000001" x14ac:dyDescent="0.6">
      <c r="O517" s="2">
        <v>42795</v>
      </c>
      <c r="P517" s="3">
        <v>5.8872711000000004</v>
      </c>
      <c r="Q517" s="4">
        <v>64.904794699999997</v>
      </c>
      <c r="R517" s="4">
        <v>14.493815100000001</v>
      </c>
    </row>
    <row r="518" spans="15:18" ht="16.350000000000001" x14ac:dyDescent="0.6">
      <c r="O518" s="2">
        <v>42826</v>
      </c>
      <c r="P518" s="3">
        <v>5.6368432999999998</v>
      </c>
      <c r="Q518" s="4">
        <v>64.945062199999995</v>
      </c>
      <c r="R518" s="4">
        <v>14.3595282</v>
      </c>
    </row>
    <row r="519" spans="15:18" ht="16.350000000000001" x14ac:dyDescent="0.6">
      <c r="O519" s="2">
        <v>42856</v>
      </c>
      <c r="P519" s="3">
        <v>5.5397968000000004</v>
      </c>
      <c r="Q519" s="4">
        <v>64.973941600000003</v>
      </c>
      <c r="R519" s="4">
        <v>14.1737047</v>
      </c>
    </row>
    <row r="520" spans="15:18" ht="16.350000000000001" x14ac:dyDescent="0.6">
      <c r="O520" s="2">
        <v>42887</v>
      </c>
      <c r="P520" s="3">
        <v>5.5609770999999997</v>
      </c>
      <c r="Q520" s="4">
        <v>65.125783900000002</v>
      </c>
      <c r="R520" s="4">
        <v>13.9843134</v>
      </c>
    </row>
    <row r="521" spans="15:18" ht="16.350000000000001" x14ac:dyDescent="0.6">
      <c r="O521" s="2">
        <v>42917</v>
      </c>
      <c r="P521" s="3">
        <v>5.5656537999999998</v>
      </c>
      <c r="Q521" s="4">
        <v>65.177000899999996</v>
      </c>
      <c r="R521" s="4">
        <v>14.107994100000001</v>
      </c>
    </row>
    <row r="522" spans="15:18" ht="16.350000000000001" x14ac:dyDescent="0.6">
      <c r="O522" s="2">
        <v>42948</v>
      </c>
      <c r="P522" s="3">
        <v>5.4890027999999997</v>
      </c>
      <c r="Q522" s="4">
        <v>65.301279500000007</v>
      </c>
      <c r="R522" s="4">
        <v>14.101337300000001</v>
      </c>
    </row>
    <row r="523" spans="15:18" ht="16.350000000000001" x14ac:dyDescent="0.6">
      <c r="O523" s="2">
        <v>42979</v>
      </c>
      <c r="P523" s="3">
        <v>5.4210412000000003</v>
      </c>
      <c r="Q523" s="4">
        <v>65.323811899999995</v>
      </c>
      <c r="R523" s="4">
        <v>13.977517000000001</v>
      </c>
    </row>
    <row r="524" spans="15:18" ht="16.350000000000001" x14ac:dyDescent="0.6">
      <c r="O524" s="2">
        <v>43009</v>
      </c>
      <c r="P524" s="3">
        <v>5.3503904999999996</v>
      </c>
      <c r="Q524" s="4">
        <v>65.242676900000006</v>
      </c>
      <c r="R524" s="4">
        <v>13.874888</v>
      </c>
    </row>
    <row r="525" spans="15:18" ht="16.350000000000001" x14ac:dyDescent="0.6">
      <c r="O525" s="2">
        <v>43040</v>
      </c>
      <c r="P525" s="3">
        <v>5.4212863999999996</v>
      </c>
      <c r="Q525" s="4">
        <v>65.501530200000005</v>
      </c>
      <c r="R525" s="4">
        <v>13.9499324</v>
      </c>
    </row>
    <row r="526" spans="15:18" ht="16.350000000000001" x14ac:dyDescent="0.6">
      <c r="O526" s="2">
        <v>43070</v>
      </c>
      <c r="P526" s="3">
        <v>5.6064958000000003</v>
      </c>
      <c r="Q526" s="4">
        <v>65.757939100000002</v>
      </c>
      <c r="R526" s="4">
        <v>14.0908582</v>
      </c>
    </row>
    <row r="527" spans="15:18" ht="16.350000000000001" x14ac:dyDescent="0.6">
      <c r="O527" s="2">
        <v>43101</v>
      </c>
      <c r="P527" s="3">
        <v>5.5355251000000001</v>
      </c>
      <c r="Q527" s="4">
        <v>65.764206700000003</v>
      </c>
      <c r="R527" s="4">
        <v>14.314204</v>
      </c>
    </row>
    <row r="528" spans="15:18" ht="16.350000000000001" x14ac:dyDescent="0.6">
      <c r="O528" s="2">
        <v>43132</v>
      </c>
      <c r="P528" s="3">
        <v>5.6095306999999996</v>
      </c>
      <c r="Q528" s="4">
        <v>65.664649100000005</v>
      </c>
      <c r="R528" s="4">
        <v>14.124694099999999</v>
      </c>
    </row>
    <row r="529" spans="15:18" ht="16.350000000000001" x14ac:dyDescent="0.6">
      <c r="O529" s="2">
        <v>43160</v>
      </c>
      <c r="P529" s="3">
        <v>5.5550483000000002</v>
      </c>
      <c r="Q529" s="4">
        <v>65.587497999999997</v>
      </c>
      <c r="R529" s="4">
        <v>14.1382812</v>
      </c>
    </row>
    <row r="530" spans="15:18" ht="16.350000000000001" x14ac:dyDescent="0.6">
      <c r="O530" s="2">
        <v>43191</v>
      </c>
      <c r="P530" s="3">
        <v>5.5591555000000001</v>
      </c>
      <c r="Q530" s="4">
        <v>65.623194499999997</v>
      </c>
      <c r="R530" s="4">
        <v>13.9825511</v>
      </c>
    </row>
    <row r="531" spans="15:18" ht="16.350000000000001" x14ac:dyDescent="0.6">
      <c r="O531" s="2">
        <v>43221</v>
      </c>
      <c r="P531" s="3">
        <v>5.3860261999999999</v>
      </c>
      <c r="Q531" s="4">
        <v>65.453797300000005</v>
      </c>
      <c r="R531" s="4">
        <v>13.755255500000001</v>
      </c>
    </row>
    <row r="532" spans="15:18" ht="16.350000000000001" x14ac:dyDescent="0.6">
      <c r="O532" s="2">
        <v>43252</v>
      </c>
      <c r="P532" s="3">
        <v>5.2775333</v>
      </c>
      <c r="Q532" s="4">
        <v>65.715510600000002</v>
      </c>
      <c r="R532" s="4">
        <v>13.8513155</v>
      </c>
    </row>
    <row r="533" spans="15:18" ht="16.350000000000001" x14ac:dyDescent="0.6">
      <c r="O533" s="2">
        <v>43282</v>
      </c>
      <c r="P533" s="3">
        <v>5.2593185</v>
      </c>
      <c r="Q533" s="4">
        <v>65.541503500000005</v>
      </c>
      <c r="R533" s="4">
        <v>13.7420826</v>
      </c>
    </row>
    <row r="534" spans="15:18" ht="16.350000000000001" x14ac:dyDescent="0.6">
      <c r="O534" s="2">
        <v>43313</v>
      </c>
      <c r="P534" s="3">
        <v>5.2398974999999997</v>
      </c>
      <c r="Q534" s="4">
        <v>65.639018699999994</v>
      </c>
      <c r="R534" s="4">
        <v>13.4487457</v>
      </c>
    </row>
    <row r="535" spans="15:18" ht="16.350000000000001" x14ac:dyDescent="0.6">
      <c r="O535" s="2">
        <v>43344</v>
      </c>
      <c r="P535" s="3">
        <v>4.9868633000000004</v>
      </c>
      <c r="Q535" s="4">
        <v>65.420136299999996</v>
      </c>
      <c r="R535" s="4">
        <v>13.307786999999999</v>
      </c>
    </row>
    <row r="536" spans="15:18" ht="16.350000000000001" x14ac:dyDescent="0.6">
      <c r="O536" s="2">
        <v>43374</v>
      </c>
      <c r="P536" s="3">
        <v>4.9798138999999999</v>
      </c>
      <c r="Q536" s="4">
        <v>65.493854400000004</v>
      </c>
      <c r="R536" s="4">
        <v>13.2899253</v>
      </c>
    </row>
    <row r="537" spans="15:18" ht="16.350000000000001" x14ac:dyDescent="0.6">
      <c r="O537" s="2">
        <v>43405</v>
      </c>
      <c r="P537" s="3">
        <v>5.1085134999999999</v>
      </c>
      <c r="Q537" s="4">
        <v>65.668838100000002</v>
      </c>
      <c r="R537" s="4">
        <v>13.626817900000001</v>
      </c>
    </row>
    <row r="538" spans="15:18" ht="16.350000000000001" x14ac:dyDescent="0.6">
      <c r="O538" s="2">
        <v>43435</v>
      </c>
      <c r="P538" s="3">
        <v>5.0049219999999996</v>
      </c>
      <c r="Q538" s="4">
        <v>65.618849900000001</v>
      </c>
      <c r="R538" s="4">
        <v>13.3275956</v>
      </c>
    </row>
    <row r="539" spans="15:18" ht="16.350000000000001" x14ac:dyDescent="0.6">
      <c r="O539" s="2">
        <v>43466</v>
      </c>
      <c r="P539" s="3">
        <v>5.0813734000000004</v>
      </c>
      <c r="Q539" s="4">
        <v>65.722819200000004</v>
      </c>
      <c r="R539" s="4">
        <v>13.271906100000001</v>
      </c>
    </row>
    <row r="540" spans="15:18" ht="16.350000000000001" x14ac:dyDescent="0.6">
      <c r="O540" s="2">
        <v>43497</v>
      </c>
      <c r="P540" s="3">
        <v>5.0077837000000001</v>
      </c>
      <c r="Q540" s="4">
        <v>65.550783100000004</v>
      </c>
      <c r="R540" s="4">
        <v>13.0693456</v>
      </c>
    </row>
    <row r="541" spans="15:18" ht="16.350000000000001" x14ac:dyDescent="0.6">
      <c r="O541" s="2">
        <v>43525</v>
      </c>
      <c r="P541" s="3">
        <v>5.1358012000000004</v>
      </c>
      <c r="Q541" s="4">
        <v>65.695431499999998</v>
      </c>
      <c r="R541" s="4">
        <v>13.3756936</v>
      </c>
    </row>
    <row r="542" spans="15:18" ht="16.350000000000001" x14ac:dyDescent="0.6">
      <c r="O542" s="2">
        <v>43556</v>
      </c>
      <c r="P542" s="3">
        <v>5.2429674000000004</v>
      </c>
      <c r="Q542" s="4">
        <v>65.909907500000003</v>
      </c>
      <c r="R542" s="4">
        <v>13.680366599999999</v>
      </c>
    </row>
    <row r="543" spans="15:18" ht="16.350000000000001" x14ac:dyDescent="0.6">
      <c r="O543" s="2">
        <v>43586</v>
      </c>
      <c r="P543" s="3">
        <v>5.1993530000000003</v>
      </c>
      <c r="Q543" s="4">
        <v>66.034177299999996</v>
      </c>
      <c r="R543" s="4">
        <v>13.684205499999999</v>
      </c>
    </row>
    <row r="544" spans="15:18" ht="16.350000000000001" x14ac:dyDescent="0.6">
      <c r="O544" s="2">
        <v>43617</v>
      </c>
      <c r="P544" s="3">
        <v>5.2015374000000003</v>
      </c>
      <c r="Q544" s="4">
        <v>66.041067400000003</v>
      </c>
      <c r="R544" s="4">
        <v>13.3736368</v>
      </c>
    </row>
    <row r="545" spans="15:18" ht="16.350000000000001" x14ac:dyDescent="0.6">
      <c r="O545" s="2">
        <v>43647</v>
      </c>
      <c r="P545" s="3">
        <v>5.2281541999999996</v>
      </c>
      <c r="Q545" s="4">
        <v>66.056700399999997</v>
      </c>
      <c r="R545" s="4">
        <v>13.665490200000001</v>
      </c>
    </row>
    <row r="546" spans="15:18" ht="16.350000000000001" x14ac:dyDescent="0.6">
      <c r="O546" s="2">
        <v>43678</v>
      </c>
      <c r="P546" s="3">
        <v>5.2235550999999996</v>
      </c>
      <c r="Q546" s="4">
        <v>66.152572300000003</v>
      </c>
      <c r="R546" s="4">
        <v>13.778776199999999</v>
      </c>
    </row>
    <row r="547" spans="15:18" ht="16.350000000000001" x14ac:dyDescent="0.6">
      <c r="O547" s="2">
        <v>43709</v>
      </c>
      <c r="P547" s="3">
        <v>5.1605881</v>
      </c>
      <c r="Q547" s="4">
        <v>66.069139100000001</v>
      </c>
      <c r="R547" s="4">
        <v>13.5158027</v>
      </c>
    </row>
    <row r="548" spans="15:18" ht="16.350000000000001" x14ac:dyDescent="0.6">
      <c r="O548" s="2">
        <v>43739</v>
      </c>
      <c r="P548" s="3">
        <v>5.2718181</v>
      </c>
      <c r="Q548" s="4">
        <v>65.889852300000001</v>
      </c>
      <c r="R548" s="4">
        <v>13.8270689</v>
      </c>
    </row>
    <row r="549" spans="15:18" ht="16.350000000000001" x14ac:dyDescent="0.6">
      <c r="O549" s="2">
        <v>43770</v>
      </c>
      <c r="P549" s="3">
        <v>5.1576592999999997</v>
      </c>
      <c r="Q549" s="4">
        <v>65.908102099999994</v>
      </c>
      <c r="R549" s="4">
        <v>13.4543468</v>
      </c>
    </row>
    <row r="550" spans="15:18" ht="16.350000000000001" x14ac:dyDescent="0.6">
      <c r="O550" s="2">
        <v>43800</v>
      </c>
      <c r="P550" s="3">
        <v>5.0472177</v>
      </c>
      <c r="Q550" s="4">
        <v>65.869689500000007</v>
      </c>
      <c r="R550" s="4">
        <v>13.2842187</v>
      </c>
    </row>
    <row r="551" spans="15:18" ht="16.350000000000001" x14ac:dyDescent="0.6">
      <c r="O551" s="2">
        <v>43831</v>
      </c>
      <c r="P551" s="3">
        <v>5.3119857000000001</v>
      </c>
      <c r="Q551" s="4">
        <v>66.029638000000006</v>
      </c>
      <c r="R551" s="4">
        <v>13.9765748</v>
      </c>
    </row>
    <row r="552" spans="15:18" ht="16.350000000000001" x14ac:dyDescent="0.6">
      <c r="O552" s="2">
        <v>43862</v>
      </c>
      <c r="P552" s="3">
        <v>5.1342531999999999</v>
      </c>
      <c r="Q552" s="4">
        <v>65.867389200000005</v>
      </c>
      <c r="R552" s="4">
        <v>13.732590999999999</v>
      </c>
    </row>
    <row r="553" spans="15:18" ht="16.350000000000001" x14ac:dyDescent="0.6">
      <c r="O553" s="2">
        <v>43891</v>
      </c>
      <c r="P553" s="3">
        <v>5.2742562</v>
      </c>
      <c r="Q553" s="4">
        <v>65.857665699999998</v>
      </c>
      <c r="R553" s="4">
        <v>14.0612181</v>
      </c>
    </row>
    <row r="554" spans="15:18" ht="16.350000000000001" x14ac:dyDescent="0.6">
      <c r="O554" s="2">
        <v>43922</v>
      </c>
      <c r="P554" s="3">
        <v>6.3797049000000001</v>
      </c>
      <c r="Q554" s="4">
        <v>63.574329800000001</v>
      </c>
      <c r="R554" s="4">
        <v>20.017182999999999</v>
      </c>
    </row>
    <row r="555" spans="15:18" ht="16.350000000000001" x14ac:dyDescent="0.6">
      <c r="O555" s="2">
        <v>43952</v>
      </c>
      <c r="P555" s="3">
        <v>7.0208478000000003</v>
      </c>
      <c r="Q555" s="4">
        <v>62.6219641</v>
      </c>
      <c r="R555" s="4">
        <v>19.978747599999998</v>
      </c>
    </row>
    <row r="556" spans="15:18" ht="16.350000000000001" x14ac:dyDescent="0.6">
      <c r="O556" s="2">
        <v>43983</v>
      </c>
      <c r="P556" s="3">
        <v>7.3571039000000003</v>
      </c>
      <c r="Q556" s="4">
        <v>64.059107400000002</v>
      </c>
      <c r="R556" s="4">
        <v>19.003228199999999</v>
      </c>
    </row>
    <row r="557" spans="15:18" ht="16.350000000000001" x14ac:dyDescent="0.6">
      <c r="O557" s="2">
        <v>44013</v>
      </c>
      <c r="P557" s="3">
        <v>7.4471784999999997</v>
      </c>
      <c r="Q557" s="4">
        <v>64.663696200000004</v>
      </c>
      <c r="R557" s="4">
        <v>18.717067199999999</v>
      </c>
    </row>
    <row r="558" spans="15:18" ht="16.350000000000001" x14ac:dyDescent="0.6">
      <c r="O558" s="2">
        <v>44044</v>
      </c>
      <c r="P558" s="3">
        <v>6.7567081</v>
      </c>
      <c r="Q558" s="4">
        <v>64.951571999999999</v>
      </c>
      <c r="R558" s="4">
        <v>18.060162500000001</v>
      </c>
    </row>
    <row r="559" spans="15:18" ht="16.350000000000001" x14ac:dyDescent="0.6">
      <c r="O559" s="2">
        <v>44075</v>
      </c>
      <c r="P559" s="3">
        <v>6.8559951999999997</v>
      </c>
      <c r="Q559" s="4">
        <v>64.792508299999994</v>
      </c>
      <c r="R559" s="4">
        <v>18.2731472</v>
      </c>
    </row>
    <row r="560" spans="15:18" ht="16.350000000000001" x14ac:dyDescent="0.6">
      <c r="O560" s="2">
        <v>44105</v>
      </c>
      <c r="P560" s="3">
        <v>6.9412529999999997</v>
      </c>
      <c r="Q560" s="4">
        <v>65.669913100000002</v>
      </c>
      <c r="R560" s="4">
        <v>17.376907200000002</v>
      </c>
    </row>
    <row r="561" spans="15:18" ht="16.350000000000001" x14ac:dyDescent="0.6">
      <c r="O561" s="2">
        <v>44136</v>
      </c>
      <c r="P561" s="3">
        <v>6.8382034999999997</v>
      </c>
      <c r="Q561" s="4">
        <v>66.0385201</v>
      </c>
      <c r="R561" s="4">
        <v>16.185237099999998</v>
      </c>
    </row>
    <row r="562" spans="15:18" ht="16.350000000000001" x14ac:dyDescent="0.6">
      <c r="O562" s="2">
        <v>44166</v>
      </c>
      <c r="P562" s="3">
        <v>6.5852243000000001</v>
      </c>
      <c r="Q562" s="4">
        <v>66.041473800000006</v>
      </c>
      <c r="R562" s="4">
        <v>15.117262</v>
      </c>
    </row>
    <row r="563" spans="15:18" ht="16.350000000000001" x14ac:dyDescent="0.6">
      <c r="O563" s="2">
        <v>44197</v>
      </c>
      <c r="P563" s="3">
        <v>6.4047090999999998</v>
      </c>
      <c r="Q563" s="4">
        <v>66.038974699999997</v>
      </c>
      <c r="R563" s="4">
        <v>14.676671499999999</v>
      </c>
    </row>
    <row r="564" spans="15:18" ht="16.350000000000001" x14ac:dyDescent="0.6">
      <c r="O564" s="2">
        <v>44228</v>
      </c>
      <c r="P564" s="3">
        <v>5.8728099</v>
      </c>
      <c r="Q564" s="4">
        <v>66.049205999999998</v>
      </c>
      <c r="R564" s="4">
        <v>14.2921923</v>
      </c>
    </row>
    <row r="565" spans="15:18" ht="16.350000000000001" x14ac:dyDescent="0.6">
      <c r="O565" s="2">
        <v>44256</v>
      </c>
      <c r="P565" s="3">
        <v>5.6969004999999999</v>
      </c>
      <c r="Q565" s="4">
        <v>66.271865300000002</v>
      </c>
      <c r="R565" s="4">
        <v>13.6481017</v>
      </c>
    </row>
    <row r="566" spans="15:18" ht="16.350000000000001" x14ac:dyDescent="0.6">
      <c r="O566" s="2">
        <v>44287</v>
      </c>
      <c r="P566" s="3">
        <v>5.4787217000000004</v>
      </c>
      <c r="Q566" s="4">
        <v>65.932526699999997</v>
      </c>
      <c r="R566" s="4">
        <v>13.249682</v>
      </c>
    </row>
    <row r="567" spans="15:18" ht="16.350000000000001" x14ac:dyDescent="0.6">
      <c r="O567" s="2">
        <v>44317</v>
      </c>
      <c r="P567" s="3">
        <v>5.0710468999999998</v>
      </c>
      <c r="Q567" s="4">
        <v>66.199833400000003</v>
      </c>
      <c r="R567" s="4">
        <v>12.5063481</v>
      </c>
    </row>
    <row r="568" spans="15:18" ht="16.350000000000001" x14ac:dyDescent="0.6">
      <c r="O568" s="2">
        <v>44348</v>
      </c>
      <c r="P568" s="3">
        <v>4.9094699999999998</v>
      </c>
      <c r="Q568" s="4">
        <v>66.203009399999999</v>
      </c>
      <c r="R568" s="4">
        <v>12.817773499999999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Election Data</vt:lpstr>
      <vt:lpstr>Economic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2021-07-16T04:22:04Z</dcterms:created>
  <dcterms:modified xsi:type="dcterms:W3CDTF">2021-08-04T02:47:00Z</dcterms:modified>
</cp:coreProperties>
</file>