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UCLA\Quarter3\237F_FixedIncome\Assignment\Assignment1\"/>
    </mc:Choice>
  </mc:AlternateContent>
  <bookViews>
    <workbookView xWindow="0" yWindow="0" windowWidth="19200" windowHeight="6950"/>
  </bookViews>
  <sheets>
    <sheet name="Cas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77" i="1"/>
  <c r="B53" i="1"/>
  <c r="E94" i="1" l="1"/>
  <c r="F90" i="1"/>
  <c r="D90" i="1"/>
  <c r="F89" i="1"/>
  <c r="D89" i="1"/>
  <c r="F88" i="1"/>
  <c r="D88" i="1"/>
  <c r="G88" i="1" s="1"/>
  <c r="H88" i="1" s="1"/>
  <c r="E70" i="1"/>
  <c r="F66" i="1"/>
  <c r="D66" i="1"/>
  <c r="G66" i="1" s="1"/>
  <c r="H66" i="1" s="1"/>
  <c r="F65" i="1"/>
  <c r="D65" i="1"/>
  <c r="G65" i="1" s="1"/>
  <c r="H65" i="1" s="1"/>
  <c r="F64" i="1"/>
  <c r="D64" i="1"/>
  <c r="G64" i="1" s="1"/>
  <c r="H64" i="1" s="1"/>
  <c r="E45" i="1"/>
  <c r="F41" i="1"/>
  <c r="D41" i="1"/>
  <c r="G41" i="1" s="1"/>
  <c r="H41" i="1" s="1"/>
  <c r="F40" i="1"/>
  <c r="D40" i="1"/>
  <c r="G40" i="1" s="1"/>
  <c r="H40" i="1" s="1"/>
  <c r="F39" i="1"/>
  <c r="D39" i="1"/>
  <c r="G39" i="1" s="1"/>
  <c r="H39" i="1" s="1"/>
  <c r="E21" i="1"/>
  <c r="F16" i="1"/>
  <c r="G16" i="1" s="1"/>
  <c r="H16" i="1" s="1"/>
  <c r="F17" i="1"/>
  <c r="F15" i="1"/>
  <c r="D17" i="1"/>
  <c r="D16" i="1"/>
  <c r="D15" i="1"/>
  <c r="G15" i="1" l="1"/>
  <c r="H15" i="1" s="1"/>
  <c r="G90" i="1"/>
  <c r="H90" i="1" s="1"/>
  <c r="B97" i="1" s="1"/>
  <c r="G89" i="1"/>
  <c r="H89" i="1" s="1"/>
  <c r="B73" i="1"/>
  <c r="B49" i="1"/>
  <c r="G17" i="1"/>
  <c r="H17" i="1" s="1"/>
  <c r="B24" i="1" l="1"/>
  <c r="B28" i="1" s="1"/>
</calcChain>
</file>

<file path=xl/sharedStrings.xml><?xml version="1.0" encoding="utf-8"?>
<sst xmlns="http://schemas.openxmlformats.org/spreadsheetml/2006/main" count="109" uniqueCount="48">
  <si>
    <t>Case 1</t>
  </si>
  <si>
    <t xml:space="preserve">1) For finding the arbitrage opportunities, let us find 2 treasury coupon bonds expiring at same day. </t>
  </si>
  <si>
    <t>2) Then we find a treasury strip expiring on the same day</t>
  </si>
  <si>
    <t>Combination 1</t>
  </si>
  <si>
    <t>Coupon</t>
  </si>
  <si>
    <t>Clean Price</t>
  </si>
  <si>
    <t>Maturity Date</t>
  </si>
  <si>
    <t>Current Date</t>
  </si>
  <si>
    <t>Accrued Coupon</t>
  </si>
  <si>
    <t>Number of days</t>
  </si>
  <si>
    <t>Dirty Price</t>
  </si>
  <si>
    <t>Last Payment Date</t>
  </si>
  <si>
    <t>days between</t>
  </si>
  <si>
    <t>0 a + (1-a) 7.5 = 2.25</t>
  </si>
  <si>
    <t>a</t>
  </si>
  <si>
    <t>Coupon Matching</t>
  </si>
  <si>
    <t>Principal Matching</t>
  </si>
  <si>
    <t>100 a + (1-a) 100 = 100</t>
  </si>
  <si>
    <t>Matched</t>
  </si>
  <si>
    <t>Price</t>
  </si>
  <si>
    <t xml:space="preserve">Synthetic Price </t>
  </si>
  <si>
    <t>Combination 2</t>
  </si>
  <si>
    <t>As Synthetic price &lt; dirty 2.25 coupon bond</t>
  </si>
  <si>
    <t>0 a + (1-a) 7.625 = 1.625</t>
  </si>
  <si>
    <t>As Synthetic price &lt; dirty 1.625 coupon bond</t>
  </si>
  <si>
    <t>Combination 3</t>
  </si>
  <si>
    <t>0 a + (1-a) 7.125 = 2</t>
  </si>
  <si>
    <t>As Synthetic price &lt; dirty 2 coupon bond</t>
  </si>
  <si>
    <t>0 a + (1-a) 6.25 = 2.5</t>
  </si>
  <si>
    <t>As Synthetic price &lt; dirty 2.5 coupon bond</t>
  </si>
  <si>
    <t>Profit</t>
  </si>
  <si>
    <t>Combination 4</t>
  </si>
  <si>
    <t>3) Create a synthetic bond of the smaller coupon bond, using the treasury strip and the higher coupon bond</t>
  </si>
  <si>
    <t>4) Compare the prices of the synthetic and actual bond. Long the cheaper one and short the expensive one</t>
  </si>
  <si>
    <t>days</t>
  </si>
  <si>
    <t>Accrued</t>
  </si>
  <si>
    <r>
      <t xml:space="preserve">Assume weight of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invested in 0 coupon bond and weight of </t>
    </r>
    <r>
      <rPr>
        <b/>
        <sz val="11"/>
        <color theme="1"/>
        <rFont val="Calibri"/>
        <family val="2"/>
        <scheme val="minor"/>
      </rPr>
      <t xml:space="preserve">(1-a) </t>
    </r>
    <r>
      <rPr>
        <sz val="11"/>
        <color theme="1"/>
        <rFont val="Calibri"/>
        <family val="2"/>
        <scheme val="minor"/>
      </rPr>
      <t xml:space="preserve">invested in high coupon bond, </t>
    </r>
  </si>
  <si>
    <t>to synthetically generate low coupon bond</t>
  </si>
  <si>
    <t xml:space="preserve">Long synthetic bond using 0 coupon bond and 7.5 coupon bond, and short actual 2.25 coupon bond. </t>
  </si>
  <si>
    <t>All are of maturity 11/15/2024</t>
  </si>
  <si>
    <t xml:space="preserve">Long synthetic bond using 0 coupon bond and 7.625 coupon bond, and short actual 1.625 coupon bond. </t>
  </si>
  <si>
    <t>All are of maturity 11/15/2022</t>
  </si>
  <si>
    <r>
      <t xml:space="preserve">Assume weight of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invested in 0 coupon bond and weight of </t>
    </r>
    <r>
      <rPr>
        <b/>
        <sz val="11"/>
        <color theme="1"/>
        <rFont val="Calibri"/>
        <family val="2"/>
        <scheme val="minor"/>
      </rPr>
      <t xml:space="preserve">(1-a) </t>
    </r>
    <r>
      <rPr>
        <sz val="11"/>
        <color theme="1"/>
        <rFont val="Calibri"/>
        <family val="2"/>
        <scheme val="minor"/>
      </rPr>
      <t>invested in high coupon bond,</t>
    </r>
  </si>
  <si>
    <t xml:space="preserve"> to synthetically generate low coupon bond</t>
  </si>
  <si>
    <t>Long synthetic bond using 0 coupon bond and 7.125 coupon bond, and short actual 2 coupon bond.</t>
  </si>
  <si>
    <t xml:space="preserve"> All are of maturity 2/15/2023</t>
  </si>
  <si>
    <t xml:space="preserve">Long synthetic bond using 0 coupon bond and 6.25 coupon bond, and short actual 2.5 coupon bond. </t>
  </si>
  <si>
    <t>All are of maturity 8/15/2023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</si>
</sst>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165" fontId="0" fillId="0" borderId="1" xfId="0" applyNumberFormat="1" applyBorder="1"/>
    <xf numFmtId="0" fontId="1" fillId="0" borderId="1" xfId="0" applyNumberFormat="1" applyFont="1" applyBorder="1"/>
    <xf numFmtId="165" fontId="1" fillId="0" borderId="1" xfId="0" applyNumberFormat="1" applyFont="1" applyBorder="1"/>
    <xf numFmtId="0" fontId="0" fillId="0" borderId="2" xfId="0" applyBorder="1"/>
    <xf numFmtId="164" fontId="0" fillId="0" borderId="2" xfId="0" applyNumberFormat="1" applyBorder="1"/>
    <xf numFmtId="0" fontId="1" fillId="0" borderId="3" xfId="0" applyFont="1" applyBorder="1"/>
    <xf numFmtId="0" fontId="0" fillId="0" borderId="3" xfId="0" applyBorder="1"/>
    <xf numFmtId="164" fontId="0" fillId="0" borderId="3" xfId="0" applyNumberFormat="1" applyBorder="1"/>
    <xf numFmtId="16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/>
    <xf numFmtId="165" fontId="1" fillId="2" borderId="0" xfId="0" applyNumberFormat="1" applyFont="1" applyFill="1" applyBorder="1"/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8" workbookViewId="0">
      <selection activeCell="B104" sqref="B104"/>
    </sheetView>
  </sheetViews>
  <sheetFormatPr defaultRowHeight="14.5" x14ac:dyDescent="0.35"/>
  <cols>
    <col min="1" max="1" width="17.90625" customWidth="1"/>
    <col min="2" max="2" width="11.1796875" customWidth="1"/>
    <col min="3" max="3" width="10.1796875" customWidth="1"/>
    <col min="4" max="4" width="10" style="2" customWidth="1"/>
    <col min="5" max="5" width="12.26953125" style="2" customWidth="1"/>
    <col min="6" max="6" width="7.81640625" customWidth="1"/>
    <col min="7" max="7" width="9.08984375" customWidth="1"/>
    <col min="8" max="8" width="11.7265625" customWidth="1"/>
  </cols>
  <sheetData>
    <row r="1" spans="1:8" x14ac:dyDescent="0.35">
      <c r="A1" s="3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32</v>
      </c>
    </row>
    <row r="5" spans="1:8" x14ac:dyDescent="0.35">
      <c r="A5" t="s">
        <v>33</v>
      </c>
    </row>
    <row r="7" spans="1:8" x14ac:dyDescent="0.35">
      <c r="A7" t="s">
        <v>7</v>
      </c>
      <c r="B7" s="1">
        <v>42013</v>
      </c>
    </row>
    <row r="9" spans="1:8" x14ac:dyDescent="0.35">
      <c r="A9" s="3" t="s">
        <v>3</v>
      </c>
    </row>
    <row r="10" spans="1:8" x14ac:dyDescent="0.35">
      <c r="A10" t="s">
        <v>6</v>
      </c>
      <c r="B10" s="1">
        <v>45611</v>
      </c>
    </row>
    <row r="11" spans="1:8" x14ac:dyDescent="0.35">
      <c r="A11" t="s">
        <v>11</v>
      </c>
      <c r="B11" s="1">
        <v>41958</v>
      </c>
    </row>
    <row r="13" spans="1:8" x14ac:dyDescent="0.35">
      <c r="B13" s="4" t="s">
        <v>4</v>
      </c>
      <c r="C13" s="4" t="s">
        <v>5</v>
      </c>
      <c r="D13" s="23" t="s">
        <v>8</v>
      </c>
      <c r="E13" s="24"/>
      <c r="F13" s="24"/>
      <c r="G13" s="25"/>
      <c r="H13" s="5" t="s">
        <v>10</v>
      </c>
    </row>
    <row r="14" spans="1:8" x14ac:dyDescent="0.35">
      <c r="B14" s="7"/>
      <c r="C14" s="7"/>
      <c r="D14" s="6" t="s">
        <v>34</v>
      </c>
      <c r="E14" s="6" t="s">
        <v>12</v>
      </c>
      <c r="F14" s="7" t="s">
        <v>4</v>
      </c>
      <c r="G14" s="7" t="s">
        <v>35</v>
      </c>
      <c r="H14" s="7"/>
    </row>
    <row r="15" spans="1:8" x14ac:dyDescent="0.35">
      <c r="B15" s="7">
        <v>0</v>
      </c>
      <c r="C15" s="9">
        <v>81.23</v>
      </c>
      <c r="D15" s="8">
        <f>B7-B11</f>
        <v>55</v>
      </c>
      <c r="E15" s="8">
        <v>182</v>
      </c>
      <c r="F15" s="9">
        <f>B15/2</f>
        <v>0</v>
      </c>
      <c r="G15" s="9">
        <f>(D15/E15)*F15</f>
        <v>0</v>
      </c>
      <c r="H15" s="9">
        <f>C15+G15</f>
        <v>81.23</v>
      </c>
    </row>
    <row r="16" spans="1:8" x14ac:dyDescent="0.35">
      <c r="B16" s="7">
        <v>2.25</v>
      </c>
      <c r="C16" s="9">
        <v>102.5313</v>
      </c>
      <c r="D16" s="8">
        <f>B7-B11</f>
        <v>55</v>
      </c>
      <c r="E16" s="8">
        <v>182</v>
      </c>
      <c r="F16" s="9">
        <f t="shared" ref="F16:F17" si="0">B16/2</f>
        <v>1.125</v>
      </c>
      <c r="G16" s="9">
        <f t="shared" ref="G16:G17" si="1">(D16/E16)*F16</f>
        <v>0.33997252747252743</v>
      </c>
      <c r="H16" s="11">
        <f t="shared" ref="H16:H17" si="2">C16+G16</f>
        <v>102.87127252747253</v>
      </c>
    </row>
    <row r="17" spans="1:8" x14ac:dyDescent="0.35">
      <c r="B17" s="7">
        <v>7.5</v>
      </c>
      <c r="C17" s="9">
        <v>150.0625</v>
      </c>
      <c r="D17" s="8">
        <f>B7-B11</f>
        <v>55</v>
      </c>
      <c r="E17" s="8">
        <v>182</v>
      </c>
      <c r="F17" s="9">
        <f t="shared" si="0"/>
        <v>3.75</v>
      </c>
      <c r="G17" s="9">
        <f t="shared" si="1"/>
        <v>1.1332417582417582</v>
      </c>
      <c r="H17" s="9">
        <f t="shared" si="2"/>
        <v>151.19574175824175</v>
      </c>
    </row>
    <row r="19" spans="1:8" x14ac:dyDescent="0.35">
      <c r="A19" t="s">
        <v>36</v>
      </c>
    </row>
    <row r="20" spans="1:8" x14ac:dyDescent="0.35">
      <c r="A20" t="s">
        <v>37</v>
      </c>
    </row>
    <row r="21" spans="1:8" x14ac:dyDescent="0.35">
      <c r="A21" t="s">
        <v>15</v>
      </c>
      <c r="B21" t="s">
        <v>13</v>
      </c>
      <c r="D21" s="7" t="s">
        <v>14</v>
      </c>
      <c r="E21" s="10">
        <f>1 - (B16/B17)</f>
        <v>0.7</v>
      </c>
    </row>
    <row r="22" spans="1:8" x14ac:dyDescent="0.35">
      <c r="A22" t="s">
        <v>16</v>
      </c>
      <c r="B22" t="s">
        <v>17</v>
      </c>
      <c r="D22" s="2" t="s">
        <v>18</v>
      </c>
    </row>
    <row r="23" spans="1:8" x14ac:dyDescent="0.35">
      <c r="A23" s="3" t="s">
        <v>19</v>
      </c>
    </row>
    <row r="24" spans="1:8" x14ac:dyDescent="0.35">
      <c r="A24" t="s">
        <v>20</v>
      </c>
      <c r="B24" s="11">
        <f>E21*H15 + (1-E21)*H17</f>
        <v>102.21972252747253</v>
      </c>
    </row>
    <row r="25" spans="1:8" x14ac:dyDescent="0.35">
      <c r="A25" t="s">
        <v>22</v>
      </c>
    </row>
    <row r="26" spans="1:8" x14ac:dyDescent="0.35">
      <c r="A26" s="3" t="s">
        <v>38</v>
      </c>
    </row>
    <row r="27" spans="1:8" x14ac:dyDescent="0.35">
      <c r="A27" s="3" t="s">
        <v>39</v>
      </c>
    </row>
    <row r="28" spans="1:8" x14ac:dyDescent="0.35">
      <c r="A28" s="3" t="s">
        <v>30</v>
      </c>
      <c r="B28" s="18">
        <f>H16-B24</f>
        <v>0.6515500000000003</v>
      </c>
    </row>
    <row r="29" spans="1:8" x14ac:dyDescent="0.35">
      <c r="A29" s="12"/>
      <c r="B29" s="12"/>
      <c r="C29" s="12"/>
      <c r="D29" s="13"/>
      <c r="E29" s="13"/>
      <c r="F29" s="12"/>
      <c r="G29" s="12"/>
      <c r="H29" s="12"/>
    </row>
    <row r="31" spans="1:8" x14ac:dyDescent="0.35">
      <c r="A31" t="s">
        <v>7</v>
      </c>
      <c r="B31" s="1">
        <v>42013</v>
      </c>
    </row>
    <row r="33" spans="1:8" x14ac:dyDescent="0.35">
      <c r="A33" s="3" t="s">
        <v>21</v>
      </c>
    </row>
    <row r="34" spans="1:8" x14ac:dyDescent="0.35">
      <c r="A34" t="s">
        <v>6</v>
      </c>
      <c r="B34" s="1">
        <v>44880</v>
      </c>
    </row>
    <row r="35" spans="1:8" x14ac:dyDescent="0.35">
      <c r="A35" t="s">
        <v>11</v>
      </c>
      <c r="B35" s="1">
        <v>41958</v>
      </c>
    </row>
    <row r="37" spans="1:8" x14ac:dyDescent="0.35">
      <c r="B37" s="4" t="s">
        <v>4</v>
      </c>
      <c r="C37" s="4" t="s">
        <v>5</v>
      </c>
      <c r="D37" s="17" t="s">
        <v>8</v>
      </c>
      <c r="E37" s="17"/>
      <c r="F37" s="17"/>
      <c r="G37" s="17"/>
      <c r="H37" s="5" t="s">
        <v>10</v>
      </c>
    </row>
    <row r="38" spans="1:8" x14ac:dyDescent="0.35">
      <c r="B38" s="7"/>
      <c r="C38" s="7"/>
      <c r="D38" s="6" t="s">
        <v>9</v>
      </c>
      <c r="E38" s="6" t="s">
        <v>12</v>
      </c>
      <c r="F38" s="7" t="s">
        <v>4</v>
      </c>
      <c r="G38" s="7" t="s">
        <v>8</v>
      </c>
      <c r="H38" s="7"/>
    </row>
    <row r="39" spans="1:8" x14ac:dyDescent="0.35">
      <c r="B39" s="7">
        <v>0</v>
      </c>
      <c r="C39" s="9">
        <v>86.15</v>
      </c>
      <c r="D39" s="8">
        <f>B31-B35</f>
        <v>55</v>
      </c>
      <c r="E39" s="8">
        <v>182</v>
      </c>
      <c r="F39" s="9">
        <f>B39/2</f>
        <v>0</v>
      </c>
      <c r="G39" s="9">
        <f>(D39/E39)*F39</f>
        <v>0</v>
      </c>
      <c r="H39" s="9">
        <f>C39+G39</f>
        <v>86.15</v>
      </c>
    </row>
    <row r="40" spans="1:8" x14ac:dyDescent="0.35">
      <c r="B40" s="7">
        <v>1.625</v>
      </c>
      <c r="C40" s="9">
        <v>98.5625</v>
      </c>
      <c r="D40" s="8">
        <f>B31-B35</f>
        <v>55</v>
      </c>
      <c r="E40" s="8">
        <v>182</v>
      </c>
      <c r="F40" s="9">
        <f t="shared" ref="F40:F41" si="3">B40/2</f>
        <v>0.8125</v>
      </c>
      <c r="G40" s="9">
        <f t="shared" ref="G40:G41" si="4">(D40/E40)*F40</f>
        <v>0.24553571428571427</v>
      </c>
      <c r="H40" s="11">
        <f t="shared" ref="H40:H41" si="5">C40+G40</f>
        <v>98.808035714285708</v>
      </c>
    </row>
    <row r="41" spans="1:8" x14ac:dyDescent="0.35">
      <c r="B41" s="7">
        <v>7.625</v>
      </c>
      <c r="C41" s="9">
        <v>143.0625</v>
      </c>
      <c r="D41" s="8">
        <f>B31-B35</f>
        <v>55</v>
      </c>
      <c r="E41" s="8">
        <v>182</v>
      </c>
      <c r="F41" s="9">
        <f t="shared" si="3"/>
        <v>3.8125</v>
      </c>
      <c r="G41" s="9">
        <f t="shared" si="4"/>
        <v>1.1521291208791209</v>
      </c>
      <c r="H41" s="9">
        <f t="shared" si="5"/>
        <v>144.21462912087912</v>
      </c>
    </row>
    <row r="43" spans="1:8" x14ac:dyDescent="0.35">
      <c r="A43" t="s">
        <v>36</v>
      </c>
    </row>
    <row r="44" spans="1:8" x14ac:dyDescent="0.35">
      <c r="A44" t="s">
        <v>37</v>
      </c>
    </row>
    <row r="45" spans="1:8" x14ac:dyDescent="0.35">
      <c r="A45" t="s">
        <v>15</v>
      </c>
      <c r="B45" t="s">
        <v>23</v>
      </c>
      <c r="D45" s="7" t="s">
        <v>14</v>
      </c>
      <c r="E45" s="11">
        <f>1 - (B40/B41)</f>
        <v>0.78688524590163933</v>
      </c>
    </row>
    <row r="46" spans="1:8" x14ac:dyDescent="0.35">
      <c r="A46" t="s">
        <v>16</v>
      </c>
      <c r="B46" t="s">
        <v>17</v>
      </c>
      <c r="D46" s="2" t="s">
        <v>18</v>
      </c>
    </row>
    <row r="48" spans="1:8" x14ac:dyDescent="0.35">
      <c r="A48" s="3" t="s">
        <v>19</v>
      </c>
    </row>
    <row r="49" spans="1:8" x14ac:dyDescent="0.35">
      <c r="A49" t="s">
        <v>20</v>
      </c>
      <c r="B49" s="11">
        <f>E45*H39 + (1-E45)*H41</f>
        <v>98.524429156908667</v>
      </c>
    </row>
    <row r="50" spans="1:8" x14ac:dyDescent="0.35">
      <c r="A50" t="s">
        <v>24</v>
      </c>
    </row>
    <row r="51" spans="1:8" x14ac:dyDescent="0.35">
      <c r="A51" s="3" t="s">
        <v>40</v>
      </c>
    </row>
    <row r="52" spans="1:8" x14ac:dyDescent="0.35">
      <c r="A52" s="3" t="s">
        <v>41</v>
      </c>
    </row>
    <row r="53" spans="1:8" x14ac:dyDescent="0.35">
      <c r="A53" s="3" t="s">
        <v>30</v>
      </c>
      <c r="B53" s="18">
        <f>H40-B49</f>
        <v>0.28360655737704121</v>
      </c>
    </row>
    <row r="54" spans="1:8" x14ac:dyDescent="0.35">
      <c r="A54" s="12"/>
      <c r="B54" s="12"/>
      <c r="C54" s="12"/>
      <c r="D54" s="13"/>
      <c r="E54" s="13"/>
      <c r="F54" s="12"/>
      <c r="G54" s="12"/>
      <c r="H54" s="12"/>
    </row>
    <row r="56" spans="1:8" x14ac:dyDescent="0.35">
      <c r="A56" t="s">
        <v>7</v>
      </c>
      <c r="B56" s="1">
        <v>42013</v>
      </c>
    </row>
    <row r="58" spans="1:8" x14ac:dyDescent="0.35">
      <c r="A58" s="3" t="s">
        <v>25</v>
      </c>
    </row>
    <row r="59" spans="1:8" x14ac:dyDescent="0.35">
      <c r="A59" t="s">
        <v>6</v>
      </c>
      <c r="B59" s="1">
        <v>44972</v>
      </c>
    </row>
    <row r="60" spans="1:8" x14ac:dyDescent="0.35">
      <c r="A60" t="s">
        <v>11</v>
      </c>
      <c r="B60" s="1">
        <v>41866</v>
      </c>
    </row>
    <row r="62" spans="1:8" x14ac:dyDescent="0.35">
      <c r="B62" s="4" t="s">
        <v>4</v>
      </c>
      <c r="C62" s="4" t="s">
        <v>5</v>
      </c>
      <c r="D62" s="17" t="s">
        <v>8</v>
      </c>
      <c r="E62" s="17"/>
      <c r="F62" s="17"/>
      <c r="G62" s="17"/>
      <c r="H62" s="5" t="s">
        <v>10</v>
      </c>
    </row>
    <row r="63" spans="1:8" x14ac:dyDescent="0.35">
      <c r="B63" s="7"/>
      <c r="C63" s="7"/>
      <c r="D63" s="6" t="s">
        <v>9</v>
      </c>
      <c r="E63" s="6" t="s">
        <v>12</v>
      </c>
      <c r="F63" s="7" t="s">
        <v>4</v>
      </c>
      <c r="G63" s="7" t="s">
        <v>8</v>
      </c>
      <c r="H63" s="7"/>
    </row>
    <row r="64" spans="1:8" x14ac:dyDescent="0.35">
      <c r="B64" s="7">
        <v>0</v>
      </c>
      <c r="C64" s="9">
        <v>85.43</v>
      </c>
      <c r="D64" s="8">
        <f>B56-B60</f>
        <v>147</v>
      </c>
      <c r="E64" s="8">
        <v>182</v>
      </c>
      <c r="F64" s="9">
        <f>B64/2</f>
        <v>0</v>
      </c>
      <c r="G64" s="9">
        <f>(D64/E64)*F64</f>
        <v>0</v>
      </c>
      <c r="H64" s="9">
        <f>C64+G64</f>
        <v>85.43</v>
      </c>
    </row>
    <row r="65" spans="1:8" x14ac:dyDescent="0.35">
      <c r="B65" s="7">
        <v>2</v>
      </c>
      <c r="C65" s="9">
        <v>101.21875</v>
      </c>
      <c r="D65" s="8">
        <f>B56-B60</f>
        <v>147</v>
      </c>
      <c r="E65" s="8">
        <v>182</v>
      </c>
      <c r="F65" s="9">
        <f t="shared" ref="F65:F66" si="6">B65/2</f>
        <v>1</v>
      </c>
      <c r="G65" s="9">
        <f t="shared" ref="G65:G66" si="7">(D65/E65)*F65</f>
        <v>0.80769230769230771</v>
      </c>
      <c r="H65" s="11">
        <f t="shared" ref="H65:H66" si="8">C65+G65</f>
        <v>102.02644230769231</v>
      </c>
    </row>
    <row r="66" spans="1:8" x14ac:dyDescent="0.35">
      <c r="B66" s="7">
        <v>7.125</v>
      </c>
      <c r="C66" s="9">
        <v>140.0625</v>
      </c>
      <c r="D66" s="8">
        <f>B56-B60</f>
        <v>147</v>
      </c>
      <c r="E66" s="8">
        <v>182</v>
      </c>
      <c r="F66" s="9">
        <f t="shared" si="6"/>
        <v>3.5625</v>
      </c>
      <c r="G66" s="9">
        <f t="shared" si="7"/>
        <v>2.8774038461538463</v>
      </c>
      <c r="H66" s="9">
        <f t="shared" si="8"/>
        <v>142.93990384615384</v>
      </c>
    </row>
    <row r="68" spans="1:8" x14ac:dyDescent="0.35">
      <c r="A68" t="s">
        <v>42</v>
      </c>
    </row>
    <row r="69" spans="1:8" x14ac:dyDescent="0.35">
      <c r="A69" t="s">
        <v>43</v>
      </c>
    </row>
    <row r="70" spans="1:8" x14ac:dyDescent="0.35">
      <c r="A70" t="s">
        <v>15</v>
      </c>
      <c r="B70" t="s">
        <v>26</v>
      </c>
      <c r="D70" s="7" t="s">
        <v>14</v>
      </c>
      <c r="E70" s="11">
        <f>1 - (B65/B66)</f>
        <v>0.7192982456140351</v>
      </c>
    </row>
    <row r="71" spans="1:8" x14ac:dyDescent="0.35">
      <c r="A71" t="s">
        <v>16</v>
      </c>
      <c r="B71" t="s">
        <v>17</v>
      </c>
      <c r="D71" s="2" t="s">
        <v>18</v>
      </c>
    </row>
    <row r="72" spans="1:8" x14ac:dyDescent="0.35">
      <c r="A72" s="3" t="s">
        <v>19</v>
      </c>
    </row>
    <row r="73" spans="1:8" x14ac:dyDescent="0.35">
      <c r="A73" t="s">
        <v>20</v>
      </c>
      <c r="B73" s="11">
        <f>E70*H64 + (1-E70)*H66</f>
        <v>101.57313090418353</v>
      </c>
    </row>
    <row r="74" spans="1:8" x14ac:dyDescent="0.35">
      <c r="A74" t="s">
        <v>27</v>
      </c>
    </row>
    <row r="75" spans="1:8" x14ac:dyDescent="0.35">
      <c r="A75" s="19" t="s">
        <v>44</v>
      </c>
      <c r="B75" s="20"/>
      <c r="C75" s="20"/>
      <c r="D75" s="21"/>
      <c r="E75" s="21"/>
      <c r="F75" s="20"/>
      <c r="G75" s="20"/>
      <c r="H75" s="20"/>
    </row>
    <row r="76" spans="1:8" x14ac:dyDescent="0.35">
      <c r="A76" s="19" t="s">
        <v>45</v>
      </c>
      <c r="B76" s="20"/>
      <c r="C76" s="20"/>
      <c r="D76" s="21"/>
      <c r="E76" s="21"/>
      <c r="F76" s="20"/>
      <c r="G76" s="20"/>
      <c r="H76" s="20"/>
    </row>
    <row r="77" spans="1:8" x14ac:dyDescent="0.35">
      <c r="A77" s="19" t="s">
        <v>30</v>
      </c>
      <c r="B77" s="22">
        <f>H65-B73</f>
        <v>0.45331140350877774</v>
      </c>
      <c r="C77" s="20"/>
      <c r="D77" s="21"/>
      <c r="E77" s="21"/>
      <c r="F77" s="20"/>
      <c r="G77" s="20"/>
      <c r="H77" s="20"/>
    </row>
    <row r="78" spans="1:8" x14ac:dyDescent="0.35">
      <c r="A78" s="12"/>
      <c r="B78" s="12"/>
      <c r="C78" s="12"/>
      <c r="D78" s="13"/>
      <c r="E78" s="13"/>
      <c r="F78" s="12"/>
      <c r="G78" s="12"/>
      <c r="H78" s="12"/>
    </row>
    <row r="80" spans="1:8" x14ac:dyDescent="0.35">
      <c r="A80" t="s">
        <v>7</v>
      </c>
      <c r="B80" s="1">
        <v>42013</v>
      </c>
    </row>
    <row r="82" spans="1:8" x14ac:dyDescent="0.35">
      <c r="A82" s="3" t="s">
        <v>31</v>
      </c>
    </row>
    <row r="83" spans="1:8" x14ac:dyDescent="0.35">
      <c r="A83" t="s">
        <v>6</v>
      </c>
      <c r="B83" s="1">
        <v>45153</v>
      </c>
    </row>
    <row r="84" spans="1:8" x14ac:dyDescent="0.35">
      <c r="A84" t="s">
        <v>11</v>
      </c>
      <c r="B84" s="1">
        <v>41866</v>
      </c>
    </row>
    <row r="86" spans="1:8" x14ac:dyDescent="0.35">
      <c r="B86" s="4" t="s">
        <v>4</v>
      </c>
      <c r="C86" s="4" t="s">
        <v>5</v>
      </c>
      <c r="D86" s="17" t="s">
        <v>8</v>
      </c>
      <c r="E86" s="17"/>
      <c r="F86" s="17"/>
      <c r="G86" s="17"/>
      <c r="H86" s="5" t="s">
        <v>10</v>
      </c>
    </row>
    <row r="87" spans="1:8" x14ac:dyDescent="0.35">
      <c r="B87" s="7"/>
      <c r="C87" s="7"/>
      <c r="D87" s="6" t="s">
        <v>9</v>
      </c>
      <c r="E87" s="6" t="s">
        <v>12</v>
      </c>
      <c r="F87" s="7" t="s">
        <v>4</v>
      </c>
      <c r="G87" s="7" t="s">
        <v>8</v>
      </c>
      <c r="H87" s="7"/>
    </row>
    <row r="88" spans="1:8" x14ac:dyDescent="0.35">
      <c r="B88" s="7">
        <v>0</v>
      </c>
      <c r="C88" s="9">
        <v>84.29</v>
      </c>
      <c r="D88" s="8">
        <f>B80-B84</f>
        <v>147</v>
      </c>
      <c r="E88" s="8">
        <v>182</v>
      </c>
      <c r="F88" s="9">
        <f>B88/2</f>
        <v>0</v>
      </c>
      <c r="G88" s="9">
        <f>(D88/E88)*F88</f>
        <v>0</v>
      </c>
      <c r="H88" s="9">
        <f>C88+G88</f>
        <v>84.29</v>
      </c>
    </row>
    <row r="89" spans="1:8" x14ac:dyDescent="0.35">
      <c r="B89" s="7">
        <v>2.5</v>
      </c>
      <c r="C89" s="9">
        <v>104.84375</v>
      </c>
      <c r="D89" s="8">
        <f>B80-B84</f>
        <v>147</v>
      </c>
      <c r="E89" s="8">
        <v>182</v>
      </c>
      <c r="F89" s="9">
        <f t="shared" ref="F89:F90" si="9">B89/2</f>
        <v>1.25</v>
      </c>
      <c r="G89" s="9">
        <f t="shared" ref="G89:G90" si="10">(D89/E89)*F89</f>
        <v>1.0096153846153846</v>
      </c>
      <c r="H89" s="11">
        <f t="shared" ref="H89:H90" si="11">C89+G89</f>
        <v>105.85336538461539</v>
      </c>
    </row>
    <row r="90" spans="1:8" x14ac:dyDescent="0.35">
      <c r="B90" s="7">
        <v>6.25</v>
      </c>
      <c r="C90" s="9">
        <v>135.0625</v>
      </c>
      <c r="D90" s="8">
        <f>B80-B84</f>
        <v>147</v>
      </c>
      <c r="E90" s="8">
        <v>182</v>
      </c>
      <c r="F90" s="9">
        <f t="shared" si="9"/>
        <v>3.125</v>
      </c>
      <c r="G90" s="9">
        <f t="shared" si="10"/>
        <v>2.5240384615384617</v>
      </c>
      <c r="H90" s="9">
        <f t="shared" si="11"/>
        <v>137.58653846153845</v>
      </c>
    </row>
    <row r="92" spans="1:8" x14ac:dyDescent="0.35">
      <c r="A92" t="s">
        <v>42</v>
      </c>
    </row>
    <row r="93" spans="1:8" x14ac:dyDescent="0.35">
      <c r="A93" t="s">
        <v>43</v>
      </c>
    </row>
    <row r="94" spans="1:8" x14ac:dyDescent="0.35">
      <c r="A94" t="s">
        <v>15</v>
      </c>
      <c r="B94" t="s">
        <v>28</v>
      </c>
      <c r="D94" s="7" t="s">
        <v>14</v>
      </c>
      <c r="E94" s="11">
        <f>1 - (B89/B90)</f>
        <v>0.6</v>
      </c>
    </row>
    <row r="95" spans="1:8" x14ac:dyDescent="0.35">
      <c r="A95" t="s">
        <v>16</v>
      </c>
      <c r="B95" t="s">
        <v>17</v>
      </c>
      <c r="D95" s="2" t="s">
        <v>18</v>
      </c>
    </row>
    <row r="96" spans="1:8" x14ac:dyDescent="0.35">
      <c r="A96" s="3" t="s">
        <v>19</v>
      </c>
    </row>
    <row r="97" spans="1:8" x14ac:dyDescent="0.35">
      <c r="A97" t="s">
        <v>20</v>
      </c>
      <c r="B97" s="11">
        <f>E94*H88 + (1-E94)*H90</f>
        <v>105.60861538461539</v>
      </c>
    </row>
    <row r="98" spans="1:8" x14ac:dyDescent="0.35">
      <c r="A98" t="s">
        <v>29</v>
      </c>
    </row>
    <row r="99" spans="1:8" x14ac:dyDescent="0.35">
      <c r="A99" s="19" t="s">
        <v>46</v>
      </c>
      <c r="B99" s="20"/>
      <c r="C99" s="20"/>
      <c r="D99" s="21"/>
      <c r="E99" s="21"/>
      <c r="F99" s="20"/>
      <c r="G99" s="20"/>
      <c r="H99" s="20"/>
    </row>
    <row r="100" spans="1:8" x14ac:dyDescent="0.35">
      <c r="A100" s="19" t="s">
        <v>47</v>
      </c>
      <c r="B100" s="20"/>
      <c r="C100" s="20"/>
      <c r="D100" s="21"/>
      <c r="E100" s="21"/>
      <c r="F100" s="20"/>
      <c r="G100" s="20"/>
      <c r="H100" s="20"/>
    </row>
    <row r="101" spans="1:8" x14ac:dyDescent="0.35">
      <c r="A101" s="14" t="s">
        <v>30</v>
      </c>
      <c r="B101" s="26">
        <f>H89-B97</f>
        <v>0.24474999999999625</v>
      </c>
      <c r="C101" s="15"/>
      <c r="D101" s="16"/>
      <c r="E101" s="16"/>
      <c r="F101" s="15"/>
      <c r="G101" s="15"/>
      <c r="H101" s="15"/>
    </row>
  </sheetData>
  <mergeCells count="4">
    <mergeCell ref="D13:G13"/>
    <mergeCell ref="D37:G37"/>
    <mergeCell ref="D62:G62"/>
    <mergeCell ref="D86:G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Ramkumar</dc:creator>
  <cp:lastModifiedBy>Nitish Ramkumar</cp:lastModifiedBy>
  <cp:lastPrinted>2017-04-14T07:42:30Z</cp:lastPrinted>
  <dcterms:created xsi:type="dcterms:W3CDTF">2017-04-12T09:11:21Z</dcterms:created>
  <dcterms:modified xsi:type="dcterms:W3CDTF">2017-04-14T07:49:39Z</dcterms:modified>
</cp:coreProperties>
</file>