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46" documentId="11_FA59B2BE2D502DA016C9D4AE75B2D524987DBF59" xr6:coauthVersionLast="46" xr6:coauthVersionMax="46" xr10:uidLastSave="{39F07A38-4DCC-498A-BDD9-E36ED92B4216}"/>
  <bookViews>
    <workbookView xWindow="28680" yWindow="-2700" windowWidth="29040" windowHeight="15990" tabRatio="903" activeTab="11" xr2:uid="{00000000-000D-0000-FFFF-FFFF00000000}"/>
  </bookViews>
  <sheets>
    <sheet name="Productos" sheetId="37" r:id="rId1"/>
    <sheet name="Productos2" sheetId="38" r:id="rId2"/>
    <sheet name="Notas" sheetId="28" r:id="rId3"/>
    <sheet name="Contactos" sheetId="19" r:id="rId4"/>
    <sheet name="KPI" sheetId="4" r:id="rId5"/>
    <sheet name="Valoración" sheetId="15" r:id="rId6"/>
    <sheet name="Tendencia" sheetId="39" r:id="rId7"/>
    <sheet name="Beneficios" sheetId="22" r:id="rId8"/>
    <sheet name="MapaDeColor" sheetId="40" r:id="rId9"/>
    <sheet name="Ventas" sheetId="41" r:id="rId10"/>
    <sheet name="Contactos2" sheetId="43" r:id="rId11"/>
    <sheet name="Entregas" sheetId="42" r:id="rId12"/>
  </sheets>
  <definedNames>
    <definedName name="letras">Productos2!$Z$1:$Z$26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3" l="1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C11" i="41"/>
  <c r="D11" i="41"/>
  <c r="E11" i="41"/>
  <c r="B11" i="41"/>
  <c r="K13" i="40"/>
  <c r="J13" i="40"/>
  <c r="I13" i="40"/>
  <c r="H13" i="40"/>
  <c r="G13" i="40"/>
  <c r="F13" i="40"/>
  <c r="E13" i="40"/>
  <c r="D13" i="40"/>
  <c r="C13" i="40"/>
  <c r="B13" i="40"/>
  <c r="K12" i="40"/>
  <c r="J12" i="40"/>
  <c r="I12" i="40"/>
  <c r="H12" i="40"/>
  <c r="G12" i="40"/>
  <c r="F12" i="40"/>
  <c r="E12" i="40"/>
  <c r="D12" i="40"/>
  <c r="C12" i="40"/>
  <c r="B12" i="40"/>
  <c r="K11" i="40"/>
  <c r="J11" i="40"/>
  <c r="I11" i="40"/>
  <c r="H11" i="40"/>
  <c r="G11" i="40"/>
  <c r="F11" i="40"/>
  <c r="E11" i="40"/>
  <c r="D11" i="40"/>
  <c r="C11" i="40"/>
  <c r="B11" i="40"/>
  <c r="K10" i="40"/>
  <c r="J10" i="40"/>
  <c r="I10" i="40"/>
  <c r="H10" i="40"/>
  <c r="G10" i="40"/>
  <c r="F10" i="40"/>
  <c r="E10" i="40"/>
  <c r="D10" i="40"/>
  <c r="C10" i="40"/>
  <c r="B10" i="40"/>
  <c r="K9" i="40"/>
  <c r="J9" i="40"/>
  <c r="I9" i="40"/>
  <c r="H9" i="40"/>
  <c r="G9" i="40"/>
  <c r="F9" i="40"/>
  <c r="E9" i="40"/>
  <c r="D9" i="40"/>
  <c r="C9" i="40"/>
  <c r="B9" i="40"/>
  <c r="K8" i="40"/>
  <c r="J8" i="40"/>
  <c r="I8" i="40"/>
  <c r="H8" i="40"/>
  <c r="G8" i="40"/>
  <c r="F8" i="40"/>
  <c r="E8" i="40"/>
  <c r="D8" i="40"/>
  <c r="C8" i="40"/>
  <c r="B8" i="40"/>
  <c r="K7" i="40"/>
  <c r="J7" i="40"/>
  <c r="I7" i="40"/>
  <c r="H7" i="40"/>
  <c r="G7" i="40"/>
  <c r="F7" i="40"/>
  <c r="E7" i="40"/>
  <c r="D7" i="40"/>
  <c r="C7" i="40"/>
  <c r="B7" i="40"/>
  <c r="K6" i="40"/>
  <c r="J6" i="40"/>
  <c r="I6" i="40"/>
  <c r="H6" i="40"/>
  <c r="G6" i="40"/>
  <c r="F6" i="40"/>
  <c r="E6" i="40"/>
  <c r="D6" i="40"/>
  <c r="C6" i="40"/>
  <c r="B6" i="40"/>
  <c r="K5" i="40"/>
  <c r="J5" i="40"/>
  <c r="I5" i="40"/>
  <c r="H5" i="40"/>
  <c r="G5" i="40"/>
  <c r="F5" i="40"/>
  <c r="E5" i="40"/>
  <c r="D5" i="40"/>
  <c r="C5" i="40"/>
  <c r="B5" i="40"/>
  <c r="K4" i="40"/>
  <c r="J4" i="40"/>
  <c r="I4" i="40"/>
  <c r="H4" i="40"/>
  <c r="G4" i="40"/>
  <c r="F4" i="40"/>
  <c r="E4" i="40"/>
  <c r="D4" i="40"/>
  <c r="C4" i="40"/>
  <c r="B4" i="40"/>
  <c r="C6" i="39"/>
  <c r="C7" i="39"/>
  <c r="C8" i="39"/>
  <c r="C9" i="39"/>
  <c r="C10" i="39"/>
  <c r="C11" i="39"/>
  <c r="C12" i="39"/>
  <c r="C13" i="39"/>
  <c r="C14" i="39"/>
  <c r="C15" i="39"/>
  <c r="C5" i="39"/>
  <c r="F9" i="41" l="1"/>
  <c r="F8" i="41"/>
  <c r="F6" i="41"/>
  <c r="F5" i="41"/>
  <c r="F11" i="41" s="1"/>
  <c r="F10" i="41"/>
  <c r="F7" i="41"/>
  <c r="F4" i="28" l="1"/>
  <c r="F5" i="28"/>
  <c r="F6" i="28"/>
  <c r="F7" i="28"/>
  <c r="F8" i="28"/>
  <c r="F9" i="28"/>
  <c r="F10" i="28"/>
  <c r="F11" i="28"/>
  <c r="F12" i="28"/>
  <c r="H7" i="4"/>
  <c r="K7" i="4" s="1"/>
  <c r="N7" i="4" s="1"/>
  <c r="H9" i="4" l="1"/>
  <c r="H10" i="4"/>
  <c r="H11" i="4"/>
  <c r="H12" i="4"/>
  <c r="H8" i="4"/>
  <c r="B14" i="22" l="1"/>
  <c r="G6" i="15"/>
  <c r="G7" i="15"/>
  <c r="G8" i="15"/>
  <c r="G9" i="15"/>
  <c r="G10" i="15"/>
  <c r="G5" i="15"/>
  <c r="N8" i="4"/>
  <c r="N9" i="4"/>
  <c r="N10" i="4"/>
  <c r="N11" i="4"/>
  <c r="N12" i="4"/>
  <c r="K8" i="4"/>
  <c r="K9" i="4"/>
  <c r="K10" i="4"/>
  <c r="K11" i="4"/>
  <c r="K12" i="4"/>
  <c r="D12" i="4"/>
  <c r="D11" i="4"/>
  <c r="D10" i="4"/>
  <c r="D9" i="4"/>
  <c r="D8" i="4"/>
  <c r="G12" i="4"/>
  <c r="G11" i="4"/>
  <c r="G10" i="4"/>
  <c r="G9" i="4"/>
  <c r="G8" i="4"/>
  <c r="J12" i="4"/>
  <c r="J11" i="4"/>
  <c r="J10" i="4"/>
  <c r="J9" i="4"/>
  <c r="J8" i="4"/>
  <c r="M12" i="4"/>
  <c r="M11" i="4"/>
  <c r="M10" i="4"/>
  <c r="M9" i="4"/>
  <c r="M8" i="4"/>
  <c r="E9" i="4"/>
  <c r="E10" i="4"/>
  <c r="E11" i="4"/>
  <c r="E12" i="4"/>
  <c r="E8" i="4"/>
</calcChain>
</file>

<file path=xl/sharedStrings.xml><?xml version="1.0" encoding="utf-8"?>
<sst xmlns="http://schemas.openxmlformats.org/spreadsheetml/2006/main" count="825" uniqueCount="353">
  <si>
    <t>S. America</t>
  </si>
  <si>
    <t>Argentina</t>
  </si>
  <si>
    <t>Mexico</t>
  </si>
  <si>
    <t>France</t>
  </si>
  <si>
    <t>Germany</t>
  </si>
  <si>
    <t>Sweden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</si>
  <si>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</si>
  <si>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</si>
  <si>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</si>
  <si>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</si>
  <si>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</si>
  <si>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</si>
  <si>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</si>
  <si>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</si>
  <si>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</si>
  <si>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</si>
  <si>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</si>
  <si>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</si>
  <si>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</si>
  <si>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</si>
  <si>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</si>
  <si>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</si>
  <si>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</si>
  <si>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</si>
  <si>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</si>
  <si>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</si>
  <si>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</si>
  <si>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</si>
  <si>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</si>
  <si>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</si>
  <si>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</si>
  <si>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</si>
  <si>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</si>
  <si>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</si>
  <si>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</si>
  <si>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</si>
  <si>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</si>
  <si>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</si>
  <si>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</si>
  <si>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</si>
  <si>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</si>
  <si>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</si>
  <si>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</si>
  <si>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</si>
  <si>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</si>
  <si>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</si>
  <si>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</si>
  <si>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</si>
  <si>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</si>
  <si>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</si>
  <si>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</si>
  <si>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</si>
  <si>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</si>
  <si>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</si>
  <si>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</si>
  <si>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</si>
  <si>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</si>
  <si>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</si>
  <si>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</si>
  <si>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</si>
  <si>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</si>
  <si>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</si>
  <si>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</si>
  <si>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</si>
  <si>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</si>
  <si>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</si>
  <si>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</si>
  <si>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Status</t>
  </si>
  <si>
    <t>Area</t>
  </si>
  <si>
    <t>Central</t>
  </si>
  <si>
    <t>Total</t>
  </si>
  <si>
    <t>Grade</t>
  </si>
  <si>
    <t>Nancy</t>
  </si>
  <si>
    <t>Laura</t>
  </si>
  <si>
    <t>4T</t>
  </si>
  <si>
    <t>1T</t>
  </si>
  <si>
    <t>Tendencia</t>
  </si>
  <si>
    <t>2T</t>
  </si>
  <si>
    <t>3T</t>
  </si>
  <si>
    <t>Europa</t>
  </si>
  <si>
    <t>Oriente</t>
  </si>
  <si>
    <t>Beneficios Brutos en Millones €</t>
  </si>
  <si>
    <t>&gt;=50</t>
  </si>
  <si>
    <t>&lt; 45</t>
  </si>
  <si>
    <t>&gt;=5</t>
  </si>
  <si>
    <t>Entre 45 y 50</t>
  </si>
  <si>
    <t>Entre 0 y 5</t>
  </si>
  <si>
    <t>&lt; 0</t>
  </si>
  <si>
    <t>Contactos duplicados</t>
  </si>
  <si>
    <t>Dirección</t>
  </si>
  <si>
    <t>Ciudad</t>
  </si>
  <si>
    <t>C.P.</t>
  </si>
  <si>
    <t>País</t>
  </si>
  <si>
    <t>Teléfono</t>
  </si>
  <si>
    <t>Nombre del Contacto</t>
  </si>
  <si>
    <t>Estudiante</t>
  </si>
  <si>
    <t>Parcial 1</t>
  </si>
  <si>
    <t>Parcial 2</t>
  </si>
  <si>
    <t>Parcial 3</t>
  </si>
  <si>
    <t>Ex. Final</t>
  </si>
  <si>
    <t>Determinar las dos notas más altas en clase</t>
  </si>
  <si>
    <t>Andrés</t>
  </si>
  <si>
    <t>Juana</t>
  </si>
  <si>
    <t>María</t>
  </si>
  <si>
    <t>Emilio</t>
  </si>
  <si>
    <t>Miguel</t>
  </si>
  <si>
    <t>Roberto</t>
  </si>
  <si>
    <t>Ana</t>
  </si>
  <si>
    <t>Bicicleta montañera</t>
  </si>
  <si>
    <t>Bicicleta de Paseo</t>
  </si>
  <si>
    <t>Híbrida</t>
  </si>
  <si>
    <t>Bicicleta de Carrera</t>
  </si>
  <si>
    <t>Triciclo</t>
  </si>
  <si>
    <t>Monociclo</t>
  </si>
  <si>
    <t>Producto</t>
  </si>
  <si>
    <t>Cambios</t>
  </si>
  <si>
    <t>Frenos</t>
  </si>
  <si>
    <t>Barras</t>
  </si>
  <si>
    <t>Asiento</t>
  </si>
  <si>
    <t>Durabilidad</t>
  </si>
  <si>
    <t>Puntuación
General</t>
  </si>
  <si>
    <t>Noroeste</t>
  </si>
  <si>
    <t>Oeste</t>
  </si>
  <si>
    <t>Sudoeste</t>
  </si>
  <si>
    <t>Sur</t>
  </si>
  <si>
    <t>Este</t>
  </si>
  <si>
    <t>Otras</t>
  </si>
  <si>
    <t>Región</t>
  </si>
  <si>
    <t>Valor de referencia</t>
  </si>
  <si>
    <t>ID</t>
  </si>
  <si>
    <t>PRODUCTO</t>
  </si>
  <si>
    <t>PROVEEDOR</t>
  </si>
  <si>
    <t>CATEGORIA</t>
  </si>
  <si>
    <t>CANT x UNIT</t>
  </si>
  <si>
    <t>PRECIO UNIT</t>
  </si>
  <si>
    <t>UNDS EN STOCK</t>
  </si>
  <si>
    <t>PUNTO REORDEN</t>
  </si>
  <si>
    <t>Chai</t>
  </si>
  <si>
    <t>A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</si>
  <si>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</si>
  <si>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</si>
  <si>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</si>
  <si>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</si>
  <si>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</si>
  <si>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</si>
  <si>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B</t>
  </si>
  <si>
    <t>48 - 6 oz jars</t>
  </si>
  <si>
    <t>Chef Anton's Gumbo Mix</t>
  </si>
  <si>
    <t>36 boxes</t>
  </si>
  <si>
    <t>Louisiana Fiery Hot Pepper Sauce</t>
  </si>
  <si>
    <t>32 - 8 oz bottles</t>
  </si>
  <si>
    <t>Louisiana Hot Spiced Okra</t>
  </si>
  <si>
    <t>24 - 8 oz jars</t>
  </si>
  <si>
    <t>Grandma's Boysenberry Spread</t>
  </si>
  <si>
    <t>C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</si>
  <si>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</si>
  <si>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</si>
  <si>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</si>
  <si>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</si>
  <si>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</si>
  <si>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</si>
  <si>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D</t>
  </si>
  <si>
    <t>18 - 500 g pkgs.</t>
  </si>
  <si>
    <t>Ikura</t>
  </si>
  <si>
    <t>12 - 200 ml jars</t>
  </si>
  <si>
    <t>Longlife Tofu</t>
  </si>
  <si>
    <t>5 kg pkg.</t>
  </si>
  <si>
    <t>Queso Cabrales</t>
  </si>
  <si>
    <t>E</t>
  </si>
  <si>
    <t>1 kg pkg.</t>
  </si>
  <si>
    <t>Queso Manchego La Pastora</t>
  </si>
  <si>
    <t>10 - 500 g pkgs.</t>
  </si>
  <si>
    <t>Konbu</t>
  </si>
  <si>
    <t>F</t>
  </si>
  <si>
    <t>2 kg box</t>
  </si>
  <si>
    <t>Tofu</t>
  </si>
  <si>
    <t>40 - 100 g pkgs.</t>
  </si>
  <si>
    <t>Genen Shouyu</t>
  </si>
  <si>
    <t>24 - 250 ml bottles</t>
  </si>
  <si>
    <t>Pavlova</t>
  </si>
  <si>
    <t>G</t>
  </si>
  <si>
    <t>32 - 500 g boxes</t>
  </si>
  <si>
    <t>Alice Mutton</t>
  </si>
  <si>
    <t>20 - 1 kg tins</t>
  </si>
  <si>
    <t>Carnarvon Tigers</t>
  </si>
  <si>
    <t>16 kg pkg.</t>
  </si>
  <si>
    <t>Vegie-spread</t>
  </si>
  <si>
    <t>15 - 625 g jars</t>
  </si>
  <si>
    <t>Outback Lager</t>
  </si>
  <si>
    <t>24 - 355 ml bottles</t>
  </si>
  <si>
    <t>Teatime Chocolate Biscuits</t>
  </si>
  <si>
    <t>H</t>
  </si>
  <si>
    <t>10 boxes x 12 pieces</t>
  </si>
  <si>
    <t>Sir Rodney's Marmalade</t>
  </si>
  <si>
    <t>30 gift boxes</t>
  </si>
  <si>
    <t>Sir Rodney's Scones</t>
  </si>
  <si>
    <t>24 pkgs. x 4 pieces</t>
  </si>
  <si>
    <t>Scottish Longbreads</t>
  </si>
  <si>
    <t>10 boxes x 8 pieces</t>
  </si>
  <si>
    <t>Gustaf's Knäckebröd</t>
  </si>
  <si>
    <t>I</t>
  </si>
  <si>
    <t>24 - 500 g pkgs.</t>
  </si>
  <si>
    <t>Tunnbröd</t>
  </si>
  <si>
    <t>12 - 250 g pkgs.</t>
  </si>
  <si>
    <t>Guaraná Fantástica</t>
  </si>
  <si>
    <t>J</t>
  </si>
  <si>
    <t>12 - 355 ml cans</t>
  </si>
  <si>
    <t>NuNuCa Nuß-Nougat-Creme</t>
  </si>
  <si>
    <t>K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</si>
  <si>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</si>
  <si>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</si>
  <si>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</si>
  <si>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</si>
  <si>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</si>
  <si>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</si>
  <si>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L</t>
  </si>
  <si>
    <t>25 - 825 g cans</t>
  </si>
  <si>
    <t>Thüringer Rostbratwurst</t>
  </si>
  <si>
    <t>50 bags x 30 sausgs.</t>
  </si>
  <si>
    <t>Wimmers gute Semmelknödel</t>
  </si>
  <si>
    <t>20 bags x 4 pieces</t>
  </si>
  <si>
    <t>Rhönbräu Klosterbier</t>
  </si>
  <si>
    <t>24 - 0.5 l bottles</t>
  </si>
  <si>
    <t>Original Frankfurter grüne Soße</t>
  </si>
  <si>
    <t>12 boxes</t>
  </si>
  <si>
    <t>Nord-Ost Matjeshering</t>
  </si>
  <si>
    <t>M</t>
  </si>
  <si>
    <t>10 - 200 g glasses</t>
  </si>
  <si>
    <t>N</t>
  </si>
  <si>
    <t>12 - 100 g pkgs</t>
  </si>
  <si>
    <t>Mascarpone Fabioli</t>
  </si>
  <si>
    <t>24 - 200 g pkgs.</t>
  </si>
  <si>
    <t>Mozzarella di Giovanni</t>
  </si>
  <si>
    <t>Geitost</t>
  </si>
  <si>
    <t>O</t>
  </si>
  <si>
    <t>500 g</t>
  </si>
  <si>
    <t>Gudbrandsdalsost</t>
  </si>
  <si>
    <t>10 kg pkg.</t>
  </si>
  <si>
    <t>Flotemysost</t>
  </si>
  <si>
    <t>Sasquatch Ale</t>
  </si>
  <si>
    <t>P</t>
  </si>
  <si>
    <t>Steeleye Stout</t>
  </si>
  <si>
    <t>Laughing Lumberjack Lager</t>
  </si>
  <si>
    <t>Inlagd Sill</t>
  </si>
  <si>
    <t>Q</t>
  </si>
  <si>
    <t>24 - 250 g  jars</t>
  </si>
  <si>
    <t>Gravad lax</t>
  </si>
  <si>
    <t>12 - 500 g pkgs.</t>
  </si>
  <si>
    <t>Röd Kaviar</t>
  </si>
  <si>
    <t>24 - 150 g jars</t>
  </si>
  <si>
    <t>Côte de Blaye</t>
  </si>
  <si>
    <t>R</t>
  </si>
  <si>
    <t>12 - 75 cl bottles</t>
  </si>
  <si>
    <t>Chartreuse verte</t>
  </si>
  <si>
    <t>750 cc per bottle</t>
  </si>
  <si>
    <t>Boston Crab Meat</t>
  </si>
  <si>
    <t>S</t>
  </si>
  <si>
    <t>24 - 4 oz tins</t>
  </si>
  <si>
    <t>Jack's New England Clam Chowder</t>
  </si>
  <si>
    <t>12 - 12 oz cans</t>
  </si>
  <si>
    <t>Singaporean Hokkien Fried Mee</t>
  </si>
  <si>
    <t>T</t>
  </si>
  <si>
    <t>32 - 1 kg pkgs.</t>
  </si>
  <si>
    <t>Ipoh Coffee</t>
  </si>
  <si>
    <t>16 - 500 g tins</t>
  </si>
  <si>
    <t>Gula Malacca</t>
  </si>
  <si>
    <t>20 - 2 kg bags</t>
  </si>
  <si>
    <t>Rogede sild</t>
  </si>
  <si>
    <t>U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</si>
  <si>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</si>
  <si>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</si>
  <si>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</si>
  <si>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</si>
  <si>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</si>
  <si>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</si>
  <si>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</si>
  <si>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</si>
  <si>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V</t>
  </si>
  <si>
    <t>24 - 50 g pkgs.</t>
  </si>
  <si>
    <t>Valkoinen suklaa</t>
  </si>
  <si>
    <t>12 - 100 g bars</t>
  </si>
  <si>
    <t>Lakkalikööri</t>
  </si>
  <si>
    <t>500 ml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</si>
  <si>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</si>
  <si>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</si>
  <si>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</si>
  <si>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</si>
  <si>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</si>
  <si>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</si>
  <si>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</si>
  <si>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W</t>
  </si>
  <si>
    <t>16 pies</t>
  </si>
  <si>
    <t>Pâté chinois</t>
  </si>
  <si>
    <t>24 boxes x 2 pies</t>
  </si>
  <si>
    <t>Gnocchi di nonna Alice</t>
  </si>
  <si>
    <t>X</t>
  </si>
  <si>
    <t>24 - 250 g pkgs.</t>
  </si>
  <si>
    <t>Ravioli Angelo</t>
  </si>
  <si>
    <t>Escargots de Bourgogne</t>
  </si>
  <si>
    <t>Y</t>
  </si>
  <si>
    <t>24 pieces</t>
  </si>
  <si>
    <t>Raclette Courdavault</t>
  </si>
  <si>
    <t>Z</t>
  </si>
  <si>
    <t>15 - 300 g rounds</t>
  </si>
  <si>
    <t>Sirop d'érable</t>
  </si>
  <si>
    <t>24 - 500 ml bottles</t>
  </si>
  <si>
    <t>48 pies</t>
  </si>
  <si>
    <t>Tarta de Queso</t>
  </si>
  <si>
    <t>Queso Camembert Pierrot</t>
  </si>
  <si>
    <t>Queso Gorgonzola Telino</t>
  </si>
  <si>
    <t xml:space="preserve">Productos con menos de </t>
  </si>
  <si>
    <t>Identificar proveedor</t>
  </si>
  <si>
    <t>unidades en stock</t>
  </si>
  <si>
    <t>KPI Beneficios Brutos</t>
  </si>
  <si>
    <t>Valoración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</si>
  <si>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</si>
  <si>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</si>
  <si>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</si>
  <si>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</si>
  <si>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</si>
  <si>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</si>
  <si>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</si>
  <si>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</si>
  <si>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</si>
  <si>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</si>
  <si>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</si>
  <si>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</si>
  <si>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</si>
  <si>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Mes</t>
  </si>
  <si>
    <t>VENTAS DEL AÑO</t>
  </si>
  <si>
    <t xml:space="preserve">Ganancias por Región </t>
  </si>
  <si>
    <t>Ganancias</t>
  </si>
  <si>
    <t>Tabla de multiplicar</t>
  </si>
  <si>
    <t>Vendedor</t>
  </si>
  <si>
    <t>Salas</t>
  </si>
  <si>
    <t>Rojas</t>
  </si>
  <si>
    <t>Fuentes</t>
  </si>
  <si>
    <t>López</t>
  </si>
  <si>
    <t>Pérez</t>
  </si>
  <si>
    <t>Rodríguez</t>
  </si>
  <si>
    <t>Primer Trimestre</t>
  </si>
  <si>
    <t>Segundo Trimestre</t>
  </si>
  <si>
    <t>Tercer Trimestre</t>
  </si>
  <si>
    <t>Cuarto Trimestre</t>
  </si>
  <si>
    <t>Promedio Ventas</t>
  </si>
  <si>
    <t>Ventas del Año</t>
  </si>
  <si>
    <t>Total Ventas</t>
  </si>
  <si>
    <t>Contactos únicos</t>
  </si>
  <si>
    <t>Apariciones</t>
  </si>
  <si>
    <t>Fecha de Entrega</t>
  </si>
  <si>
    <t>Núm. Paquetes</t>
  </si>
  <si>
    <t>Realizada (1=Sí / 2=No)</t>
  </si>
  <si>
    <t>Registro de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</si>
</sst>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&quot; Excellent&quot;"/>
    <numFmt numFmtId="168" formatCode="&quot; Very Good&quot;"/>
    <numFmt numFmtId="169" formatCode="&quot; Good&quot;"/>
    <numFmt numFmtId="170" formatCode="&quot; Fair&quot;"/>
    <numFmt numFmtId="171" formatCode="&quot; Poor&quot;"/>
    <numFmt numFmtId="172" formatCode="_-* #,##0.00\ [$€-C0A]_-;\-* #,##0.00\ [$€-C0A]_-;_-* &quot;-&quot;??\ [$€-C0A]_-;_-@_-"/>
    <numFmt numFmtId="173" formatCode="_(&quot;$&quot;* #,##0_);_(&quot;$&quot;* \(#,##0\);_(&quot;$&quot;* &quot;-&quot;??_);_(@_)"/>
    <numFmt numFmtId="174" formatCode="#,##0.00\ [$€-C0A];[Red]\-#,##0.00\ [$€-C0A]"/>
    <numFmt numFmtId="175" formatCode="0000"/>
    <numFmt numFmtId="176" formatCode="#,##0.00\ &quot;€&quot;"/>
    <numFmt numFmtId="177" formatCode="_-* #,##0\ [$€-C0A]_-;\-* #,##0\ [$€-C0A]_-;_-* &quot;-&quot;??\ [$€-C0A]_-;_-@_-"/>
    <numFmt numFmtId="178" formatCode="&quot; Excelente&quot;"/>
    <numFmt numFmtId="179" formatCode="&quot; Muy Bien&quot;"/>
    <numFmt numFmtId="180" formatCode="&quot; Bien&quot;"/>
    <numFmt numFmtId="181" formatCode="&quot; Regular&quot;"/>
    <numFmt numFmtId="182" formatCode="&quot; Mal&quot;"/>
    <numFmt numFmtId="183" formatCode="#,##0\ [$€-C0A];[Red]\-#,##0\ [$€-C0A]"/>
    <numFmt numFmtId="18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name val="Segoe UI Black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b/>
      <sz val="16"/>
      <color theme="1"/>
      <name val="Arial"/>
      <family val="2"/>
    </font>
    <font>
      <b/>
      <sz val="11"/>
      <color theme="0"/>
      <name val="Segoe UI"/>
      <family val="2"/>
    </font>
    <font>
      <b/>
      <sz val="14"/>
      <color theme="6"/>
      <name val="Segoe UI Black"/>
      <family val="2"/>
    </font>
    <font>
      <b/>
      <sz val="16"/>
      <color theme="6"/>
      <name val="Segoe UI Black"/>
      <family val="2"/>
    </font>
    <font>
      <b/>
      <sz val="18"/>
      <color theme="6"/>
      <name val="Segoe UI Black"/>
      <family val="2"/>
    </font>
    <font>
      <b/>
      <sz val="12"/>
      <name val="Segoe UI"/>
      <family val="2"/>
    </font>
    <font>
      <sz val="14"/>
      <name val="Segoe UI"/>
      <family val="2"/>
    </font>
    <font>
      <sz val="11"/>
      <color indexed="8"/>
      <name val="Segoe UI"/>
      <family val="2"/>
    </font>
    <font>
      <sz val="12"/>
      <color theme="1"/>
      <name val="Segoe UI"/>
      <family val="2"/>
    </font>
    <font>
      <sz val="11"/>
      <color rgb="FF00000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5C8E26"/>
        <bgColor theme="6"/>
      </patternFill>
    </fill>
    <fill>
      <patternFill patternType="solid">
        <fgColor rgb="FFCEEAB0"/>
        <bgColor theme="6"/>
      </patternFill>
    </fill>
    <fill>
      <patternFill patternType="solid">
        <fgColor rgb="FFCEEAB0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1" fillId="3" borderId="5" applyNumberFormat="0" applyFont="0" applyAlignment="0" applyProtection="0"/>
  </cellStyleXfs>
  <cellXfs count="22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3" applyFont="1"/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12" fillId="0" borderId="0" xfId="2" applyFont="1"/>
    <xf numFmtId="0" fontId="13" fillId="0" borderId="0" xfId="2" applyFont="1" applyAlignment="1"/>
    <xf numFmtId="0" fontId="13" fillId="0" borderId="0" xfId="2" applyFont="1" applyAlignment="1">
      <alignment horizontal="center"/>
    </xf>
    <xf numFmtId="0" fontId="13" fillId="0" borderId="0" xfId="2" applyFont="1"/>
    <xf numFmtId="173" fontId="12" fillId="0" borderId="6" xfId="1" applyNumberFormat="1" applyFont="1" applyBorder="1" applyAlignment="1">
      <alignment horizontal="center"/>
    </xf>
    <xf numFmtId="0" fontId="12" fillId="0" borderId="0" xfId="2" applyFont="1" applyBorder="1"/>
    <xf numFmtId="173" fontId="12" fillId="0" borderId="9" xfId="1" applyNumberFormat="1" applyFont="1" applyBorder="1" applyAlignment="1">
      <alignment horizontal="center"/>
    </xf>
    <xf numFmtId="173" fontId="12" fillId="0" borderId="10" xfId="1" applyNumberFormat="1" applyFont="1" applyBorder="1" applyAlignment="1">
      <alignment horizontal="center"/>
    </xf>
    <xf numFmtId="173" fontId="12" fillId="0" borderId="12" xfId="1" applyNumberFormat="1" applyFont="1" applyBorder="1" applyAlignment="1">
      <alignment horizontal="center"/>
    </xf>
    <xf numFmtId="173" fontId="12" fillId="0" borderId="14" xfId="1" applyNumberFormat="1" applyFont="1" applyBorder="1" applyAlignment="1">
      <alignment horizontal="center"/>
    </xf>
    <xf numFmtId="173" fontId="12" fillId="0" borderId="15" xfId="1" applyNumberFormat="1" applyFont="1" applyBorder="1" applyAlignment="1">
      <alignment horizontal="center"/>
    </xf>
    <xf numFmtId="0" fontId="13" fillId="0" borderId="6" xfId="2" applyFont="1" applyBorder="1" applyAlignment="1">
      <alignment horizontal="right" indent="1"/>
    </xf>
    <xf numFmtId="0" fontId="13" fillId="0" borderId="16" xfId="2" applyFont="1" applyBorder="1" applyAlignment="1">
      <alignment horizontal="right" indent="1"/>
    </xf>
    <xf numFmtId="0" fontId="11" fillId="0" borderId="21" xfId="2" applyFont="1" applyBorder="1" applyAlignment="1">
      <alignment horizontal="center"/>
    </xf>
    <xf numFmtId="0" fontId="13" fillId="0" borderId="21" xfId="2" applyFont="1" applyBorder="1" applyAlignment="1">
      <alignment horizontal="center"/>
    </xf>
    <xf numFmtId="0" fontId="13" fillId="0" borderId="22" xfId="2" applyFont="1" applyBorder="1" applyAlignment="1">
      <alignment horizontal="center"/>
    </xf>
    <xf numFmtId="0" fontId="13" fillId="6" borderId="20" xfId="2" applyFont="1" applyFill="1" applyBorder="1" applyAlignment="1">
      <alignment horizontal="center" wrapText="1"/>
    </xf>
    <xf numFmtId="0" fontId="13" fillId="0" borderId="23" xfId="2" applyFont="1" applyBorder="1"/>
    <xf numFmtId="0" fontId="12" fillId="0" borderId="24" xfId="2" applyFont="1" applyBorder="1"/>
    <xf numFmtId="0" fontId="12" fillId="0" borderId="25" xfId="2" applyFont="1" applyBorder="1"/>
    <xf numFmtId="0" fontId="12" fillId="0" borderId="26" xfId="2" applyFont="1" applyBorder="1"/>
    <xf numFmtId="0" fontId="13" fillId="2" borderId="23" xfId="2" applyFont="1" applyFill="1" applyBorder="1" applyAlignment="1">
      <alignment horizontal="center"/>
    </xf>
    <xf numFmtId="0" fontId="13" fillId="4" borderId="27" xfId="2" applyFont="1" applyFill="1" applyBorder="1" applyAlignment="1">
      <alignment horizontal="center"/>
    </xf>
    <xf numFmtId="0" fontId="13" fillId="4" borderId="20" xfId="2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10" fillId="0" borderId="0" xfId="0" applyFont="1"/>
    <xf numFmtId="0" fontId="9" fillId="0" borderId="0" xfId="0" applyFont="1" applyAlignment="1">
      <alignment horizontal="left" vertical="top" indent="1"/>
    </xf>
    <xf numFmtId="0" fontId="10" fillId="0" borderId="0" xfId="0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3" xfId="7" applyFont="1" applyFill="1" applyBorder="1" applyAlignment="1">
      <alignment horizontal="center" wrapText="1"/>
    </xf>
    <xf numFmtId="1" fontId="8" fillId="0" borderId="3" xfId="7" applyNumberFormat="1" applyFont="1" applyFill="1" applyBorder="1" applyAlignment="1">
      <alignment horizontal="center" wrapText="1"/>
    </xf>
    <xf numFmtId="0" fontId="8" fillId="0" borderId="1" xfId="7" applyFont="1" applyFill="1" applyBorder="1" applyAlignment="1">
      <alignment horizontal="center" wrapText="1"/>
    </xf>
    <xf numFmtId="1" fontId="8" fillId="0" borderId="1" xfId="7" applyNumberFormat="1" applyFont="1" applyFill="1" applyBorder="1" applyAlignment="1">
      <alignment horizontal="center" wrapText="1"/>
    </xf>
    <xf numFmtId="0" fontId="8" fillId="0" borderId="2" xfId="7" applyFont="1" applyFill="1" applyBorder="1" applyAlignment="1">
      <alignment horizontal="center" wrapText="1"/>
    </xf>
    <xf numFmtId="1" fontId="8" fillId="0" borderId="2" xfId="7" applyNumberFormat="1" applyFont="1" applyFill="1" applyBorder="1" applyAlignment="1">
      <alignment horizontal="center" wrapText="1"/>
    </xf>
    <xf numFmtId="0" fontId="8" fillId="0" borderId="1" xfId="7" applyFont="1" applyFill="1" applyBorder="1" applyAlignment="1">
      <alignment horizontal="left" wrapText="1" indent="1"/>
    </xf>
    <xf numFmtId="0" fontId="8" fillId="0" borderId="2" xfId="7" applyFont="1" applyFill="1" applyBorder="1" applyAlignment="1">
      <alignment horizontal="left" wrapText="1" indent="1"/>
    </xf>
    <xf numFmtId="0" fontId="9" fillId="0" borderId="0" xfId="0" applyFont="1" applyAlignment="1">
      <alignment horizontal="left" indent="1"/>
    </xf>
    <xf numFmtId="167" fontId="9" fillId="0" borderId="0" xfId="0" applyNumberFormat="1" applyFont="1" applyFill="1" applyBorder="1" applyAlignment="1">
      <alignment horizontal="left" vertical="center"/>
    </xf>
    <xf numFmtId="168" fontId="9" fillId="0" borderId="0" xfId="0" applyNumberFormat="1" applyFont="1" applyFill="1" applyBorder="1" applyAlignment="1">
      <alignment horizontal="left" vertical="center"/>
    </xf>
    <xf numFmtId="169" fontId="9" fillId="0" borderId="0" xfId="0" applyNumberFormat="1" applyFont="1" applyFill="1" applyBorder="1" applyAlignment="1">
      <alignment horizontal="left" vertical="center"/>
    </xf>
    <xf numFmtId="170" fontId="9" fillId="0" borderId="0" xfId="0" applyNumberFormat="1" applyFont="1" applyFill="1" applyBorder="1" applyAlignment="1">
      <alignment horizontal="left" vertical="center"/>
    </xf>
    <xf numFmtId="171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/>
    <xf numFmtId="0" fontId="14" fillId="0" borderId="6" xfId="0" applyFont="1" applyBorder="1" applyAlignment="1">
      <alignment horizontal="center"/>
    </xf>
    <xf numFmtId="0" fontId="9" fillId="0" borderId="0" xfId="0" applyFont="1" applyAlignment="1">
      <alignment horizontal="left" indent="2"/>
    </xf>
    <xf numFmtId="166" fontId="9" fillId="0" borderId="0" xfId="0" applyNumberFormat="1" applyFont="1"/>
    <xf numFmtId="0" fontId="9" fillId="0" borderId="0" xfId="0" applyFont="1" applyFill="1"/>
    <xf numFmtId="175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75" fontId="6" fillId="0" borderId="33" xfId="3" applyNumberFormat="1" applyFont="1" applyBorder="1" applyAlignment="1">
      <alignment horizontal="center"/>
    </xf>
    <xf numFmtId="0" fontId="6" fillId="9" borderId="34" xfId="3" applyNumberFormat="1" applyFont="1" applyFill="1" applyBorder="1" applyAlignment="1">
      <alignment horizontal="center"/>
    </xf>
    <xf numFmtId="175" fontId="5" fillId="0" borderId="33" xfId="3" applyNumberFormat="1" applyFont="1" applyBorder="1" applyAlignment="1">
      <alignment horizontal="center"/>
    </xf>
    <xf numFmtId="0" fontId="5" fillId="0" borderId="33" xfId="3" applyNumberFormat="1" applyFont="1" applyBorder="1" applyAlignment="1"/>
    <xf numFmtId="0" fontId="5" fillId="0" borderId="33" xfId="3" applyNumberFormat="1" applyFont="1" applyBorder="1" applyAlignment="1">
      <alignment horizontal="center"/>
    </xf>
    <xf numFmtId="0" fontId="5" fillId="0" borderId="35" xfId="3" applyNumberFormat="1" applyFont="1" applyBorder="1" applyAlignment="1">
      <alignment horizontal="center"/>
    </xf>
    <xf numFmtId="175" fontId="6" fillId="9" borderId="36" xfId="3" applyNumberFormat="1" applyFont="1" applyFill="1" applyBorder="1" applyAlignment="1">
      <alignment horizontal="center"/>
    </xf>
    <xf numFmtId="0" fontId="6" fillId="9" borderId="36" xfId="3" applyNumberFormat="1" applyFont="1" applyFill="1" applyBorder="1" applyAlignment="1"/>
    <xf numFmtId="0" fontId="6" fillId="9" borderId="36" xfId="3" applyNumberFormat="1" applyFont="1" applyFill="1" applyBorder="1" applyAlignment="1">
      <alignment horizontal="center"/>
    </xf>
    <xf numFmtId="0" fontId="6" fillId="9" borderId="37" xfId="3" applyNumberFormat="1" applyFont="1" applyFill="1" applyBorder="1" applyAlignment="1">
      <alignment horizontal="center"/>
    </xf>
    <xf numFmtId="0" fontId="6" fillId="0" borderId="33" xfId="3" applyNumberFormat="1" applyFont="1" applyBorder="1" applyAlignment="1"/>
    <xf numFmtId="0" fontId="6" fillId="0" borderId="33" xfId="3" applyNumberFormat="1" applyFont="1" applyBorder="1" applyAlignment="1">
      <alignment horizontal="center"/>
    </xf>
    <xf numFmtId="0" fontId="6" fillId="0" borderId="35" xfId="3" applyNumberFormat="1" applyFont="1" applyBorder="1" applyAlignment="1">
      <alignment horizontal="center"/>
    </xf>
    <xf numFmtId="175" fontId="6" fillId="9" borderId="33" xfId="3" applyNumberFormat="1" applyFont="1" applyFill="1" applyBorder="1" applyAlignment="1">
      <alignment horizontal="center"/>
    </xf>
    <xf numFmtId="0" fontId="6" fillId="9" borderId="33" xfId="3" applyNumberFormat="1" applyFont="1" applyFill="1" applyBorder="1" applyAlignment="1"/>
    <xf numFmtId="0" fontId="6" fillId="9" borderId="33" xfId="3" applyNumberFormat="1" applyFont="1" applyFill="1" applyBorder="1" applyAlignment="1">
      <alignment horizontal="center"/>
    </xf>
    <xf numFmtId="0" fontId="6" fillId="9" borderId="35" xfId="3" applyNumberFormat="1" applyFont="1" applyFill="1" applyBorder="1" applyAlignment="1">
      <alignment horizontal="center"/>
    </xf>
    <xf numFmtId="175" fontId="6" fillId="9" borderId="38" xfId="3" applyNumberFormat="1" applyFont="1" applyFill="1" applyBorder="1" applyAlignment="1">
      <alignment horizontal="center"/>
    </xf>
    <xf numFmtId="0" fontId="6" fillId="9" borderId="38" xfId="3" applyNumberFormat="1" applyFont="1" applyFill="1" applyBorder="1" applyAlignment="1"/>
    <xf numFmtId="0" fontId="6" fillId="9" borderId="38" xfId="3" applyNumberFormat="1" applyFont="1" applyFill="1" applyBorder="1" applyAlignment="1">
      <alignment horizontal="center"/>
    </xf>
    <xf numFmtId="0" fontId="5" fillId="0" borderId="33" xfId="5" applyNumberFormat="1" applyFont="1" applyBorder="1" applyAlignment="1">
      <alignment horizontal="center"/>
    </xf>
    <xf numFmtId="0" fontId="6" fillId="9" borderId="36" xfId="5" applyNumberFormat="1" applyFont="1" applyFill="1" applyBorder="1" applyAlignment="1">
      <alignment horizontal="center"/>
    </xf>
    <xf numFmtId="0" fontId="6" fillId="0" borderId="33" xfId="5" applyNumberFormat="1" applyFont="1" applyBorder="1" applyAlignment="1">
      <alignment horizontal="center"/>
    </xf>
    <xf numFmtId="0" fontId="6" fillId="9" borderId="33" xfId="5" applyNumberFormat="1" applyFont="1" applyFill="1" applyBorder="1" applyAlignment="1">
      <alignment horizontal="center"/>
    </xf>
    <xf numFmtId="0" fontId="6" fillId="9" borderId="38" xfId="5" applyNumberFormat="1" applyFont="1" applyFill="1" applyBorder="1" applyAlignment="1">
      <alignment horizontal="center"/>
    </xf>
    <xf numFmtId="0" fontId="6" fillId="0" borderId="0" xfId="5" applyNumberFormat="1" applyFont="1" applyAlignment="1">
      <alignment horizontal="center"/>
    </xf>
    <xf numFmtId="176" fontId="5" fillId="0" borderId="33" xfId="3" applyNumberFormat="1" applyFont="1" applyBorder="1" applyAlignment="1">
      <alignment horizontal="center"/>
    </xf>
    <xf numFmtId="176" fontId="6" fillId="9" borderId="36" xfId="3" applyNumberFormat="1" applyFont="1" applyFill="1" applyBorder="1" applyAlignment="1">
      <alignment horizontal="center"/>
    </xf>
    <xf numFmtId="176" fontId="6" fillId="0" borderId="33" xfId="3" applyNumberFormat="1" applyFont="1" applyBorder="1" applyAlignment="1">
      <alignment horizontal="center"/>
    </xf>
    <xf numFmtId="176" fontId="6" fillId="9" borderId="33" xfId="3" applyNumberFormat="1" applyFont="1" applyFill="1" applyBorder="1" applyAlignment="1">
      <alignment horizontal="center"/>
    </xf>
    <xf numFmtId="176" fontId="6" fillId="9" borderId="38" xfId="3" applyNumberFormat="1" applyFont="1" applyFill="1" applyBorder="1" applyAlignment="1">
      <alignment horizontal="center"/>
    </xf>
    <xf numFmtId="176" fontId="6" fillId="0" borderId="0" xfId="3" applyNumberFormat="1" applyFont="1" applyAlignment="1">
      <alignment horizontal="center"/>
    </xf>
    <xf numFmtId="175" fontId="12" fillId="0" borderId="0" xfId="3" applyNumberFormat="1" applyFont="1" applyAlignment="1">
      <alignment horizontal="center"/>
    </xf>
    <xf numFmtId="0" fontId="12" fillId="0" borderId="0" xfId="3" applyFont="1"/>
    <xf numFmtId="0" fontId="13" fillId="7" borderId="39" xfId="3" applyFont="1" applyFill="1" applyBorder="1" applyAlignment="1">
      <alignment horizontal="center"/>
    </xf>
    <xf numFmtId="0" fontId="12" fillId="0" borderId="0" xfId="5" applyNumberFormat="1" applyFont="1" applyAlignment="1">
      <alignment horizontal="center"/>
    </xf>
    <xf numFmtId="176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75" fontId="13" fillId="0" borderId="33" xfId="3" applyNumberFormat="1" applyFont="1" applyBorder="1" applyAlignment="1">
      <alignment horizontal="center"/>
    </xf>
    <xf numFmtId="0" fontId="13" fillId="0" borderId="33" xfId="3" applyNumberFormat="1" applyFont="1" applyBorder="1" applyAlignment="1"/>
    <xf numFmtId="0" fontId="13" fillId="0" borderId="33" xfId="3" applyNumberFormat="1" applyFont="1" applyBorder="1" applyAlignment="1">
      <alignment horizontal="center"/>
    </xf>
    <xf numFmtId="0" fontId="13" fillId="0" borderId="33" xfId="5" applyNumberFormat="1" applyFont="1" applyBorder="1" applyAlignment="1">
      <alignment horizontal="center"/>
    </xf>
    <xf numFmtId="176" fontId="13" fillId="0" borderId="33" xfId="3" applyNumberFormat="1" applyFont="1" applyBorder="1" applyAlignment="1">
      <alignment horizontal="center"/>
    </xf>
    <xf numFmtId="0" fontId="13" fillId="0" borderId="35" xfId="3" applyNumberFormat="1" applyFont="1" applyBorder="1" applyAlignment="1">
      <alignment horizontal="center"/>
    </xf>
    <xf numFmtId="175" fontId="12" fillId="9" borderId="36" xfId="3" applyNumberFormat="1" applyFont="1" applyFill="1" applyBorder="1" applyAlignment="1">
      <alignment horizontal="center"/>
    </xf>
    <xf numFmtId="0" fontId="12" fillId="9" borderId="36" xfId="3" applyNumberFormat="1" applyFont="1" applyFill="1" applyBorder="1" applyAlignment="1"/>
    <xf numFmtId="0" fontId="12" fillId="9" borderId="36" xfId="3" applyNumberFormat="1" applyFont="1" applyFill="1" applyBorder="1" applyAlignment="1">
      <alignment horizontal="center"/>
    </xf>
    <xf numFmtId="0" fontId="12" fillId="9" borderId="36" xfId="5" applyNumberFormat="1" applyFont="1" applyFill="1" applyBorder="1" applyAlignment="1">
      <alignment horizontal="center"/>
    </xf>
    <xf numFmtId="176" fontId="12" fillId="9" borderId="36" xfId="3" applyNumberFormat="1" applyFont="1" applyFill="1" applyBorder="1" applyAlignment="1">
      <alignment horizontal="center"/>
    </xf>
    <xf numFmtId="0" fontId="12" fillId="9" borderId="37" xfId="3" applyNumberFormat="1" applyFont="1" applyFill="1" applyBorder="1" applyAlignment="1">
      <alignment horizontal="center"/>
    </xf>
    <xf numFmtId="175" fontId="12" fillId="0" borderId="33" xfId="3" applyNumberFormat="1" applyFont="1" applyBorder="1" applyAlignment="1">
      <alignment horizontal="center"/>
    </xf>
    <xf numFmtId="0" fontId="12" fillId="0" borderId="33" xfId="3" applyNumberFormat="1" applyFont="1" applyBorder="1" applyAlignment="1"/>
    <xf numFmtId="0" fontId="12" fillId="0" borderId="33" xfId="3" applyNumberFormat="1" applyFont="1" applyBorder="1" applyAlignment="1">
      <alignment horizontal="center"/>
    </xf>
    <xf numFmtId="0" fontId="12" fillId="0" borderId="33" xfId="5" applyNumberFormat="1" applyFont="1" applyBorder="1" applyAlignment="1">
      <alignment horizontal="center"/>
    </xf>
    <xf numFmtId="176" fontId="12" fillId="0" borderId="33" xfId="3" applyNumberFormat="1" applyFont="1" applyBorder="1" applyAlignment="1">
      <alignment horizontal="center"/>
    </xf>
    <xf numFmtId="0" fontId="12" fillId="0" borderId="35" xfId="3" applyNumberFormat="1" applyFont="1" applyBorder="1" applyAlignment="1">
      <alignment horizontal="center"/>
    </xf>
    <xf numFmtId="175" fontId="12" fillId="9" borderId="33" xfId="3" applyNumberFormat="1" applyFont="1" applyFill="1" applyBorder="1" applyAlignment="1">
      <alignment horizontal="center"/>
    </xf>
    <xf numFmtId="0" fontId="12" fillId="9" borderId="33" xfId="3" applyNumberFormat="1" applyFont="1" applyFill="1" applyBorder="1" applyAlignment="1"/>
    <xf numFmtId="0" fontId="12" fillId="9" borderId="33" xfId="3" applyNumberFormat="1" applyFont="1" applyFill="1" applyBorder="1" applyAlignment="1">
      <alignment horizontal="center"/>
    </xf>
    <xf numFmtId="0" fontId="12" fillId="9" borderId="33" xfId="5" applyNumberFormat="1" applyFont="1" applyFill="1" applyBorder="1" applyAlignment="1">
      <alignment horizontal="center"/>
    </xf>
    <xf numFmtId="176" fontId="12" fillId="9" borderId="33" xfId="3" applyNumberFormat="1" applyFont="1" applyFill="1" applyBorder="1" applyAlignment="1">
      <alignment horizontal="center"/>
    </xf>
    <xf numFmtId="0" fontId="12" fillId="9" borderId="35" xfId="3" applyNumberFormat="1" applyFont="1" applyFill="1" applyBorder="1" applyAlignment="1">
      <alignment horizontal="center"/>
    </xf>
    <xf numFmtId="175" fontId="12" fillId="9" borderId="38" xfId="3" applyNumberFormat="1" applyFont="1" applyFill="1" applyBorder="1" applyAlignment="1">
      <alignment horizontal="center"/>
    </xf>
    <xf numFmtId="0" fontId="12" fillId="9" borderId="38" xfId="3" applyNumberFormat="1" applyFont="1" applyFill="1" applyBorder="1" applyAlignment="1"/>
    <xf numFmtId="0" fontId="12" fillId="9" borderId="38" xfId="3" applyNumberFormat="1" applyFont="1" applyFill="1" applyBorder="1" applyAlignment="1">
      <alignment horizontal="center"/>
    </xf>
    <xf numFmtId="0" fontId="12" fillId="9" borderId="38" xfId="5" applyNumberFormat="1" applyFont="1" applyFill="1" applyBorder="1" applyAlignment="1">
      <alignment horizontal="center"/>
    </xf>
    <xf numFmtId="176" fontId="12" fillId="9" borderId="38" xfId="3" applyNumberFormat="1" applyFont="1" applyFill="1" applyBorder="1" applyAlignment="1">
      <alignment horizontal="center"/>
    </xf>
    <xf numFmtId="0" fontId="12" fillId="9" borderId="34" xfId="3" applyNumberFormat="1" applyFont="1" applyFill="1" applyBorder="1" applyAlignment="1">
      <alignment horizontal="center"/>
    </xf>
    <xf numFmtId="0" fontId="13" fillId="0" borderId="0" xfId="3" applyFont="1" applyAlignment="1">
      <alignment horizontal="right" indent="1"/>
    </xf>
    <xf numFmtId="0" fontId="13" fillId="0" borderId="0" xfId="5" applyNumberFormat="1" applyFont="1" applyAlignment="1">
      <alignment horizontal="left" indent="1"/>
    </xf>
    <xf numFmtId="0" fontId="9" fillId="0" borderId="33" xfId="0" applyFont="1" applyBorder="1" applyAlignment="1">
      <alignment horizontal="left" vertical="top" indent="1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49" fontId="9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8" fillId="0" borderId="0" xfId="2" applyFont="1"/>
    <xf numFmtId="177" fontId="12" fillId="4" borderId="8" xfId="1" applyNumberFormat="1" applyFont="1" applyFill="1" applyBorder="1"/>
    <xf numFmtId="177" fontId="12" fillId="4" borderId="11" xfId="1" applyNumberFormat="1" applyFont="1" applyFill="1" applyBorder="1"/>
    <xf numFmtId="177" fontId="12" fillId="4" borderId="13" xfId="1" applyNumberFormat="1" applyFont="1" applyFill="1" applyBorder="1"/>
    <xf numFmtId="177" fontId="12" fillId="4" borderId="28" xfId="1" applyNumberFormat="1" applyFont="1" applyFill="1" applyBorder="1"/>
    <xf numFmtId="177" fontId="12" fillId="4" borderId="7" xfId="1" applyNumberFormat="1" applyFont="1" applyFill="1" applyBorder="1"/>
    <xf numFmtId="177" fontId="12" fillId="4" borderId="29" xfId="1" applyNumberFormat="1" applyFont="1" applyFill="1" applyBorder="1"/>
    <xf numFmtId="177" fontId="12" fillId="2" borderId="24" xfId="1" applyNumberFormat="1" applyFont="1" applyFill="1" applyBorder="1"/>
    <xf numFmtId="177" fontId="12" fillId="2" borderId="25" xfId="1" applyNumberFormat="1" applyFont="1" applyFill="1" applyBorder="1"/>
    <xf numFmtId="177" fontId="12" fillId="2" borderId="26" xfId="1" applyNumberFormat="1" applyFont="1" applyFill="1" applyBorder="1"/>
    <xf numFmtId="0" fontId="20" fillId="0" borderId="18" xfId="2" applyFont="1" applyBorder="1"/>
    <xf numFmtId="0" fontId="20" fillId="0" borderId="19" xfId="2" applyFont="1" applyBorder="1"/>
    <xf numFmtId="0" fontId="20" fillId="0" borderId="7" xfId="2" applyFont="1" applyBorder="1"/>
    <xf numFmtId="173" fontId="12" fillId="0" borderId="16" xfId="1" applyNumberFormat="1" applyFont="1" applyBorder="1" applyAlignment="1">
      <alignment horizontal="center"/>
    </xf>
    <xf numFmtId="173" fontId="21" fillId="0" borderId="17" xfId="1" applyNumberFormat="1" applyFont="1" applyBorder="1" applyAlignment="1">
      <alignment horizontal="center"/>
    </xf>
    <xf numFmtId="178" fontId="9" fillId="7" borderId="6" xfId="0" applyNumberFormat="1" applyFont="1" applyFill="1" applyBorder="1" applyAlignment="1">
      <alignment horizontal="left" vertical="center"/>
    </xf>
    <xf numFmtId="179" fontId="9" fillId="7" borderId="6" xfId="0" applyNumberFormat="1" applyFont="1" applyFill="1" applyBorder="1" applyAlignment="1">
      <alignment horizontal="left" vertical="center"/>
    </xf>
    <xf numFmtId="180" fontId="9" fillId="7" borderId="6" xfId="0" applyNumberFormat="1" applyFont="1" applyFill="1" applyBorder="1" applyAlignment="1">
      <alignment horizontal="left" vertical="center"/>
    </xf>
    <xf numFmtId="181" fontId="9" fillId="7" borderId="6" xfId="0" applyNumberFormat="1" applyFont="1" applyFill="1" applyBorder="1" applyAlignment="1">
      <alignment horizontal="left" vertical="center"/>
    </xf>
    <xf numFmtId="182" fontId="9" fillId="7" borderId="6" xfId="0" applyNumberFormat="1" applyFont="1" applyFill="1" applyBorder="1" applyAlignment="1">
      <alignment horizontal="left" vertical="center"/>
    </xf>
    <xf numFmtId="0" fontId="9" fillId="10" borderId="31" xfId="0" applyFont="1" applyFill="1" applyBorder="1" applyAlignment="1">
      <alignment horizontal="center"/>
    </xf>
    <xf numFmtId="0" fontId="9" fillId="10" borderId="32" xfId="0" applyFont="1" applyFill="1" applyBorder="1" applyAlignment="1">
      <alignment horizontal="center"/>
    </xf>
    <xf numFmtId="0" fontId="9" fillId="10" borderId="39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22" fillId="0" borderId="1" xfId="7" applyFont="1" applyFill="1" applyBorder="1" applyAlignment="1">
      <alignment horizontal="left" wrapText="1" indent="1"/>
    </xf>
    <xf numFmtId="177" fontId="9" fillId="0" borderId="0" xfId="0" applyNumberFormat="1" applyFont="1"/>
    <xf numFmtId="183" fontId="9" fillId="0" borderId="0" xfId="0" applyNumberFormat="1" applyFont="1"/>
    <xf numFmtId="183" fontId="23" fillId="11" borderId="0" xfId="0" applyNumberFormat="1" applyFont="1" applyFill="1" applyBorder="1" applyAlignment="1">
      <alignment horizontal="center"/>
    </xf>
    <xf numFmtId="183" fontId="23" fillId="12" borderId="0" xfId="0" applyNumberFormat="1" applyFont="1" applyFill="1" applyBorder="1" applyAlignment="1">
      <alignment horizontal="center"/>
    </xf>
    <xf numFmtId="0" fontId="10" fillId="0" borderId="40" xfId="0" applyFont="1" applyBorder="1" applyAlignment="1">
      <alignment horizontal="left" indent="2"/>
    </xf>
    <xf numFmtId="172" fontId="10" fillId="0" borderId="41" xfId="0" applyNumberFormat="1" applyFont="1" applyBorder="1"/>
    <xf numFmtId="0" fontId="16" fillId="8" borderId="42" xfId="0" applyFont="1" applyFill="1" applyBorder="1" applyAlignment="1">
      <alignment horizontal="left" indent="2"/>
    </xf>
    <xf numFmtId="172" fontId="16" fillId="8" borderId="43" xfId="0" applyNumberFormat="1" applyFont="1" applyFill="1" applyBorder="1" applyAlignment="1">
      <alignment horizontal="center"/>
    </xf>
    <xf numFmtId="0" fontId="9" fillId="9" borderId="42" xfId="0" applyFont="1" applyFill="1" applyBorder="1" applyAlignment="1">
      <alignment horizontal="left" indent="2"/>
    </xf>
    <xf numFmtId="174" fontId="9" fillId="9" borderId="43" xfId="0" applyNumberFormat="1" applyFont="1" applyFill="1" applyBorder="1"/>
    <xf numFmtId="0" fontId="9" fillId="0" borderId="42" xfId="0" applyFont="1" applyBorder="1" applyAlignment="1">
      <alignment horizontal="left" indent="2"/>
    </xf>
    <xf numFmtId="174" fontId="9" fillId="0" borderId="43" xfId="0" applyNumberFormat="1" applyFont="1" applyBorder="1"/>
    <xf numFmtId="0" fontId="9" fillId="0" borderId="0" xfId="0" applyFont="1" applyAlignment="1"/>
    <xf numFmtId="172" fontId="10" fillId="4" borderId="4" xfId="8" applyNumberFormat="1" applyFont="1" applyFill="1" applyBorder="1" applyAlignment="1">
      <alignment horizontal="right"/>
    </xf>
    <xf numFmtId="0" fontId="10" fillId="0" borderId="48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6" fillId="13" borderId="57" xfId="0" applyFont="1" applyFill="1" applyBorder="1" applyAlignment="1">
      <alignment horizontal="center" vertical="center"/>
    </xf>
    <xf numFmtId="0" fontId="16" fillId="13" borderId="58" xfId="0" applyFont="1" applyFill="1" applyBorder="1" applyAlignment="1">
      <alignment horizontal="center" vertical="center"/>
    </xf>
    <xf numFmtId="0" fontId="16" fillId="13" borderId="59" xfId="0" applyFont="1" applyFill="1" applyBorder="1" applyAlignment="1">
      <alignment horizontal="center" vertical="center"/>
    </xf>
    <xf numFmtId="0" fontId="16" fillId="13" borderId="55" xfId="0" applyFont="1" applyFill="1" applyBorder="1" applyAlignment="1">
      <alignment horizontal="center" vertical="center"/>
    </xf>
    <xf numFmtId="0" fontId="16" fillId="13" borderId="53" xfId="0" applyFont="1" applyFill="1" applyBorder="1" applyAlignment="1">
      <alignment horizontal="center" vertical="center"/>
    </xf>
    <xf numFmtId="0" fontId="16" fillId="13" borderId="54" xfId="0" applyFont="1" applyFill="1" applyBorder="1" applyAlignment="1">
      <alignment horizontal="center" vertical="center"/>
    </xf>
    <xf numFmtId="172" fontId="9" fillId="0" borderId="33" xfId="0" applyNumberFormat="1" applyFont="1" applyBorder="1" applyAlignment="1">
      <alignment horizontal="left" vertical="top" indent="1"/>
    </xf>
    <xf numFmtId="172" fontId="10" fillId="0" borderId="33" xfId="0" applyNumberFormat="1" applyFont="1" applyBorder="1" applyAlignment="1">
      <alignment horizontal="left" vertical="top" indent="1"/>
    </xf>
    <xf numFmtId="0" fontId="16" fillId="14" borderId="33" xfId="0" applyFont="1" applyFill="1" applyBorder="1" applyAlignment="1">
      <alignment horizontal="center" vertical="top"/>
    </xf>
    <xf numFmtId="0" fontId="10" fillId="15" borderId="33" xfId="0" applyFont="1" applyFill="1" applyBorder="1" applyAlignment="1">
      <alignment horizontal="center" vertical="top"/>
    </xf>
    <xf numFmtId="172" fontId="10" fillId="16" borderId="33" xfId="0" applyNumberFormat="1" applyFont="1" applyFill="1" applyBorder="1" applyAlignment="1">
      <alignment horizontal="left" vertical="top" indent="1"/>
    </xf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5" fontId="0" fillId="0" borderId="0" xfId="6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vertical="center"/>
    </xf>
    <xf numFmtId="0" fontId="10" fillId="0" borderId="33" xfId="0" applyFont="1" applyBorder="1" applyAlignment="1">
      <alignment horizontal="left" vertical="center" inden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84" fontId="9" fillId="12" borderId="36" xfId="0" applyNumberFormat="1" applyFont="1" applyFill="1" applyBorder="1" applyAlignment="1">
      <alignment horizontal="left" vertical="center" indent="1"/>
    </xf>
    <xf numFmtId="0" fontId="0" fillId="12" borderId="36" xfId="0" applyFont="1" applyFill="1" applyBorder="1" applyAlignment="1">
      <alignment horizontal="center" vertical="center"/>
    </xf>
    <xf numFmtId="0" fontId="0" fillId="12" borderId="37" xfId="0" applyFont="1" applyFill="1" applyBorder="1" applyAlignment="1">
      <alignment horizontal="center" vertical="center"/>
    </xf>
    <xf numFmtId="184" fontId="9" fillId="11" borderId="33" xfId="0" applyNumberFormat="1" applyFont="1" applyFill="1" applyBorder="1" applyAlignment="1">
      <alignment horizontal="left" vertical="center" indent="1"/>
    </xf>
    <xf numFmtId="0" fontId="0" fillId="11" borderId="33" xfId="0" applyFont="1" applyFill="1" applyBorder="1" applyAlignment="1">
      <alignment horizontal="center" vertical="center"/>
    </xf>
    <xf numFmtId="0" fontId="0" fillId="11" borderId="35" xfId="0" applyFont="1" applyFill="1" applyBorder="1" applyAlignment="1">
      <alignment horizontal="center" vertical="center"/>
    </xf>
    <xf numFmtId="184" fontId="9" fillId="12" borderId="33" xfId="0" applyNumberFormat="1" applyFont="1" applyFill="1" applyBorder="1" applyAlignment="1">
      <alignment horizontal="left" vertical="center" indent="1"/>
    </xf>
    <xf numFmtId="0" fontId="0" fillId="12" borderId="33" xfId="0" applyFont="1" applyFill="1" applyBorder="1" applyAlignment="1">
      <alignment horizontal="center" vertical="center"/>
    </xf>
    <xf numFmtId="0" fontId="0" fillId="12" borderId="35" xfId="0" applyFont="1" applyFill="1" applyBorder="1" applyAlignment="1">
      <alignment horizontal="center" vertical="center"/>
    </xf>
    <xf numFmtId="184" fontId="9" fillId="12" borderId="38" xfId="0" applyNumberFormat="1" applyFont="1" applyFill="1" applyBorder="1" applyAlignment="1">
      <alignment horizontal="left" vertical="center" indent="1"/>
    </xf>
    <xf numFmtId="0" fontId="0" fillId="12" borderId="38" xfId="0" applyFont="1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13" fillId="5" borderId="21" xfId="2" applyFont="1" applyFill="1" applyBorder="1" applyAlignment="1">
      <alignment horizontal="center" wrapText="1"/>
    </xf>
    <xf numFmtId="0" fontId="13" fillId="5" borderId="22" xfId="2" applyFont="1" applyFill="1" applyBorder="1" applyAlignment="1">
      <alignment horizontal="center" wrapText="1"/>
    </xf>
    <xf numFmtId="0" fontId="15" fillId="0" borderId="30" xfId="0" applyFont="1" applyBorder="1" applyAlignment="1">
      <alignment horizontal="center" vertical="center"/>
    </xf>
  </cellXfs>
  <cellStyles count="9">
    <cellStyle name="Comma 2" xfId="5" xr:uid="{00000000-0005-0000-0000-000000000000}"/>
    <cellStyle name="Currency 2" xfId="4" xr:uid="{00000000-0005-0000-0000-000001000000}"/>
    <cellStyle name="Millares" xfId="6" builtinId="3"/>
    <cellStyle name="Moneda" xfId="1" builtinId="4"/>
    <cellStyle name="Normal" xfId="0" builtinId="0"/>
    <cellStyle name="Normal 2" xfId="2" xr:uid="{00000000-0005-0000-0000-000005000000}"/>
    <cellStyle name="Normal 3" xfId="3" xr:uid="{00000000-0005-0000-0000-000006000000}"/>
    <cellStyle name="Normal_Grades" xfId="7" xr:uid="{00000000-0005-0000-0000-000007000000}"/>
    <cellStyle name="Notas" xfId="8" builtinId="10"/>
  </cellStyles>
  <dxfs count="49">
    <dxf>
      <font>
        <b/>
        <i val="0"/>
      </font>
      <fill>
        <patternFill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Segoe UI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"/>
        <scheme val="none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top" textRotation="0" wrapText="0" indent="0" justifyLastLine="0" shrinkToFit="0" readingOrder="0"/>
    </dxf>
    <dxf>
      <font>
        <color theme="1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name val="Segoe UI"/>
        <scheme val="none"/>
      </font>
      <numFmt numFmtId="183" formatCode="#,##0\ [$€-C0A];[Red]\-#,##0\ [$€-C0A]"/>
    </dxf>
    <dxf>
      <font>
        <strike val="0"/>
        <outline val="0"/>
        <shadow val="0"/>
        <u val="none"/>
        <vertAlign val="baseline"/>
        <name val="Segoe UI"/>
        <scheme val="none"/>
      </font>
      <numFmt numFmtId="177" formatCode="_-* #,##0\ [$€-C0A]_-;\-* #,##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top" textRotation="0" wrapText="0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relativeIndent="1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85" formatCode="&quot;Matrícula  &quot;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9" defaultPivotStyle="PivotStyleLight16">
    <tableStyle name="Invisible" pivot="0" table="0" count="0" xr9:uid="{895BBD8B-9887-408B-96F5-F41F6A64AB50}"/>
  </tableStyles>
  <colors>
    <mruColors>
      <color rgb="FFFFFF99"/>
      <color rgb="FFCEEAB0"/>
      <color rgb="FF92D050"/>
      <color rgb="FF5C8E26"/>
      <color rgb="FF0000CC"/>
      <color rgb="FFFFFFCC"/>
      <color rgb="FFFFFF97"/>
      <color rgb="FFFFFF00"/>
      <color rgb="FF00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7621</xdr:colOff>
      <xdr:row>0</xdr:row>
      <xdr:rowOff>160020</xdr:rowOff>
    </xdr:from>
    <xdr:to>
      <xdr:col>15</xdr:col>
      <xdr:colOff>508636</xdr:colOff>
      <xdr:row>11</xdr:row>
      <xdr:rowOff>61697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2621" y="160020"/>
          <a:ext cx="4874895" cy="192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148575</xdr:rowOff>
    </xdr:from>
    <xdr:to>
      <xdr:col>3</xdr:col>
      <xdr:colOff>447675</xdr:colOff>
      <xdr:row>20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150"/>
          <a:ext cx="4791075" cy="174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142875</xdr:rowOff>
    </xdr:from>
    <xdr:to>
      <xdr:col>14</xdr:col>
      <xdr:colOff>172666</xdr:colOff>
      <xdr:row>24</xdr:row>
      <xdr:rowOff>174708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45A5D-CBA7-42D8-9596-3F4C7CE2C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400050"/>
          <a:ext cx="5516191" cy="44228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127634</xdr:colOff>
      <xdr:row>1</xdr:row>
      <xdr:rowOff>182873</xdr:rowOff>
    </xdr:from>
    <xdr:to>
      <xdr:col>10</xdr:col>
      <xdr:colOff>541019</xdr:colOff>
      <xdr:row>10</xdr:row>
      <xdr:rowOff>70484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4534" y="525773"/>
          <a:ext cx="4956810" cy="177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238125</xdr:colOff>
      <xdr:row>10</xdr:row>
      <xdr:rowOff>142875</xdr:rowOff>
    </xdr:from>
    <xdr:to>
      <xdr:col>10</xdr:col>
      <xdr:colOff>1226128</xdr:colOff>
      <xdr:row>31</xdr:row>
      <xdr:rowOff>73753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5AD17B-1CF2-48D4-B838-49CFA4BEC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2371725"/>
          <a:ext cx="5531428" cy="433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695325</xdr:colOff>
      <xdr:row>0</xdr:row>
      <xdr:rowOff>20955</xdr:rowOff>
    </xdr:from>
    <xdr:to>
      <xdr:col>19</xdr:col>
      <xdr:colOff>28575</xdr:colOff>
      <xdr:row>9</xdr:row>
      <xdr:rowOff>178128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20955"/>
          <a:ext cx="4800600" cy="218599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243840</xdr:colOff>
      <xdr:row>0</xdr:row>
      <xdr:rowOff>133350</xdr:rowOff>
    </xdr:from>
    <xdr:to>
      <xdr:col>10</xdr:col>
      <xdr:colOff>304800</xdr:colOff>
      <xdr:row>16</xdr:row>
      <xdr:rowOff>148141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40083-73A3-4C8C-9C45-6BE91A89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6040" y="133350"/>
          <a:ext cx="4594860" cy="3510466"/>
        </a:xfrm>
        <a:prstGeom prst="rect">
          <a:avLst/>
        </a:prstGeom>
      </xdr:spPr>
    </xdr:pic>
    <xdr:clientData/>
  </xdr:twoCellAnchor>
  <xdr:twoCellAnchor editAs="oneCell">
    <xdr:from>
      <xdr:col>3</xdr:col>
      <xdr:colOff>262891</xdr:colOff>
      <xdr:row>16</xdr:row>
      <xdr:rowOff>205741</xdr:rowOff>
    </xdr:from>
    <xdr:to>
      <xdr:col>10</xdr:col>
      <xdr:colOff>419100</xdr:colOff>
      <xdr:row>35</xdr:row>
      <xdr:rowOff>143663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82A17C-5160-407B-A2D0-9CA49D6E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5091" y="3701416"/>
          <a:ext cx="4690109" cy="3776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1</xdr:row>
      <xdr:rowOff>190500</xdr:rowOff>
    </xdr:from>
    <xdr:to>
      <xdr:col>16</xdr:col>
      <xdr:colOff>390970</xdr:colOff>
      <xdr:row>12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1" y="400050"/>
          <a:ext cx="4677219" cy="228409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187389</xdr:colOff>
      <xdr:row>0</xdr:row>
      <xdr:rowOff>0</xdr:rowOff>
    </xdr:from>
    <xdr:to>
      <xdr:col>11</xdr:col>
      <xdr:colOff>178091</xdr:colOff>
      <xdr:row>12</xdr:row>
      <xdr:rowOff>13456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3463" y="0"/>
          <a:ext cx="3042727" cy="2183747"/>
        </a:xfrm>
        <a:prstGeom prst="rect">
          <a:avLst/>
        </a:prstGeom>
      </xdr:spPr>
    </xdr:pic>
    <xdr:clientData/>
  </xdr:twoCellAnchor>
  <xdr:twoCellAnchor editAs="oneCell">
    <xdr:from>
      <xdr:col>6</xdr:col>
      <xdr:colOff>179946</xdr:colOff>
      <xdr:row>12</xdr:row>
      <xdr:rowOff>71436</xdr:rowOff>
    </xdr:from>
    <xdr:to>
      <xdr:col>11</xdr:col>
      <xdr:colOff>200919</xdr:colOff>
      <xdr:row>26</xdr:row>
      <xdr:rowOff>147741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1884" y="2222499"/>
          <a:ext cx="3076910" cy="2743305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13</xdr:row>
      <xdr:rowOff>15876</xdr:rowOff>
    </xdr:from>
    <xdr:to>
      <xdr:col>5</xdr:col>
      <xdr:colOff>95250</xdr:colOff>
      <xdr:row>22</xdr:row>
      <xdr:rowOff>13504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9" y="2381251"/>
          <a:ext cx="4159249" cy="171212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891540</xdr:colOff>
      <xdr:row>6</xdr:row>
      <xdr:rowOff>114300</xdr:rowOff>
    </xdr:from>
    <xdr:to>
      <xdr:col>8</xdr:col>
      <xdr:colOff>1311439</xdr:colOff>
      <xdr:row>14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2315" y="1504950"/>
          <a:ext cx="4782349" cy="171450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5126</xdr:rowOff>
    </xdr:from>
    <xdr:to>
      <xdr:col>24</xdr:col>
      <xdr:colOff>494583</xdr:colOff>
      <xdr:row>13</xdr:row>
      <xdr:rowOff>58524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5050" y="5126"/>
          <a:ext cx="4209333" cy="3118543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12</xdr:row>
      <xdr:rowOff>116829</xdr:rowOff>
    </xdr:from>
    <xdr:to>
      <xdr:col>14</xdr:col>
      <xdr:colOff>19493</xdr:colOff>
      <xdr:row>28</xdr:row>
      <xdr:rowOff>19051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955279"/>
          <a:ext cx="4193348" cy="325502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267896</xdr:colOff>
      <xdr:row>13</xdr:row>
      <xdr:rowOff>131445</xdr:rowOff>
    </xdr:from>
    <xdr:to>
      <xdr:col>25</xdr:col>
      <xdr:colOff>361950</xdr:colOff>
      <xdr:row>32</xdr:row>
      <xdr:rowOff>20644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E6024F-C4D2-4BFF-A099-88A77B591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6771" y="3198495"/>
          <a:ext cx="4702249" cy="3863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156919</xdr:colOff>
      <xdr:row>0</xdr:row>
      <xdr:rowOff>0</xdr:rowOff>
    </xdr:from>
    <xdr:to>
      <xdr:col>14</xdr:col>
      <xdr:colOff>161209</xdr:colOff>
      <xdr:row>15</xdr:row>
      <xdr:rowOff>123223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4519" y="0"/>
          <a:ext cx="4271490" cy="359032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219116</xdr:colOff>
      <xdr:row>0</xdr:row>
      <xdr:rowOff>0</xdr:rowOff>
    </xdr:from>
    <xdr:to>
      <xdr:col>21</xdr:col>
      <xdr:colOff>342900</xdr:colOff>
      <xdr:row>15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3916" y="0"/>
          <a:ext cx="4390984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152400</xdr:rowOff>
    </xdr:from>
    <xdr:to>
      <xdr:col>4</xdr:col>
      <xdr:colOff>255340</xdr:colOff>
      <xdr:row>24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4703515" cy="296227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</xdr:row>
      <xdr:rowOff>19049</xdr:rowOff>
    </xdr:from>
    <xdr:to>
      <xdr:col>8</xdr:col>
      <xdr:colOff>333375</xdr:colOff>
      <xdr:row>13</xdr:row>
      <xdr:rowOff>85547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76249"/>
          <a:ext cx="4057650" cy="226677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697230</xdr:colOff>
      <xdr:row>1</xdr:row>
      <xdr:rowOff>76200</xdr:rowOff>
    </xdr:from>
    <xdr:to>
      <xdr:col>17</xdr:col>
      <xdr:colOff>343970</xdr:colOff>
      <xdr:row>29</xdr:row>
      <xdr:rowOff>20262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90D574-9B19-40D8-90DC-19E4AD282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1530" y="333375"/>
          <a:ext cx="6676190" cy="554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1195820</xdr:colOff>
      <xdr:row>2</xdr:row>
      <xdr:rowOff>26843</xdr:rowOff>
    </xdr:from>
    <xdr:to>
      <xdr:col>0</xdr:col>
      <xdr:colOff>1376795</xdr:colOff>
      <xdr:row>3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7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5820" y="494434"/>
          <a:ext cx="180975" cy="1809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347257</xdr:colOff>
      <xdr:row>0</xdr:row>
      <xdr:rowOff>81742</xdr:rowOff>
    </xdr:from>
    <xdr:to>
      <xdr:col>17</xdr:col>
      <xdr:colOff>412769</xdr:colOff>
      <xdr:row>17</xdr:row>
      <xdr:rowOff>114473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5643" y="81742"/>
          <a:ext cx="5122421" cy="3634913"/>
        </a:xfrm>
        <a:prstGeom prst="rect">
          <a:avLst/>
        </a:prstGeom>
      </xdr:spPr>
    </xdr:pic>
    <xdr:clientData/>
  </xdr:twoCellAnchor>
  <xdr:twoCellAnchor editAs="oneCell">
    <xdr:from>
      <xdr:col>18</xdr:col>
      <xdr:colOff>149975</xdr:colOff>
      <xdr:row>12</xdr:row>
      <xdr:rowOff>131619</xdr:rowOff>
    </xdr:from>
    <xdr:to>
      <xdr:col>26</xdr:col>
      <xdr:colOff>236284</xdr:colOff>
      <xdr:row>22</xdr:row>
      <xdr:rowOff>101158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1100" y="2693844"/>
          <a:ext cx="5115509" cy="2084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259773</xdr:colOff>
      <xdr:row>0</xdr:row>
      <xdr:rowOff>86590</xdr:rowOff>
    </xdr:from>
    <xdr:to>
      <xdr:col>9</xdr:col>
      <xdr:colOff>277091</xdr:colOff>
      <xdr:row>13</xdr:row>
      <xdr:rowOff>37219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4091" y="86590"/>
          <a:ext cx="4260273" cy="2712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363596</xdr:colOff>
      <xdr:row>18</xdr:row>
      <xdr:rowOff>3808</xdr:rowOff>
    </xdr:from>
    <xdr:to>
      <xdr:col>17</xdr:col>
      <xdr:colOff>427239</xdr:colOff>
      <xdr:row>35</xdr:row>
      <xdr:rowOff>182754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CAC9AB-0F3E-4A26-B6EC-4E953106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1982" y="3813808"/>
          <a:ext cx="5120552" cy="37118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1</xdr:row>
      <xdr:rowOff>209551</xdr:rowOff>
    </xdr:from>
    <xdr:to>
      <xdr:col>17</xdr:col>
      <xdr:colOff>255797</xdr:colOff>
      <xdr:row>8</xdr:row>
      <xdr:rowOff>228601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533401"/>
          <a:ext cx="4780172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F12" totalsRowShown="0" headerRowDxfId="43" dataDxfId="42" tableBorderDxfId="41" dataCellStyle="Normal_Grades">
  <autoFilter ref="A3:F12" xr:uid="{00000000-0009-0000-0100-000002000000}"/>
  <tableColumns count="6">
    <tableColumn id="1" xr3:uid="{00000000-0010-0000-0000-000001000000}" name="Estudiante" dataDxfId="40" dataCellStyle="Normal_Grades"/>
    <tableColumn id="2" xr3:uid="{00000000-0010-0000-0000-000002000000}" name="Parcial 1" dataDxfId="39" dataCellStyle="Normal_Grades"/>
    <tableColumn id="4" xr3:uid="{00000000-0010-0000-0000-000004000000}" name="Parcial 2" dataDxfId="38" dataCellStyle="Normal_Grades"/>
    <tableColumn id="5" xr3:uid="{00000000-0010-0000-0000-000005000000}" name="Parcial 3" dataDxfId="37" dataCellStyle="Normal_Grades"/>
    <tableColumn id="6" xr3:uid="{00000000-0010-0000-0000-000006000000}" name="Ex. Final" dataDxfId="36" dataCellStyle="Normal_Grades"/>
    <tableColumn id="7" xr3:uid="{00000000-0010-0000-0000-000007000000}" name="Grade" dataDxfId="35" dataCellStyle="Normal_Grades">
      <calculatedColumnFormula>INT(AVERAGE(Table2[[#This Row],[Parcial 1]:[Parcial 3]])*60%+Table2[[#This Row],[Ex. Final]]*40%)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F22" totalsRowShown="0" headerRowDxfId="33" dataDxfId="32">
  <autoFilter ref="A3:F22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100-000001000000}" name="Nombre del Contacto" dataDxfId="31"/>
    <tableColumn id="2" xr3:uid="{00000000-0010-0000-0100-000002000000}" name="Dirección" dataDxfId="30"/>
    <tableColumn id="3" xr3:uid="{00000000-0010-0000-0100-000003000000}" name="Ciudad" dataDxfId="29"/>
    <tableColumn id="8" xr3:uid="{00000000-0010-0000-0100-000008000000}" name="C.P." dataDxfId="28"/>
    <tableColumn id="4" xr3:uid="{00000000-0010-0000-0100-000004000000}" name="País" dataDxfId="27"/>
    <tableColumn id="5" xr3:uid="{00000000-0010-0000-0100-000005000000}" name="Teléfono" dataDxfId="2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4:G10" totalsRowShown="0" headerRowDxfId="25" dataDxfId="24">
  <tableColumns count="7">
    <tableColumn id="1" xr3:uid="{00000000-0010-0000-0200-000001000000}" name="Producto" dataDxfId="23"/>
    <tableColumn id="2" xr3:uid="{00000000-0010-0000-0200-000002000000}" name="Cambios" dataDxfId="22"/>
    <tableColumn id="3" xr3:uid="{00000000-0010-0000-0200-000003000000}" name="Frenos" dataDxfId="21"/>
    <tableColumn id="4" xr3:uid="{00000000-0010-0000-0200-000004000000}" name="Barras" dataDxfId="20"/>
    <tableColumn id="5" xr3:uid="{00000000-0010-0000-0200-000005000000}" name="Asiento" dataDxfId="19"/>
    <tableColumn id="6" xr3:uid="{00000000-0010-0000-0200-000006000000}" name="Durabilidad" dataDxfId="18"/>
    <tableColumn id="7" xr3:uid="{00000000-0010-0000-0200-000007000000}" name="Puntuación_x000a_General" dataDxfId="17">
      <calculatedColumnFormula>AVERAGE(B5:F5)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a9" displayName="Tabla9" ref="A3:C15" totalsRowShown="0" headerRowDxfId="16" dataDxfId="15">
  <autoFilter ref="A3:C15" xr:uid="{00000000-0009-0000-0100-000009000000}"/>
  <tableColumns count="3">
    <tableColumn id="1" xr3:uid="{00000000-0010-0000-0300-000001000000}" name="Mes" dataDxfId="14" dataCellStyle="Normal_Grades"/>
    <tableColumn id="2" xr3:uid="{00000000-0010-0000-0300-000002000000}" name="Ventas" dataDxfId="13"/>
    <tableColumn id="3" xr3:uid="{00000000-0010-0000-0300-000003000000}" name="Tendencia" dataDxfId="12">
      <calculatedColumnFormula>B4-B3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311" displayName="Table311" ref="A3:G22" totalsRowShown="0" headerRowDxfId="9" dataDxfId="8">
  <autoFilter ref="A3:G22" xr:uid="{00000000-0009-0000-0100-00000A000000}"/>
  <sortState xmlns:xlrd2="http://schemas.microsoft.com/office/spreadsheetml/2017/richdata2" ref="A4:G24">
    <sortCondition ref="A1:A22"/>
  </sortState>
  <tableColumns count="7">
    <tableColumn id="1" xr3:uid="{00000000-0010-0000-0400-000001000000}" name="Nombre del Contacto" dataDxfId="7"/>
    <tableColumn id="2" xr3:uid="{00000000-0010-0000-0400-000002000000}" name="Dirección" dataDxfId="6"/>
    <tableColumn id="3" xr3:uid="{00000000-0010-0000-0400-000003000000}" name="Ciudad" dataDxfId="5"/>
    <tableColumn id="8" xr3:uid="{00000000-0010-0000-0400-000008000000}" name="C.P." dataDxfId="4"/>
    <tableColumn id="4" xr3:uid="{00000000-0010-0000-0400-000004000000}" name="País" dataDxfId="3"/>
    <tableColumn id="5" xr3:uid="{00000000-0010-0000-0400-000005000000}" name="Teléfono" dataDxfId="2"/>
    <tableColumn id="6" xr3:uid="{00000000-0010-0000-0400-000006000000}" name="Apariciones" dataDxfId="1">
      <calculatedColumnFormula>COUNTIF(Table311[Nombre del Contacto],Table311[[#This Row],[Nombre del Contacto]])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showGridLines="0" zoomScaleNormal="100" workbookViewId="0">
      <selection activeCell="D12" sqref="D12"/>
    </sheetView>
  </sheetViews>
  <sheetFormatPr baseColWidth="10" defaultColWidth="9.109375" defaultRowHeight="14.4" x14ac:dyDescent="0.3"/>
  <cols>
    <col min="1" max="1" width="10.6640625" style="59" bestFit="1" customWidth="1"/>
    <col min="2" max="2" width="31.6640625" style="3" bestFit="1" customWidth="1"/>
    <col min="3" max="3" width="14" style="60" customWidth="1"/>
    <col min="4" max="4" width="13.44140625" style="86" customWidth="1"/>
    <col min="5" max="5" width="18.88671875" style="3" bestFit="1" customWidth="1"/>
    <col min="6" max="6" width="14.44140625" style="92" customWidth="1"/>
    <col min="7" max="7" width="17.33203125" style="60" customWidth="1"/>
    <col min="8" max="8" width="18.44140625" style="60" customWidth="1"/>
    <col min="9" max="16384" width="9.109375" style="3"/>
  </cols>
  <sheetData>
    <row r="1" spans="1:8" ht="15" thickBot="1" x14ac:dyDescent="0.35">
      <c r="A1" s="63" t="s">
        <v>129</v>
      </c>
      <c r="B1" s="64" t="s">
        <v>130</v>
      </c>
      <c r="C1" s="65" t="s">
        <v>131</v>
      </c>
      <c r="D1" s="81" t="s">
        <v>132</v>
      </c>
      <c r="E1" s="64" t="s">
        <v>133</v>
      </c>
      <c r="F1" s="87" t="s">
        <v>134</v>
      </c>
      <c r="G1" s="65" t="s">
        <v>135</v>
      </c>
      <c r="H1" s="66" t="s">
        <v>136</v>
      </c>
    </row>
    <row r="2" spans="1:8" x14ac:dyDescent="0.3">
      <c r="A2" s="67">
        <v>1</v>
      </c>
      <c r="B2" s="68" t="s">
        <v>137</v>
      </c>
      <c r="C2" s="69" t="s">
        <v>138</v>
      </c>
      <c r="D2" s="82">
        <v>1</v>
      </c>
      <c r="E2" s="68" t="s">
        <v>139</v>
      </c>
      <c r="F2" s="88">
        <v>18</v>
      </c>
      <c r="G2" s="69">
        <v>39</v>
      </c>
      <c r="H2" s="70">
        <v>10</v>
      </c>
    </row>
    <row r="3" spans="1:8" x14ac:dyDescent="0.3">
      <c r="A3" s="61">
        <v>2</v>
      </c>
      <c r="B3" s="71" t="s">
        <v>140</v>
      </c>
      <c r="C3" s="72" t="s">
        <v>138</v>
      </c>
      <c r="D3" s="83">
        <v>1</v>
      </c>
      <c r="E3" s="71" t="s">
        <v>141</v>
      </c>
      <c r="F3" s="89">
        <v>19</v>
      </c>
      <c r="G3" s="72">
        <v>17</v>
      </c>
      <c r="H3" s="73">
        <v>25</v>
      </c>
    </row>
    <row r="4" spans="1:8" x14ac:dyDescent="0.3">
      <c r="A4" s="74">
        <v>3</v>
      </c>
      <c r="B4" s="75" t="s">
        <v>142</v>
      </c>
      <c r="C4" s="76" t="s">
        <v>138</v>
      </c>
      <c r="D4" s="84">
        <v>2</v>
      </c>
      <c r="E4" s="75" t="s">
        <v>143</v>
      </c>
      <c r="F4" s="90">
        <v>10</v>
      </c>
      <c r="G4" s="76">
        <v>13</v>
      </c>
      <c r="H4" s="77">
        <v>25</v>
      </c>
    </row>
    <row r="5" spans="1:8" x14ac:dyDescent="0.3">
      <c r="A5" s="61">
        <v>4</v>
      </c>
      <c r="B5" s="71" t="s">
        <v>144</v>
      </c>
      <c r="C5" s="72" t="s">
        <v>145</v>
      </c>
      <c r="D5" s="83">
        <v>2</v>
      </c>
      <c r="E5" s="71" t="s">
        <v>146</v>
      </c>
      <c r="F5" s="89">
        <v>22</v>
      </c>
      <c r="G5" s="72">
        <v>53</v>
      </c>
      <c r="H5" s="73">
        <v>0</v>
      </c>
    </row>
    <row r="6" spans="1:8" x14ac:dyDescent="0.3">
      <c r="A6" s="74">
        <v>5</v>
      </c>
      <c r="B6" s="75" t="s">
        <v>147</v>
      </c>
      <c r="C6" s="76" t="s">
        <v>145</v>
      </c>
      <c r="D6" s="84">
        <v>2</v>
      </c>
      <c r="E6" s="75" t="s">
        <v>148</v>
      </c>
      <c r="F6" s="90">
        <v>21.35</v>
      </c>
      <c r="G6" s="76">
        <v>0</v>
      </c>
      <c r="H6" s="77">
        <v>0</v>
      </c>
    </row>
    <row r="7" spans="1:8" x14ac:dyDescent="0.3">
      <c r="A7" s="61">
        <v>65</v>
      </c>
      <c r="B7" s="71" t="s">
        <v>149</v>
      </c>
      <c r="C7" s="72" t="s">
        <v>145</v>
      </c>
      <c r="D7" s="83">
        <v>2</v>
      </c>
      <c r="E7" s="71" t="s">
        <v>150</v>
      </c>
      <c r="F7" s="89">
        <v>21.05</v>
      </c>
      <c r="G7" s="72">
        <v>76</v>
      </c>
      <c r="H7" s="73">
        <v>0</v>
      </c>
    </row>
    <row r="8" spans="1:8" x14ac:dyDescent="0.3">
      <c r="A8" s="74">
        <v>66</v>
      </c>
      <c r="B8" s="75" t="s">
        <v>151</v>
      </c>
      <c r="C8" s="76" t="s">
        <v>145</v>
      </c>
      <c r="D8" s="84">
        <v>2</v>
      </c>
      <c r="E8" s="75" t="s">
        <v>152</v>
      </c>
      <c r="F8" s="90">
        <v>17</v>
      </c>
      <c r="G8" s="76">
        <v>4</v>
      </c>
      <c r="H8" s="77">
        <v>20</v>
      </c>
    </row>
    <row r="9" spans="1:8" x14ac:dyDescent="0.3">
      <c r="A9" s="61">
        <v>6</v>
      </c>
      <c r="B9" s="71" t="s">
        <v>153</v>
      </c>
      <c r="C9" s="72" t="s">
        <v>154</v>
      </c>
      <c r="D9" s="83">
        <v>2</v>
      </c>
      <c r="E9" s="71" t="s">
        <v>155</v>
      </c>
      <c r="F9" s="89">
        <v>25</v>
      </c>
      <c r="G9" s="72">
        <v>120</v>
      </c>
      <c r="H9" s="73">
        <v>25</v>
      </c>
    </row>
    <row r="10" spans="1:8" x14ac:dyDescent="0.3">
      <c r="A10" s="74">
        <v>7</v>
      </c>
      <c r="B10" s="75" t="s">
        <v>156</v>
      </c>
      <c r="C10" s="76" t="s">
        <v>154</v>
      </c>
      <c r="D10" s="84">
        <v>7</v>
      </c>
      <c r="E10" s="75" t="s">
        <v>157</v>
      </c>
      <c r="F10" s="90">
        <v>30</v>
      </c>
      <c r="G10" s="76">
        <v>15</v>
      </c>
      <c r="H10" s="77">
        <v>10</v>
      </c>
    </row>
    <row r="11" spans="1:8" x14ac:dyDescent="0.3">
      <c r="A11" s="61">
        <v>8</v>
      </c>
      <c r="B11" s="71" t="s">
        <v>158</v>
      </c>
      <c r="C11" s="72" t="s">
        <v>154</v>
      </c>
      <c r="D11" s="83">
        <v>2</v>
      </c>
      <c r="E11" s="71" t="s">
        <v>159</v>
      </c>
      <c r="F11" s="89">
        <v>40</v>
      </c>
      <c r="G11" s="72">
        <v>6</v>
      </c>
      <c r="H11" s="73">
        <v>0</v>
      </c>
    </row>
    <row r="12" spans="1:8" x14ac:dyDescent="0.3">
      <c r="A12" s="74">
        <v>9</v>
      </c>
      <c r="B12" s="75" t="s">
        <v>160</v>
      </c>
      <c r="C12" s="76" t="s">
        <v>161</v>
      </c>
      <c r="D12" s="84">
        <v>6</v>
      </c>
      <c r="E12" s="75" t="s">
        <v>162</v>
      </c>
      <c r="F12" s="90">
        <v>97</v>
      </c>
      <c r="G12" s="76">
        <v>29</v>
      </c>
      <c r="H12" s="77">
        <v>0</v>
      </c>
    </row>
    <row r="13" spans="1:8" x14ac:dyDescent="0.3">
      <c r="A13" s="61">
        <v>10</v>
      </c>
      <c r="B13" s="71" t="s">
        <v>163</v>
      </c>
      <c r="C13" s="72" t="s">
        <v>161</v>
      </c>
      <c r="D13" s="83">
        <v>8</v>
      </c>
      <c r="E13" s="71" t="s">
        <v>164</v>
      </c>
      <c r="F13" s="89">
        <v>31</v>
      </c>
      <c r="G13" s="72">
        <v>31</v>
      </c>
      <c r="H13" s="73">
        <v>0</v>
      </c>
    </row>
    <row r="14" spans="1:8" x14ac:dyDescent="0.3">
      <c r="A14" s="74">
        <v>74</v>
      </c>
      <c r="B14" s="75" t="s">
        <v>165</v>
      </c>
      <c r="C14" s="76" t="s">
        <v>161</v>
      </c>
      <c r="D14" s="84">
        <v>7</v>
      </c>
      <c r="E14" s="75" t="s">
        <v>166</v>
      </c>
      <c r="F14" s="90">
        <v>10</v>
      </c>
      <c r="G14" s="76">
        <v>4</v>
      </c>
      <c r="H14" s="77">
        <v>5</v>
      </c>
    </row>
    <row r="15" spans="1:8" x14ac:dyDescent="0.3">
      <c r="A15" s="61">
        <v>11</v>
      </c>
      <c r="B15" s="71" t="s">
        <v>167</v>
      </c>
      <c r="C15" s="72" t="s">
        <v>168</v>
      </c>
      <c r="D15" s="83">
        <v>4</v>
      </c>
      <c r="E15" s="71" t="s">
        <v>169</v>
      </c>
      <c r="F15" s="89">
        <v>21</v>
      </c>
      <c r="G15" s="72">
        <v>22</v>
      </c>
      <c r="H15" s="73">
        <v>30</v>
      </c>
    </row>
    <row r="16" spans="1:8" x14ac:dyDescent="0.3">
      <c r="A16" s="74">
        <v>12</v>
      </c>
      <c r="B16" s="75" t="s">
        <v>170</v>
      </c>
      <c r="C16" s="76" t="s">
        <v>168</v>
      </c>
      <c r="D16" s="84">
        <v>4</v>
      </c>
      <c r="E16" s="75" t="s">
        <v>171</v>
      </c>
      <c r="F16" s="90">
        <v>38</v>
      </c>
      <c r="G16" s="76">
        <v>86</v>
      </c>
      <c r="H16" s="77">
        <v>0</v>
      </c>
    </row>
    <row r="17" spans="1:8" x14ac:dyDescent="0.3">
      <c r="A17" s="61">
        <v>13</v>
      </c>
      <c r="B17" s="71" t="s">
        <v>172</v>
      </c>
      <c r="C17" s="72" t="s">
        <v>173</v>
      </c>
      <c r="D17" s="83">
        <v>8</v>
      </c>
      <c r="E17" s="71" t="s">
        <v>174</v>
      </c>
      <c r="F17" s="89">
        <v>6</v>
      </c>
      <c r="G17" s="72">
        <v>24</v>
      </c>
      <c r="H17" s="73">
        <v>5</v>
      </c>
    </row>
    <row r="18" spans="1:8" x14ac:dyDescent="0.3">
      <c r="A18" s="74">
        <v>14</v>
      </c>
      <c r="B18" s="75" t="s">
        <v>175</v>
      </c>
      <c r="C18" s="76" t="s">
        <v>173</v>
      </c>
      <c r="D18" s="84">
        <v>7</v>
      </c>
      <c r="E18" s="75" t="s">
        <v>176</v>
      </c>
      <c r="F18" s="90">
        <v>23.25</v>
      </c>
      <c r="G18" s="76">
        <v>35</v>
      </c>
      <c r="H18" s="77">
        <v>0</v>
      </c>
    </row>
    <row r="19" spans="1:8" x14ac:dyDescent="0.3">
      <c r="A19" s="61">
        <v>15</v>
      </c>
      <c r="B19" s="71" t="s">
        <v>177</v>
      </c>
      <c r="C19" s="72" t="s">
        <v>173</v>
      </c>
      <c r="D19" s="83">
        <v>2</v>
      </c>
      <c r="E19" s="71" t="s">
        <v>178</v>
      </c>
      <c r="F19" s="89">
        <v>15.5</v>
      </c>
      <c r="G19" s="72">
        <v>39</v>
      </c>
      <c r="H19" s="73">
        <v>5</v>
      </c>
    </row>
    <row r="20" spans="1:8" x14ac:dyDescent="0.3">
      <c r="A20" s="74">
        <v>16</v>
      </c>
      <c r="B20" s="75" t="s">
        <v>179</v>
      </c>
      <c r="C20" s="76" t="s">
        <v>180</v>
      </c>
      <c r="D20" s="84">
        <v>3</v>
      </c>
      <c r="E20" s="75" t="s">
        <v>181</v>
      </c>
      <c r="F20" s="90">
        <v>17.45</v>
      </c>
      <c r="G20" s="76">
        <v>29</v>
      </c>
      <c r="H20" s="77">
        <v>10</v>
      </c>
    </row>
    <row r="21" spans="1:8" x14ac:dyDescent="0.3">
      <c r="A21" s="61">
        <v>17</v>
      </c>
      <c r="B21" s="71" t="s">
        <v>182</v>
      </c>
      <c r="C21" s="72" t="s">
        <v>180</v>
      </c>
      <c r="D21" s="83">
        <v>6</v>
      </c>
      <c r="E21" s="71" t="s">
        <v>183</v>
      </c>
      <c r="F21" s="89">
        <v>39</v>
      </c>
      <c r="G21" s="72">
        <v>0</v>
      </c>
      <c r="H21" s="73">
        <v>0</v>
      </c>
    </row>
    <row r="22" spans="1:8" x14ac:dyDescent="0.3">
      <c r="A22" s="74">
        <v>18</v>
      </c>
      <c r="B22" s="75" t="s">
        <v>184</v>
      </c>
      <c r="C22" s="76" t="s">
        <v>180</v>
      </c>
      <c r="D22" s="84">
        <v>8</v>
      </c>
      <c r="E22" s="75" t="s">
        <v>185</v>
      </c>
      <c r="F22" s="90">
        <v>62.5</v>
      </c>
      <c r="G22" s="76">
        <v>42</v>
      </c>
      <c r="H22" s="77">
        <v>0</v>
      </c>
    </row>
    <row r="23" spans="1:8" x14ac:dyDescent="0.3">
      <c r="A23" s="61">
        <v>63</v>
      </c>
      <c r="B23" s="71" t="s">
        <v>186</v>
      </c>
      <c r="C23" s="72" t="s">
        <v>180</v>
      </c>
      <c r="D23" s="83">
        <v>2</v>
      </c>
      <c r="E23" s="71" t="s">
        <v>187</v>
      </c>
      <c r="F23" s="89">
        <v>43.9</v>
      </c>
      <c r="G23" s="72">
        <v>24</v>
      </c>
      <c r="H23" s="73">
        <v>5</v>
      </c>
    </row>
    <row r="24" spans="1:8" x14ac:dyDescent="0.3">
      <c r="A24" s="74">
        <v>70</v>
      </c>
      <c r="B24" s="75" t="s">
        <v>188</v>
      </c>
      <c r="C24" s="76" t="s">
        <v>180</v>
      </c>
      <c r="D24" s="84">
        <v>1</v>
      </c>
      <c r="E24" s="75" t="s">
        <v>189</v>
      </c>
      <c r="F24" s="90">
        <v>15</v>
      </c>
      <c r="G24" s="76">
        <v>15</v>
      </c>
      <c r="H24" s="77">
        <v>30</v>
      </c>
    </row>
    <row r="25" spans="1:8" x14ac:dyDescent="0.3">
      <c r="A25" s="61">
        <v>19</v>
      </c>
      <c r="B25" s="71" t="s">
        <v>190</v>
      </c>
      <c r="C25" s="72" t="s">
        <v>191</v>
      </c>
      <c r="D25" s="83">
        <v>3</v>
      </c>
      <c r="E25" s="71" t="s">
        <v>192</v>
      </c>
      <c r="F25" s="89">
        <v>9.1999999999999993</v>
      </c>
      <c r="G25" s="72">
        <v>25</v>
      </c>
      <c r="H25" s="73">
        <v>5</v>
      </c>
    </row>
    <row r="26" spans="1:8" x14ac:dyDescent="0.3">
      <c r="A26" s="74">
        <v>20</v>
      </c>
      <c r="B26" s="75" t="s">
        <v>193</v>
      </c>
      <c r="C26" s="76" t="s">
        <v>191</v>
      </c>
      <c r="D26" s="84">
        <v>3</v>
      </c>
      <c r="E26" s="75" t="s">
        <v>194</v>
      </c>
      <c r="F26" s="90">
        <v>81</v>
      </c>
      <c r="G26" s="76">
        <v>40</v>
      </c>
      <c r="H26" s="77">
        <v>0</v>
      </c>
    </row>
    <row r="27" spans="1:8" x14ac:dyDescent="0.3">
      <c r="A27" s="61">
        <v>21</v>
      </c>
      <c r="B27" s="71" t="s">
        <v>195</v>
      </c>
      <c r="C27" s="72" t="s">
        <v>191</v>
      </c>
      <c r="D27" s="83">
        <v>3</v>
      </c>
      <c r="E27" s="71" t="s">
        <v>196</v>
      </c>
      <c r="F27" s="89">
        <v>10</v>
      </c>
      <c r="G27" s="72">
        <v>3</v>
      </c>
      <c r="H27" s="73">
        <v>5</v>
      </c>
    </row>
    <row r="28" spans="1:8" x14ac:dyDescent="0.3">
      <c r="A28" s="74">
        <v>68</v>
      </c>
      <c r="B28" s="75" t="s">
        <v>197</v>
      </c>
      <c r="C28" s="76" t="s">
        <v>191</v>
      </c>
      <c r="D28" s="84">
        <v>3</v>
      </c>
      <c r="E28" s="75" t="s">
        <v>198</v>
      </c>
      <c r="F28" s="90">
        <v>12.5</v>
      </c>
      <c r="G28" s="76">
        <v>6</v>
      </c>
      <c r="H28" s="77">
        <v>15</v>
      </c>
    </row>
    <row r="29" spans="1:8" x14ac:dyDescent="0.3">
      <c r="A29" s="61">
        <v>22</v>
      </c>
      <c r="B29" s="71" t="s">
        <v>199</v>
      </c>
      <c r="C29" s="72" t="s">
        <v>200</v>
      </c>
      <c r="D29" s="83">
        <v>5</v>
      </c>
      <c r="E29" s="71" t="s">
        <v>201</v>
      </c>
      <c r="F29" s="89">
        <v>21</v>
      </c>
      <c r="G29" s="72">
        <v>104</v>
      </c>
      <c r="H29" s="73">
        <v>25</v>
      </c>
    </row>
    <row r="30" spans="1:8" x14ac:dyDescent="0.3">
      <c r="A30" s="74">
        <v>23</v>
      </c>
      <c r="B30" s="75" t="s">
        <v>202</v>
      </c>
      <c r="C30" s="76" t="s">
        <v>200</v>
      </c>
      <c r="D30" s="84">
        <v>5</v>
      </c>
      <c r="E30" s="75" t="s">
        <v>203</v>
      </c>
      <c r="F30" s="90">
        <v>9</v>
      </c>
      <c r="G30" s="76">
        <v>61</v>
      </c>
      <c r="H30" s="77">
        <v>25</v>
      </c>
    </row>
    <row r="31" spans="1:8" x14ac:dyDescent="0.3">
      <c r="A31" s="61">
        <v>24</v>
      </c>
      <c r="B31" s="71" t="s">
        <v>204</v>
      </c>
      <c r="C31" s="72" t="s">
        <v>205</v>
      </c>
      <c r="D31" s="83">
        <v>1</v>
      </c>
      <c r="E31" s="71" t="s">
        <v>206</v>
      </c>
      <c r="F31" s="89">
        <v>4.5</v>
      </c>
      <c r="G31" s="72">
        <v>20</v>
      </c>
      <c r="H31" s="73">
        <v>0</v>
      </c>
    </row>
    <row r="32" spans="1:8" x14ac:dyDescent="0.3">
      <c r="A32" s="74">
        <v>25</v>
      </c>
      <c r="B32" s="75" t="s">
        <v>207</v>
      </c>
      <c r="C32" s="76" t="s">
        <v>208</v>
      </c>
      <c r="D32" s="84">
        <v>3</v>
      </c>
      <c r="E32" s="75" t="s">
        <v>209</v>
      </c>
      <c r="F32" s="90">
        <v>14</v>
      </c>
      <c r="G32" s="76">
        <v>76</v>
      </c>
      <c r="H32" s="77">
        <v>30</v>
      </c>
    </row>
    <row r="33" spans="1:8" x14ac:dyDescent="0.3">
      <c r="A33" s="61">
        <v>26</v>
      </c>
      <c r="B33" s="71" t="s">
        <v>210</v>
      </c>
      <c r="C33" s="72" t="s">
        <v>208</v>
      </c>
      <c r="D33" s="83">
        <v>3</v>
      </c>
      <c r="E33" s="71" t="s">
        <v>211</v>
      </c>
      <c r="F33" s="89">
        <v>31.23</v>
      </c>
      <c r="G33" s="72">
        <v>15</v>
      </c>
      <c r="H33" s="73">
        <v>0</v>
      </c>
    </row>
    <row r="34" spans="1:8" x14ac:dyDescent="0.3">
      <c r="A34" s="74">
        <v>27</v>
      </c>
      <c r="B34" s="75" t="s">
        <v>212</v>
      </c>
      <c r="C34" s="76" t="s">
        <v>208</v>
      </c>
      <c r="D34" s="84">
        <v>3</v>
      </c>
      <c r="E34" s="75" t="s">
        <v>213</v>
      </c>
      <c r="F34" s="90">
        <v>43.9</v>
      </c>
      <c r="G34" s="76">
        <v>49</v>
      </c>
      <c r="H34" s="77">
        <v>30</v>
      </c>
    </row>
    <row r="35" spans="1:8" x14ac:dyDescent="0.3">
      <c r="A35" s="61">
        <v>28</v>
      </c>
      <c r="B35" s="71" t="s">
        <v>214</v>
      </c>
      <c r="C35" s="72" t="s">
        <v>215</v>
      </c>
      <c r="D35" s="83">
        <v>7</v>
      </c>
      <c r="E35" s="71" t="s">
        <v>216</v>
      </c>
      <c r="F35" s="89">
        <v>45.6</v>
      </c>
      <c r="G35" s="72">
        <v>26</v>
      </c>
      <c r="H35" s="73">
        <v>0</v>
      </c>
    </row>
    <row r="36" spans="1:8" x14ac:dyDescent="0.3">
      <c r="A36" s="74">
        <v>29</v>
      </c>
      <c r="B36" s="75" t="s">
        <v>217</v>
      </c>
      <c r="C36" s="76" t="s">
        <v>215</v>
      </c>
      <c r="D36" s="84">
        <v>6</v>
      </c>
      <c r="E36" s="75" t="s">
        <v>218</v>
      </c>
      <c r="F36" s="90">
        <v>123.79</v>
      </c>
      <c r="G36" s="76">
        <v>0</v>
      </c>
      <c r="H36" s="77">
        <v>0</v>
      </c>
    </row>
    <row r="37" spans="1:8" x14ac:dyDescent="0.3">
      <c r="A37" s="61">
        <v>64</v>
      </c>
      <c r="B37" s="71" t="s">
        <v>219</v>
      </c>
      <c r="C37" s="72" t="s">
        <v>215</v>
      </c>
      <c r="D37" s="83">
        <v>5</v>
      </c>
      <c r="E37" s="71" t="s">
        <v>220</v>
      </c>
      <c r="F37" s="89">
        <v>33.25</v>
      </c>
      <c r="G37" s="72">
        <v>22</v>
      </c>
      <c r="H37" s="73">
        <v>30</v>
      </c>
    </row>
    <row r="38" spans="1:8" x14ac:dyDescent="0.3">
      <c r="A38" s="74">
        <v>75</v>
      </c>
      <c r="B38" s="75" t="s">
        <v>221</v>
      </c>
      <c r="C38" s="76" t="s">
        <v>215</v>
      </c>
      <c r="D38" s="84">
        <v>1</v>
      </c>
      <c r="E38" s="75" t="s">
        <v>222</v>
      </c>
      <c r="F38" s="90">
        <v>7.75</v>
      </c>
      <c r="G38" s="76">
        <v>125</v>
      </c>
      <c r="H38" s="77">
        <v>25</v>
      </c>
    </row>
    <row r="39" spans="1:8" x14ac:dyDescent="0.3">
      <c r="A39" s="61">
        <v>77</v>
      </c>
      <c r="B39" s="71" t="s">
        <v>223</v>
      </c>
      <c r="C39" s="72" t="s">
        <v>215</v>
      </c>
      <c r="D39" s="83">
        <v>2</v>
      </c>
      <c r="E39" s="71" t="s">
        <v>224</v>
      </c>
      <c r="F39" s="89">
        <v>13</v>
      </c>
      <c r="G39" s="72">
        <v>32</v>
      </c>
      <c r="H39" s="73">
        <v>15</v>
      </c>
    </row>
    <row r="40" spans="1:8" x14ac:dyDescent="0.3">
      <c r="A40" s="74">
        <v>30</v>
      </c>
      <c r="B40" s="75" t="s">
        <v>225</v>
      </c>
      <c r="C40" s="76" t="s">
        <v>226</v>
      </c>
      <c r="D40" s="84">
        <v>8</v>
      </c>
      <c r="E40" s="75" t="s">
        <v>227</v>
      </c>
      <c r="F40" s="90">
        <v>25.89</v>
      </c>
      <c r="G40" s="76">
        <v>10</v>
      </c>
      <c r="H40" s="77">
        <v>15</v>
      </c>
    </row>
    <row r="41" spans="1:8" x14ac:dyDescent="0.3">
      <c r="A41" s="61">
        <v>31</v>
      </c>
      <c r="B41" s="71" t="s">
        <v>309</v>
      </c>
      <c r="C41" s="72" t="s">
        <v>228</v>
      </c>
      <c r="D41" s="83">
        <v>4</v>
      </c>
      <c r="E41" s="71" t="s">
        <v>229</v>
      </c>
      <c r="F41" s="89">
        <v>12.5</v>
      </c>
      <c r="G41" s="72">
        <v>0</v>
      </c>
      <c r="H41" s="73">
        <v>20</v>
      </c>
    </row>
    <row r="42" spans="1:8" x14ac:dyDescent="0.3">
      <c r="A42" s="74">
        <v>32</v>
      </c>
      <c r="B42" s="75" t="s">
        <v>230</v>
      </c>
      <c r="C42" s="76" t="s">
        <v>228</v>
      </c>
      <c r="D42" s="84">
        <v>4</v>
      </c>
      <c r="E42" s="75" t="s">
        <v>231</v>
      </c>
      <c r="F42" s="90">
        <v>32</v>
      </c>
      <c r="G42" s="76">
        <v>9</v>
      </c>
      <c r="H42" s="77">
        <v>25</v>
      </c>
    </row>
    <row r="43" spans="1:8" x14ac:dyDescent="0.3">
      <c r="A43" s="61">
        <v>72</v>
      </c>
      <c r="B43" s="71" t="s">
        <v>232</v>
      </c>
      <c r="C43" s="72" t="s">
        <v>228</v>
      </c>
      <c r="D43" s="83">
        <v>4</v>
      </c>
      <c r="E43" s="71" t="s">
        <v>231</v>
      </c>
      <c r="F43" s="89">
        <v>34.799999999999997</v>
      </c>
      <c r="G43" s="72">
        <v>14</v>
      </c>
      <c r="H43" s="73">
        <v>0</v>
      </c>
    </row>
    <row r="44" spans="1:8" x14ac:dyDescent="0.3">
      <c r="A44" s="74">
        <v>33</v>
      </c>
      <c r="B44" s="75" t="s">
        <v>233</v>
      </c>
      <c r="C44" s="76" t="s">
        <v>234</v>
      </c>
      <c r="D44" s="84">
        <v>4</v>
      </c>
      <c r="E44" s="75" t="s">
        <v>235</v>
      </c>
      <c r="F44" s="90">
        <v>2.5</v>
      </c>
      <c r="G44" s="76">
        <v>112</v>
      </c>
      <c r="H44" s="77">
        <v>20</v>
      </c>
    </row>
    <row r="45" spans="1:8" x14ac:dyDescent="0.3">
      <c r="A45" s="61">
        <v>69</v>
      </c>
      <c r="B45" s="71" t="s">
        <v>236</v>
      </c>
      <c r="C45" s="72" t="s">
        <v>234</v>
      </c>
      <c r="D45" s="83">
        <v>4</v>
      </c>
      <c r="E45" s="71" t="s">
        <v>237</v>
      </c>
      <c r="F45" s="89">
        <v>36</v>
      </c>
      <c r="G45" s="72">
        <v>26</v>
      </c>
      <c r="H45" s="73">
        <v>15</v>
      </c>
    </row>
    <row r="46" spans="1:8" x14ac:dyDescent="0.3">
      <c r="A46" s="74">
        <v>71</v>
      </c>
      <c r="B46" s="75" t="s">
        <v>238</v>
      </c>
      <c r="C46" s="76" t="s">
        <v>234</v>
      </c>
      <c r="D46" s="84">
        <v>4</v>
      </c>
      <c r="E46" s="75" t="s">
        <v>171</v>
      </c>
      <c r="F46" s="90">
        <v>21.5</v>
      </c>
      <c r="G46" s="76">
        <v>26</v>
      </c>
      <c r="H46" s="77">
        <v>0</v>
      </c>
    </row>
    <row r="47" spans="1:8" x14ac:dyDescent="0.3">
      <c r="A47" s="61">
        <v>34</v>
      </c>
      <c r="B47" s="71" t="s">
        <v>239</v>
      </c>
      <c r="C47" s="72" t="s">
        <v>240</v>
      </c>
      <c r="D47" s="83">
        <v>1</v>
      </c>
      <c r="E47" s="71" t="s">
        <v>141</v>
      </c>
      <c r="F47" s="89">
        <v>14</v>
      </c>
      <c r="G47" s="72">
        <v>111</v>
      </c>
      <c r="H47" s="73">
        <v>15</v>
      </c>
    </row>
    <row r="48" spans="1:8" x14ac:dyDescent="0.3">
      <c r="A48" s="74">
        <v>35</v>
      </c>
      <c r="B48" s="75" t="s">
        <v>241</v>
      </c>
      <c r="C48" s="76" t="s">
        <v>240</v>
      </c>
      <c r="D48" s="84">
        <v>1</v>
      </c>
      <c r="E48" s="75" t="s">
        <v>141</v>
      </c>
      <c r="F48" s="90">
        <v>18</v>
      </c>
      <c r="G48" s="76">
        <v>20</v>
      </c>
      <c r="H48" s="77">
        <v>15</v>
      </c>
    </row>
    <row r="49" spans="1:8" x14ac:dyDescent="0.3">
      <c r="A49" s="61">
        <v>67</v>
      </c>
      <c r="B49" s="71" t="s">
        <v>242</v>
      </c>
      <c r="C49" s="72" t="s">
        <v>240</v>
      </c>
      <c r="D49" s="83">
        <v>1</v>
      </c>
      <c r="E49" s="71" t="s">
        <v>141</v>
      </c>
      <c r="F49" s="89">
        <v>14</v>
      </c>
      <c r="G49" s="72">
        <v>52</v>
      </c>
      <c r="H49" s="73">
        <v>10</v>
      </c>
    </row>
    <row r="50" spans="1:8" x14ac:dyDescent="0.3">
      <c r="A50" s="74">
        <v>36</v>
      </c>
      <c r="B50" s="75" t="s">
        <v>243</v>
      </c>
      <c r="C50" s="76" t="s">
        <v>244</v>
      </c>
      <c r="D50" s="84">
        <v>8</v>
      </c>
      <c r="E50" s="75" t="s">
        <v>245</v>
      </c>
      <c r="F50" s="90">
        <v>19</v>
      </c>
      <c r="G50" s="76">
        <v>112</v>
      </c>
      <c r="H50" s="77">
        <v>20</v>
      </c>
    </row>
    <row r="51" spans="1:8" x14ac:dyDescent="0.3">
      <c r="A51" s="61">
        <v>37</v>
      </c>
      <c r="B51" s="71" t="s">
        <v>246</v>
      </c>
      <c r="C51" s="72" t="s">
        <v>244</v>
      </c>
      <c r="D51" s="83">
        <v>8</v>
      </c>
      <c r="E51" s="71" t="s">
        <v>247</v>
      </c>
      <c r="F51" s="89">
        <v>26</v>
      </c>
      <c r="G51" s="72">
        <v>11</v>
      </c>
      <c r="H51" s="73">
        <v>25</v>
      </c>
    </row>
    <row r="52" spans="1:8" x14ac:dyDescent="0.3">
      <c r="A52" s="74">
        <v>73</v>
      </c>
      <c r="B52" s="75" t="s">
        <v>248</v>
      </c>
      <c r="C52" s="76" t="s">
        <v>244</v>
      </c>
      <c r="D52" s="84">
        <v>8</v>
      </c>
      <c r="E52" s="75" t="s">
        <v>249</v>
      </c>
      <c r="F52" s="90">
        <v>15</v>
      </c>
      <c r="G52" s="76">
        <v>101</v>
      </c>
      <c r="H52" s="77">
        <v>5</v>
      </c>
    </row>
    <row r="53" spans="1:8" x14ac:dyDescent="0.3">
      <c r="A53" s="61">
        <v>38</v>
      </c>
      <c r="B53" s="71" t="s">
        <v>250</v>
      </c>
      <c r="C53" s="72" t="s">
        <v>251</v>
      </c>
      <c r="D53" s="83">
        <v>1</v>
      </c>
      <c r="E53" s="71" t="s">
        <v>252</v>
      </c>
      <c r="F53" s="89">
        <v>263.5</v>
      </c>
      <c r="G53" s="72">
        <v>17</v>
      </c>
      <c r="H53" s="73">
        <v>15</v>
      </c>
    </row>
    <row r="54" spans="1:8" x14ac:dyDescent="0.3">
      <c r="A54" s="74">
        <v>39</v>
      </c>
      <c r="B54" s="75" t="s">
        <v>253</v>
      </c>
      <c r="C54" s="76" t="s">
        <v>251</v>
      </c>
      <c r="D54" s="84">
        <v>1</v>
      </c>
      <c r="E54" s="75" t="s">
        <v>254</v>
      </c>
      <c r="F54" s="90">
        <v>18</v>
      </c>
      <c r="G54" s="76">
        <v>69</v>
      </c>
      <c r="H54" s="77">
        <v>5</v>
      </c>
    </row>
    <row r="55" spans="1:8" x14ac:dyDescent="0.3">
      <c r="A55" s="61">
        <v>40</v>
      </c>
      <c r="B55" s="71" t="s">
        <v>255</v>
      </c>
      <c r="C55" s="72" t="s">
        <v>256</v>
      </c>
      <c r="D55" s="83">
        <v>8</v>
      </c>
      <c r="E55" s="71" t="s">
        <v>257</v>
      </c>
      <c r="F55" s="89">
        <v>18.399999999999999</v>
      </c>
      <c r="G55" s="72">
        <v>123</v>
      </c>
      <c r="H55" s="73">
        <v>30</v>
      </c>
    </row>
    <row r="56" spans="1:8" x14ac:dyDescent="0.3">
      <c r="A56" s="74">
        <v>41</v>
      </c>
      <c r="B56" s="75" t="s">
        <v>258</v>
      </c>
      <c r="C56" s="76" t="s">
        <v>256</v>
      </c>
      <c r="D56" s="84">
        <v>8</v>
      </c>
      <c r="E56" s="75" t="s">
        <v>259</v>
      </c>
      <c r="F56" s="90">
        <v>9.65</v>
      </c>
      <c r="G56" s="76">
        <v>85</v>
      </c>
      <c r="H56" s="77">
        <v>10</v>
      </c>
    </row>
    <row r="57" spans="1:8" x14ac:dyDescent="0.3">
      <c r="A57" s="61">
        <v>42</v>
      </c>
      <c r="B57" s="71" t="s">
        <v>260</v>
      </c>
      <c r="C57" s="72" t="s">
        <v>261</v>
      </c>
      <c r="D57" s="83">
        <v>5</v>
      </c>
      <c r="E57" s="71" t="s">
        <v>262</v>
      </c>
      <c r="F57" s="89">
        <v>14</v>
      </c>
      <c r="G57" s="72">
        <v>26</v>
      </c>
      <c r="H57" s="73">
        <v>0</v>
      </c>
    </row>
    <row r="58" spans="1:8" x14ac:dyDescent="0.3">
      <c r="A58" s="74">
        <v>43</v>
      </c>
      <c r="B58" s="75" t="s">
        <v>263</v>
      </c>
      <c r="C58" s="76" t="s">
        <v>261</v>
      </c>
      <c r="D58" s="84">
        <v>1</v>
      </c>
      <c r="E58" s="75" t="s">
        <v>264</v>
      </c>
      <c r="F58" s="90">
        <v>46</v>
      </c>
      <c r="G58" s="76">
        <v>17</v>
      </c>
      <c r="H58" s="77">
        <v>25</v>
      </c>
    </row>
    <row r="59" spans="1:8" x14ac:dyDescent="0.3">
      <c r="A59" s="61">
        <v>44</v>
      </c>
      <c r="B59" s="71" t="s">
        <v>265</v>
      </c>
      <c r="C59" s="72" t="s">
        <v>261</v>
      </c>
      <c r="D59" s="83">
        <v>2</v>
      </c>
      <c r="E59" s="71" t="s">
        <v>266</v>
      </c>
      <c r="F59" s="89">
        <v>19.45</v>
      </c>
      <c r="G59" s="72">
        <v>27</v>
      </c>
      <c r="H59" s="73">
        <v>15</v>
      </c>
    </row>
    <row r="60" spans="1:8" x14ac:dyDescent="0.3">
      <c r="A60" s="74">
        <v>45</v>
      </c>
      <c r="B60" s="75" t="s">
        <v>267</v>
      </c>
      <c r="C60" s="76" t="s">
        <v>268</v>
      </c>
      <c r="D60" s="84">
        <v>8</v>
      </c>
      <c r="E60" s="75" t="s">
        <v>269</v>
      </c>
      <c r="F60" s="90">
        <v>9.5</v>
      </c>
      <c r="G60" s="76">
        <v>5</v>
      </c>
      <c r="H60" s="77">
        <v>15</v>
      </c>
    </row>
    <row r="61" spans="1:8" x14ac:dyDescent="0.3">
      <c r="A61" s="61">
        <v>46</v>
      </c>
      <c r="B61" s="71" t="s">
        <v>270</v>
      </c>
      <c r="C61" s="72" t="s">
        <v>268</v>
      </c>
      <c r="D61" s="83">
        <v>8</v>
      </c>
      <c r="E61" s="71" t="s">
        <v>271</v>
      </c>
      <c r="F61" s="89">
        <v>12</v>
      </c>
      <c r="G61" s="72">
        <v>95</v>
      </c>
      <c r="H61" s="73">
        <v>0</v>
      </c>
    </row>
    <row r="62" spans="1:8" x14ac:dyDescent="0.3">
      <c r="A62" s="74">
        <v>47</v>
      </c>
      <c r="B62" s="75" t="s">
        <v>272</v>
      </c>
      <c r="C62" s="76" t="s">
        <v>268</v>
      </c>
      <c r="D62" s="84">
        <v>3</v>
      </c>
      <c r="E62" s="75" t="s">
        <v>273</v>
      </c>
      <c r="F62" s="90">
        <v>9.5</v>
      </c>
      <c r="G62" s="76">
        <v>36</v>
      </c>
      <c r="H62" s="77">
        <v>0</v>
      </c>
    </row>
    <row r="63" spans="1:8" x14ac:dyDescent="0.3">
      <c r="A63" s="61">
        <v>48</v>
      </c>
      <c r="B63" s="71" t="s">
        <v>274</v>
      </c>
      <c r="C63" s="72" t="s">
        <v>268</v>
      </c>
      <c r="D63" s="83">
        <v>3</v>
      </c>
      <c r="E63" s="71" t="s">
        <v>275</v>
      </c>
      <c r="F63" s="89">
        <v>12.75</v>
      </c>
      <c r="G63" s="72">
        <v>15</v>
      </c>
      <c r="H63" s="73">
        <v>25</v>
      </c>
    </row>
    <row r="64" spans="1:8" x14ac:dyDescent="0.3">
      <c r="A64" s="74">
        <v>49</v>
      </c>
      <c r="B64" s="75" t="s">
        <v>276</v>
      </c>
      <c r="C64" s="76" t="s">
        <v>277</v>
      </c>
      <c r="D64" s="84">
        <v>3</v>
      </c>
      <c r="E64" s="75" t="s">
        <v>278</v>
      </c>
      <c r="F64" s="90">
        <v>20</v>
      </c>
      <c r="G64" s="76">
        <v>10</v>
      </c>
      <c r="H64" s="77">
        <v>15</v>
      </c>
    </row>
    <row r="65" spans="1:8" x14ac:dyDescent="0.3">
      <c r="A65" s="61">
        <v>50</v>
      </c>
      <c r="B65" s="71" t="s">
        <v>279</v>
      </c>
      <c r="C65" s="72" t="s">
        <v>277</v>
      </c>
      <c r="D65" s="83">
        <v>3</v>
      </c>
      <c r="E65" s="71" t="s">
        <v>280</v>
      </c>
      <c r="F65" s="89">
        <v>16.25</v>
      </c>
      <c r="G65" s="72">
        <v>65</v>
      </c>
      <c r="H65" s="73">
        <v>30</v>
      </c>
    </row>
    <row r="66" spans="1:8" x14ac:dyDescent="0.3">
      <c r="A66" s="74">
        <v>76</v>
      </c>
      <c r="B66" s="75" t="s">
        <v>281</v>
      </c>
      <c r="C66" s="76" t="s">
        <v>277</v>
      </c>
      <c r="D66" s="84">
        <v>1</v>
      </c>
      <c r="E66" s="75" t="s">
        <v>282</v>
      </c>
      <c r="F66" s="90">
        <v>18</v>
      </c>
      <c r="G66" s="76">
        <v>57</v>
      </c>
      <c r="H66" s="77">
        <v>20</v>
      </c>
    </row>
    <row r="67" spans="1:8" x14ac:dyDescent="0.3">
      <c r="A67" s="61">
        <v>51</v>
      </c>
      <c r="B67" s="71" t="s">
        <v>283</v>
      </c>
      <c r="C67" s="72" t="s">
        <v>277</v>
      </c>
      <c r="D67" s="83">
        <v>7</v>
      </c>
      <c r="E67" s="71" t="s">
        <v>284</v>
      </c>
      <c r="F67" s="89">
        <v>53</v>
      </c>
      <c r="G67" s="72">
        <v>20</v>
      </c>
      <c r="H67" s="73">
        <v>10</v>
      </c>
    </row>
    <row r="68" spans="1:8" x14ac:dyDescent="0.3">
      <c r="A68" s="74">
        <v>52</v>
      </c>
      <c r="B68" s="75" t="s">
        <v>285</v>
      </c>
      <c r="C68" s="76" t="s">
        <v>277</v>
      </c>
      <c r="D68" s="84">
        <v>5</v>
      </c>
      <c r="E68" s="75" t="s">
        <v>286</v>
      </c>
      <c r="F68" s="90">
        <v>7</v>
      </c>
      <c r="G68" s="76">
        <v>38</v>
      </c>
      <c r="H68" s="77">
        <v>25</v>
      </c>
    </row>
    <row r="69" spans="1:8" x14ac:dyDescent="0.3">
      <c r="A69" s="61">
        <v>53</v>
      </c>
      <c r="B69" s="71" t="s">
        <v>287</v>
      </c>
      <c r="C69" s="72" t="s">
        <v>277</v>
      </c>
      <c r="D69" s="83">
        <v>6</v>
      </c>
      <c r="E69" s="71" t="s">
        <v>288</v>
      </c>
      <c r="F69" s="89">
        <v>32.799999999999997</v>
      </c>
      <c r="G69" s="72">
        <v>0</v>
      </c>
      <c r="H69" s="73">
        <v>0</v>
      </c>
    </row>
    <row r="70" spans="1:8" x14ac:dyDescent="0.3">
      <c r="A70" s="74">
        <v>54</v>
      </c>
      <c r="B70" s="75" t="s">
        <v>289</v>
      </c>
      <c r="C70" s="76" t="s">
        <v>290</v>
      </c>
      <c r="D70" s="84">
        <v>6</v>
      </c>
      <c r="E70" s="75" t="s">
        <v>291</v>
      </c>
      <c r="F70" s="90">
        <v>7.45</v>
      </c>
      <c r="G70" s="76">
        <v>21</v>
      </c>
      <c r="H70" s="77">
        <v>10</v>
      </c>
    </row>
    <row r="71" spans="1:8" x14ac:dyDescent="0.3">
      <c r="A71" s="61">
        <v>55</v>
      </c>
      <c r="B71" s="71" t="s">
        <v>292</v>
      </c>
      <c r="C71" s="72" t="s">
        <v>290</v>
      </c>
      <c r="D71" s="83">
        <v>6</v>
      </c>
      <c r="E71" s="71" t="s">
        <v>293</v>
      </c>
      <c r="F71" s="89">
        <v>24</v>
      </c>
      <c r="G71" s="72">
        <v>115</v>
      </c>
      <c r="H71" s="73">
        <v>20</v>
      </c>
    </row>
    <row r="72" spans="1:8" x14ac:dyDescent="0.3">
      <c r="A72" s="74">
        <v>56</v>
      </c>
      <c r="B72" s="75" t="s">
        <v>294</v>
      </c>
      <c r="C72" s="76" t="s">
        <v>295</v>
      </c>
      <c r="D72" s="84">
        <v>5</v>
      </c>
      <c r="E72" s="75" t="s">
        <v>296</v>
      </c>
      <c r="F72" s="90">
        <v>38</v>
      </c>
      <c r="G72" s="76">
        <v>21</v>
      </c>
      <c r="H72" s="77">
        <v>30</v>
      </c>
    </row>
    <row r="73" spans="1:8" x14ac:dyDescent="0.3">
      <c r="A73" s="61">
        <v>57</v>
      </c>
      <c r="B73" s="71" t="s">
        <v>297</v>
      </c>
      <c r="C73" s="72" t="s">
        <v>295</v>
      </c>
      <c r="D73" s="83">
        <v>5</v>
      </c>
      <c r="E73" s="71" t="s">
        <v>296</v>
      </c>
      <c r="F73" s="89">
        <v>19.5</v>
      </c>
      <c r="G73" s="72">
        <v>36</v>
      </c>
      <c r="H73" s="73">
        <v>20</v>
      </c>
    </row>
    <row r="74" spans="1:8" x14ac:dyDescent="0.3">
      <c r="A74" s="74">
        <v>58</v>
      </c>
      <c r="B74" s="75" t="s">
        <v>298</v>
      </c>
      <c r="C74" s="76" t="s">
        <v>299</v>
      </c>
      <c r="D74" s="84">
        <v>8</v>
      </c>
      <c r="E74" s="75" t="s">
        <v>300</v>
      </c>
      <c r="F74" s="90">
        <v>13.25</v>
      </c>
      <c r="G74" s="76">
        <v>62</v>
      </c>
      <c r="H74" s="77">
        <v>20</v>
      </c>
    </row>
    <row r="75" spans="1:8" x14ac:dyDescent="0.3">
      <c r="A75" s="61">
        <v>59</v>
      </c>
      <c r="B75" s="71" t="s">
        <v>301</v>
      </c>
      <c r="C75" s="72" t="s">
        <v>302</v>
      </c>
      <c r="D75" s="83">
        <v>4</v>
      </c>
      <c r="E75" s="71" t="s">
        <v>166</v>
      </c>
      <c r="F75" s="89">
        <v>55</v>
      </c>
      <c r="G75" s="72">
        <v>79</v>
      </c>
      <c r="H75" s="73">
        <v>0</v>
      </c>
    </row>
    <row r="76" spans="1:8" x14ac:dyDescent="0.3">
      <c r="A76" s="74">
        <v>60</v>
      </c>
      <c r="B76" s="75" t="s">
        <v>308</v>
      </c>
      <c r="C76" s="76" t="s">
        <v>302</v>
      </c>
      <c r="D76" s="84">
        <v>4</v>
      </c>
      <c r="E76" s="75" t="s">
        <v>303</v>
      </c>
      <c r="F76" s="90">
        <v>34</v>
      </c>
      <c r="G76" s="76">
        <v>19</v>
      </c>
      <c r="H76" s="77">
        <v>0</v>
      </c>
    </row>
    <row r="77" spans="1:8" x14ac:dyDescent="0.3">
      <c r="A77" s="61">
        <v>61</v>
      </c>
      <c r="B77" s="71" t="s">
        <v>304</v>
      </c>
      <c r="C77" s="72" t="s">
        <v>302</v>
      </c>
      <c r="D77" s="83">
        <v>2</v>
      </c>
      <c r="E77" s="71" t="s">
        <v>305</v>
      </c>
      <c r="F77" s="89">
        <v>28.5</v>
      </c>
      <c r="G77" s="72">
        <v>113</v>
      </c>
      <c r="H77" s="73">
        <v>25</v>
      </c>
    </row>
    <row r="78" spans="1:8" x14ac:dyDescent="0.3">
      <c r="A78" s="78">
        <v>62</v>
      </c>
      <c r="B78" s="79" t="s">
        <v>307</v>
      </c>
      <c r="C78" s="80" t="s">
        <v>302</v>
      </c>
      <c r="D78" s="85">
        <v>3</v>
      </c>
      <c r="E78" s="79" t="s">
        <v>306</v>
      </c>
      <c r="F78" s="91">
        <v>49.3</v>
      </c>
      <c r="G78" s="80">
        <v>17</v>
      </c>
      <c r="H78" s="62">
        <v>0</v>
      </c>
    </row>
  </sheetData>
  <conditionalFormatting sqref="B2:B78">
    <cfRule type="containsText" dxfId="48" priority="2" operator="containsText" text="Queso">
      <formula>NOT(ISERROR(SEARCH("Queso",B2)))</formula>
    </cfRule>
  </conditionalFormatting>
  <conditionalFormatting sqref="G2:G78">
    <cfRule type="cellIs" dxfId="47" priority="1" operator="equal">
      <formula>0</formula>
    </cfRule>
  </conditionalFormatting>
  <printOptions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showGridLines="0" workbookViewId="0">
      <selection activeCell="I5" sqref="I5"/>
    </sheetView>
  </sheetViews>
  <sheetFormatPr baseColWidth="10" defaultRowHeight="14.4" x14ac:dyDescent="0.3"/>
  <cols>
    <col min="1" max="1" width="25.6640625" customWidth="1"/>
    <col min="2" max="6" width="19.6640625" style="2" customWidth="1"/>
  </cols>
  <sheetData>
    <row r="1" spans="1:6" ht="20.399999999999999" x14ac:dyDescent="0.3">
      <c r="A1" s="132" t="s">
        <v>345</v>
      </c>
    </row>
    <row r="4" spans="1:6" ht="16.8" x14ac:dyDescent="0.3">
      <c r="A4" s="195" t="s">
        <v>333</v>
      </c>
      <c r="B4" s="195" t="s">
        <v>340</v>
      </c>
      <c r="C4" s="195" t="s">
        <v>341</v>
      </c>
      <c r="D4" s="195" t="s">
        <v>342</v>
      </c>
      <c r="E4" s="195" t="s">
        <v>343</v>
      </c>
      <c r="F4" s="195" t="s">
        <v>346</v>
      </c>
    </row>
    <row r="5" spans="1:6" ht="16.8" x14ac:dyDescent="0.3">
      <c r="A5" s="131" t="s">
        <v>334</v>
      </c>
      <c r="B5" s="193">
        <v>91499</v>
      </c>
      <c r="C5" s="193">
        <v>83685</v>
      </c>
      <c r="D5" s="193">
        <v>80456</v>
      </c>
      <c r="E5" s="193">
        <v>63209</v>
      </c>
      <c r="F5" s="194">
        <f t="shared" ref="F5:F10" si="0">SUM(B5:E5)</f>
        <v>318849</v>
      </c>
    </row>
    <row r="6" spans="1:6" ht="16.8" x14ac:dyDescent="0.3">
      <c r="A6" s="131" t="s">
        <v>335</v>
      </c>
      <c r="B6" s="193">
        <v>76984</v>
      </c>
      <c r="C6" s="193">
        <v>62905</v>
      </c>
      <c r="D6" s="193">
        <v>96735</v>
      </c>
      <c r="E6" s="193">
        <v>90756</v>
      </c>
      <c r="F6" s="194">
        <f t="shared" si="0"/>
        <v>327380</v>
      </c>
    </row>
    <row r="7" spans="1:6" ht="16.8" x14ac:dyDescent="0.3">
      <c r="A7" s="131" t="s">
        <v>336</v>
      </c>
      <c r="B7" s="193">
        <v>68540</v>
      </c>
      <c r="C7" s="193">
        <v>84677</v>
      </c>
      <c r="D7" s="193">
        <v>62913</v>
      </c>
      <c r="E7" s="193">
        <v>79369</v>
      </c>
      <c r="F7" s="194">
        <f t="shared" si="0"/>
        <v>295499</v>
      </c>
    </row>
    <row r="8" spans="1:6" ht="16.8" x14ac:dyDescent="0.3">
      <c r="A8" s="131" t="s">
        <v>337</v>
      </c>
      <c r="B8" s="193">
        <v>58044</v>
      </c>
      <c r="C8" s="193">
        <v>74980</v>
      </c>
      <c r="D8" s="193">
        <v>51405</v>
      </c>
      <c r="E8" s="193">
        <v>69300</v>
      </c>
      <c r="F8" s="194">
        <f t="shared" si="0"/>
        <v>253729</v>
      </c>
    </row>
    <row r="9" spans="1:6" ht="16.8" x14ac:dyDescent="0.3">
      <c r="A9" s="131" t="s">
        <v>338</v>
      </c>
      <c r="B9" s="193">
        <v>76552</v>
      </c>
      <c r="C9" s="193">
        <v>84447</v>
      </c>
      <c r="D9" s="193">
        <v>64915</v>
      </c>
      <c r="E9" s="193">
        <v>79959</v>
      </c>
      <c r="F9" s="194">
        <f t="shared" si="0"/>
        <v>305873</v>
      </c>
    </row>
    <row r="10" spans="1:6" ht="16.8" x14ac:dyDescent="0.3">
      <c r="A10" s="131" t="s">
        <v>339</v>
      </c>
      <c r="B10" s="193">
        <v>51319</v>
      </c>
      <c r="C10" s="193">
        <v>87172</v>
      </c>
      <c r="D10" s="193">
        <v>73970</v>
      </c>
      <c r="E10" s="193">
        <v>81891</v>
      </c>
      <c r="F10" s="194">
        <f t="shared" si="0"/>
        <v>294352</v>
      </c>
    </row>
    <row r="11" spans="1:6" ht="16.8" x14ac:dyDescent="0.3">
      <c r="A11" s="196" t="s">
        <v>344</v>
      </c>
      <c r="B11" s="197">
        <f>AVERAGE(B5:B10)</f>
        <v>70489.666666666672</v>
      </c>
      <c r="C11" s="197">
        <f t="shared" ref="C11:F11" si="1">AVERAGE(C5:C10)</f>
        <v>79644.333333333328</v>
      </c>
      <c r="D11" s="197">
        <f t="shared" si="1"/>
        <v>71732.333333333328</v>
      </c>
      <c r="E11" s="197">
        <f t="shared" si="1"/>
        <v>77414</v>
      </c>
      <c r="F11" s="197">
        <f t="shared" si="1"/>
        <v>299280.33333333331</v>
      </c>
    </row>
  </sheetData>
  <conditionalFormatting sqref="B5:F10">
    <cfRule type="expression" dxfId="11" priority="2">
      <formula>B5&gt;B$11*(1.1)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showGridLines="0" workbookViewId="0">
      <selection activeCell="L8" sqref="L8"/>
    </sheetView>
  </sheetViews>
  <sheetFormatPr baseColWidth="10" defaultColWidth="22.109375" defaultRowHeight="16.8" x14ac:dyDescent="0.3"/>
  <cols>
    <col min="1" max="1" width="31.44140625" style="34" customWidth="1"/>
    <col min="2" max="2" width="29.44140625" style="34" bestFit="1" customWidth="1"/>
    <col min="3" max="3" width="12.5546875" style="34" bestFit="1" customWidth="1"/>
    <col min="4" max="4" width="17.109375" style="39" customWidth="1"/>
    <col min="5" max="5" width="14.5546875" style="34" customWidth="1"/>
    <col min="6" max="6" width="15.88671875" style="34" customWidth="1"/>
    <col min="7" max="7" width="17.44140625" style="39" customWidth="1"/>
    <col min="8" max="16384" width="22.109375" style="34"/>
  </cols>
  <sheetData>
    <row r="1" spans="1:7" ht="27" x14ac:dyDescent="0.3">
      <c r="A1" s="133" t="s">
        <v>347</v>
      </c>
    </row>
    <row r="3" spans="1:7" s="39" customFormat="1" x14ac:dyDescent="0.3">
      <c r="A3" s="37" t="s">
        <v>94</v>
      </c>
      <c r="B3" s="37" t="s">
        <v>89</v>
      </c>
      <c r="C3" s="37" t="s">
        <v>90</v>
      </c>
      <c r="D3" s="38" t="s">
        <v>91</v>
      </c>
      <c r="E3" s="37" t="s">
        <v>92</v>
      </c>
      <c r="F3" s="37" t="s">
        <v>93</v>
      </c>
      <c r="G3" s="37" t="s">
        <v>348</v>
      </c>
    </row>
    <row r="4" spans="1:7" x14ac:dyDescent="0.3">
      <c r="A4" s="36" t="s">
        <v>10</v>
      </c>
      <c r="B4" s="34" t="s">
        <v>11</v>
      </c>
      <c r="C4" s="34" t="s">
        <v>12</v>
      </c>
      <c r="D4" s="134">
        <v>5021</v>
      </c>
      <c r="E4" s="34" t="s">
        <v>2</v>
      </c>
      <c r="F4" s="34" t="s">
        <v>13</v>
      </c>
      <c r="G4" s="198">
        <f>COUNTIF(Table311[Nombre del Contacto],Table311[[#This Row],[Nombre del Contacto]])</f>
        <v>1</v>
      </c>
    </row>
    <row r="5" spans="1:7" x14ac:dyDescent="0.3">
      <c r="A5" s="36" t="s">
        <v>14</v>
      </c>
      <c r="B5" s="34" t="s">
        <v>15</v>
      </c>
      <c r="C5" s="34" t="s">
        <v>12</v>
      </c>
      <c r="D5" s="134">
        <v>5023</v>
      </c>
      <c r="E5" s="34" t="s">
        <v>2</v>
      </c>
      <c r="F5" s="34" t="s">
        <v>16</v>
      </c>
      <c r="G5" s="198">
        <f>COUNTIF(Table311[Nombre del Contacto],Table311[[#This Row],[Nombre del Contacto]])</f>
        <v>1</v>
      </c>
    </row>
    <row r="6" spans="1:7" x14ac:dyDescent="0.3">
      <c r="A6" s="36" t="s">
        <v>23</v>
      </c>
      <c r="B6" s="34" t="s">
        <v>24</v>
      </c>
      <c r="C6" s="34" t="s">
        <v>25</v>
      </c>
      <c r="D6" s="134" t="s">
        <v>26</v>
      </c>
      <c r="E6" s="34" t="s">
        <v>5</v>
      </c>
      <c r="F6" s="34" t="s">
        <v>27</v>
      </c>
      <c r="G6" s="198">
        <f>COUNTIF(Table311[Nombre del Contacto],Table311[[#This Row],[Nombre del Contacto]])</f>
        <v>1</v>
      </c>
    </row>
    <row r="7" spans="1:7" x14ac:dyDescent="0.3">
      <c r="A7" s="36" t="s">
        <v>32</v>
      </c>
      <c r="B7" s="34" t="s">
        <v>33</v>
      </c>
      <c r="C7" s="34" t="s">
        <v>34</v>
      </c>
      <c r="D7" s="134">
        <v>67000</v>
      </c>
      <c r="E7" s="34" t="s">
        <v>3</v>
      </c>
      <c r="F7" s="34" t="s">
        <v>35</v>
      </c>
      <c r="G7" s="198">
        <f>COUNTIF(Table311[Nombre del Contacto],Table311[[#This Row],[Nombre del Contacto]])</f>
        <v>1</v>
      </c>
    </row>
    <row r="8" spans="1:7" x14ac:dyDescent="0.3">
      <c r="A8" s="36" t="s">
        <v>17</v>
      </c>
      <c r="B8" s="34" t="s">
        <v>18</v>
      </c>
      <c r="C8" s="34" t="s">
        <v>19</v>
      </c>
      <c r="D8" s="134" t="s">
        <v>20</v>
      </c>
      <c r="E8" s="34" t="s">
        <v>21</v>
      </c>
      <c r="F8" s="34" t="s">
        <v>22</v>
      </c>
      <c r="G8" s="198">
        <f>COUNTIF(Table311[Nombre del Contacto],Table311[[#This Row],[Nombre del Contacto]])</f>
        <v>3</v>
      </c>
    </row>
    <row r="9" spans="1:7" x14ac:dyDescent="0.3">
      <c r="A9" s="36" t="s">
        <v>51</v>
      </c>
      <c r="B9" s="34" t="s">
        <v>52</v>
      </c>
      <c r="C9" s="34" t="s">
        <v>53</v>
      </c>
      <c r="D9" s="134">
        <v>5020</v>
      </c>
      <c r="E9" s="34" t="s">
        <v>37</v>
      </c>
      <c r="F9" s="34" t="s">
        <v>54</v>
      </c>
      <c r="G9" s="198">
        <f>COUNTIF(Table311[Nombre del Contacto],Table311[[#This Row],[Nombre del Contacto]])</f>
        <v>1</v>
      </c>
    </row>
    <row r="10" spans="1:7" x14ac:dyDescent="0.3">
      <c r="A10" s="36" t="s">
        <v>48</v>
      </c>
      <c r="B10" s="34" t="s">
        <v>49</v>
      </c>
      <c r="C10" s="34" t="s">
        <v>12</v>
      </c>
      <c r="D10" s="134">
        <v>5033</v>
      </c>
      <c r="E10" s="34" t="s">
        <v>2</v>
      </c>
      <c r="F10" s="34" t="s">
        <v>50</v>
      </c>
      <c r="G10" s="198">
        <f>COUNTIF(Table311[Nombre del Contacto],Table311[[#This Row],[Nombre del Contacto]])</f>
        <v>1</v>
      </c>
    </row>
    <row r="11" spans="1:7" x14ac:dyDescent="0.3">
      <c r="A11" s="36" t="s">
        <v>28</v>
      </c>
      <c r="B11" s="34" t="s">
        <v>29</v>
      </c>
      <c r="C11" s="34" t="s">
        <v>30</v>
      </c>
      <c r="D11" s="134">
        <v>68306</v>
      </c>
      <c r="E11" s="34" t="s">
        <v>4</v>
      </c>
      <c r="F11" s="34" t="s">
        <v>31</v>
      </c>
      <c r="G11" s="198">
        <f>COUNTIF(Table311[Nombre del Contacto],Table311[[#This Row],[Nombre del Contacto]])</f>
        <v>2</v>
      </c>
    </row>
    <row r="12" spans="1:7" x14ac:dyDescent="0.3">
      <c r="A12" s="36" t="s">
        <v>40</v>
      </c>
      <c r="B12" s="34" t="s">
        <v>41</v>
      </c>
      <c r="C12" s="34" t="s">
        <v>42</v>
      </c>
      <c r="D12" s="134">
        <v>50739</v>
      </c>
      <c r="E12" s="34" t="s">
        <v>4</v>
      </c>
      <c r="F12" s="34" t="s">
        <v>43</v>
      </c>
      <c r="G12" s="198">
        <f>COUNTIF(Table311[Nombre del Contacto],Table311[[#This Row],[Nombre del Contacto]])</f>
        <v>2</v>
      </c>
    </row>
    <row r="13" spans="1:7" x14ac:dyDescent="0.3">
      <c r="A13" s="36" t="s">
        <v>40</v>
      </c>
      <c r="B13" s="34" t="s">
        <v>41</v>
      </c>
      <c r="C13" s="34" t="s">
        <v>42</v>
      </c>
      <c r="D13" s="134">
        <v>50739</v>
      </c>
      <c r="E13" s="34" t="s">
        <v>4</v>
      </c>
      <c r="F13" s="34" t="s">
        <v>43</v>
      </c>
      <c r="G13" s="198">
        <f>COUNTIF(Table311[Nombre del Contacto],Table311[[#This Row],[Nombre del Contacto]])</f>
        <v>2</v>
      </c>
    </row>
    <row r="14" spans="1:7" x14ac:dyDescent="0.3">
      <c r="A14" s="36" t="s">
        <v>58</v>
      </c>
      <c r="B14" s="34" t="s">
        <v>59</v>
      </c>
      <c r="C14" s="34" t="s">
        <v>60</v>
      </c>
      <c r="D14" s="134">
        <v>1307</v>
      </c>
      <c r="E14" s="34" t="s">
        <v>4</v>
      </c>
      <c r="F14" s="34" t="s">
        <v>61</v>
      </c>
      <c r="G14" s="198">
        <f>COUNTIF(Table311[Nombre del Contacto],Table311[[#This Row],[Nombre del Contacto]])</f>
        <v>1</v>
      </c>
    </row>
    <row r="15" spans="1:7" x14ac:dyDescent="0.3">
      <c r="A15" s="36" t="s">
        <v>55</v>
      </c>
      <c r="B15" s="34" t="s">
        <v>56</v>
      </c>
      <c r="C15" s="34" t="s">
        <v>38</v>
      </c>
      <c r="D15" s="134">
        <v>1756</v>
      </c>
      <c r="E15" s="34" t="s">
        <v>39</v>
      </c>
      <c r="F15" s="34" t="s">
        <v>57</v>
      </c>
      <c r="G15" s="198">
        <f>COUNTIF(Table311[Nombre del Contacto],Table311[[#This Row],[Nombre del Contacto]])</f>
        <v>1</v>
      </c>
    </row>
    <row r="16" spans="1:7" x14ac:dyDescent="0.3">
      <c r="A16" s="36" t="s">
        <v>6</v>
      </c>
      <c r="B16" s="34" t="s">
        <v>7</v>
      </c>
      <c r="C16" s="34" t="s">
        <v>8</v>
      </c>
      <c r="D16" s="134">
        <v>12209</v>
      </c>
      <c r="E16" s="34" t="s">
        <v>4</v>
      </c>
      <c r="F16" s="34" t="s">
        <v>9</v>
      </c>
      <c r="G16" s="198">
        <f>COUNTIF(Table311[Nombre del Contacto],Table311[[#This Row],[Nombre del Contacto]])</f>
        <v>2</v>
      </c>
    </row>
    <row r="17" spans="1:9" x14ac:dyDescent="0.3">
      <c r="A17" s="36" t="s">
        <v>44</v>
      </c>
      <c r="B17" s="34" t="s">
        <v>45</v>
      </c>
      <c r="C17" s="34" t="s">
        <v>46</v>
      </c>
      <c r="D17" s="134">
        <v>75012</v>
      </c>
      <c r="E17" s="34" t="s">
        <v>3</v>
      </c>
      <c r="F17" s="34" t="s">
        <v>47</v>
      </c>
      <c r="G17" s="198">
        <f>COUNTIF(Table311[Nombre del Contacto],Table311[[#This Row],[Nombre del Contacto]])</f>
        <v>1</v>
      </c>
    </row>
    <row r="18" spans="1:9" x14ac:dyDescent="0.3">
      <c r="A18" s="36" t="s">
        <v>28</v>
      </c>
      <c r="B18" s="34" t="s">
        <v>29</v>
      </c>
      <c r="C18" s="34" t="s">
        <v>30</v>
      </c>
      <c r="D18" s="134">
        <v>68306</v>
      </c>
      <c r="E18" s="34" t="s">
        <v>4</v>
      </c>
      <c r="F18" s="34" t="s">
        <v>31</v>
      </c>
      <c r="G18" s="198">
        <f>COUNTIF(Table311[Nombre del Contacto],Table311[[#This Row],[Nombre del Contacto]])</f>
        <v>2</v>
      </c>
    </row>
    <row r="19" spans="1:9" x14ac:dyDescent="0.3">
      <c r="A19" s="36" t="s">
        <v>62</v>
      </c>
      <c r="B19" s="34" t="s">
        <v>63</v>
      </c>
      <c r="C19" s="34" t="s">
        <v>36</v>
      </c>
      <c r="D19" s="134">
        <v>1010</v>
      </c>
      <c r="E19" s="34" t="s">
        <v>1</v>
      </c>
      <c r="F19" s="34" t="s">
        <v>64</v>
      </c>
      <c r="G19" s="198">
        <f>COUNTIF(Table311[Nombre del Contacto],Table311[[#This Row],[Nombre del Contacto]])</f>
        <v>1</v>
      </c>
    </row>
    <row r="20" spans="1:9" x14ac:dyDescent="0.3">
      <c r="A20" s="36" t="s">
        <v>17</v>
      </c>
      <c r="B20" s="34" t="s">
        <v>18</v>
      </c>
      <c r="C20" s="34" t="s">
        <v>19</v>
      </c>
      <c r="D20" s="134" t="s">
        <v>20</v>
      </c>
      <c r="E20" s="34" t="s">
        <v>21</v>
      </c>
      <c r="F20" s="34" t="s">
        <v>22</v>
      </c>
      <c r="G20" s="198">
        <f>COUNTIF(Table311[Nombre del Contacto],Table311[[#This Row],[Nombre del Contacto]])</f>
        <v>3</v>
      </c>
    </row>
    <row r="21" spans="1:9" x14ac:dyDescent="0.3">
      <c r="A21" s="36" t="s">
        <v>6</v>
      </c>
      <c r="B21" s="34" t="s">
        <v>7</v>
      </c>
      <c r="C21" s="34" t="s">
        <v>8</v>
      </c>
      <c r="D21" s="134">
        <v>12209</v>
      </c>
      <c r="E21" s="34" t="s">
        <v>4</v>
      </c>
      <c r="F21" s="34" t="s">
        <v>9</v>
      </c>
      <c r="G21" s="198">
        <f>COUNTIF(Table311[Nombre del Contacto],Table311[[#This Row],[Nombre del Contacto]])</f>
        <v>2</v>
      </c>
    </row>
    <row r="22" spans="1:9" x14ac:dyDescent="0.3">
      <c r="A22" s="36" t="s">
        <v>17</v>
      </c>
      <c r="B22" s="34" t="s">
        <v>18</v>
      </c>
      <c r="C22" s="34" t="s">
        <v>19</v>
      </c>
      <c r="D22" s="134" t="s">
        <v>20</v>
      </c>
      <c r="E22" s="34" t="s">
        <v>21</v>
      </c>
      <c r="F22" s="34" t="s">
        <v>22</v>
      </c>
      <c r="G22" s="198">
        <f>COUNTIF(Table311[Nombre del Contacto],Table311[[#This Row],[Nombre del Contacto]])</f>
        <v>3</v>
      </c>
    </row>
    <row r="24" spans="1:9" x14ac:dyDescent="0.4">
      <c r="A24" s="35"/>
      <c r="B24" s="35"/>
      <c r="C24" s="35"/>
      <c r="D24" s="135"/>
      <c r="E24" s="35"/>
      <c r="F24" s="35"/>
      <c r="H24" s="35"/>
      <c r="I24" s="35"/>
    </row>
    <row r="25" spans="1:9" x14ac:dyDescent="0.4">
      <c r="A25" s="5"/>
      <c r="B25" s="5"/>
      <c r="C25" s="5"/>
      <c r="D25" s="136"/>
      <c r="E25" s="5"/>
      <c r="F25" s="5"/>
      <c r="H25" s="5"/>
      <c r="I25" s="5"/>
    </row>
    <row r="26" spans="1:9" x14ac:dyDescent="0.4">
      <c r="A26" s="5"/>
      <c r="B26" s="5"/>
      <c r="C26" s="5"/>
      <c r="D26" s="136"/>
      <c r="E26" s="5"/>
      <c r="F26" s="5"/>
      <c r="H26" s="5"/>
      <c r="I26" s="5"/>
    </row>
    <row r="27" spans="1:9" x14ac:dyDescent="0.4">
      <c r="A27" s="5"/>
      <c r="B27" s="5"/>
      <c r="C27" s="5"/>
      <c r="D27" s="136"/>
      <c r="E27" s="5"/>
      <c r="F27" s="5"/>
      <c r="H27" s="5"/>
      <c r="I27" s="5"/>
    </row>
    <row r="28" spans="1:9" x14ac:dyDescent="0.4">
      <c r="A28" s="5"/>
      <c r="B28" s="5"/>
      <c r="C28" s="5"/>
      <c r="D28" s="136"/>
      <c r="E28" s="5"/>
      <c r="F28" s="5"/>
      <c r="H28" s="5"/>
      <c r="I28" s="5"/>
    </row>
  </sheetData>
  <conditionalFormatting sqref="A4:G22">
    <cfRule type="expression" dxfId="10" priority="1">
      <formula>$G4=1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0"/>
  <sheetViews>
    <sheetView showGridLines="0" tabSelected="1" workbookViewId="0">
      <selection activeCell="L20" sqref="L20"/>
    </sheetView>
  </sheetViews>
  <sheetFormatPr baseColWidth="10" defaultColWidth="11.44140625" defaultRowHeight="14.4" x14ac:dyDescent="0.3"/>
  <cols>
    <col min="1" max="1" width="40.6640625" style="203" customWidth="1"/>
    <col min="2" max="2" width="23.88671875" style="199" customWidth="1"/>
    <col min="3" max="3" width="25.44140625" style="199" customWidth="1"/>
    <col min="4" max="4" width="13.6640625" style="199" customWidth="1"/>
    <col min="5" max="5" width="11.44140625" style="199"/>
    <col min="6" max="6" width="5.88671875" style="199" customWidth="1"/>
    <col min="7" max="7" width="5" style="199" customWidth="1"/>
    <col min="8" max="8" width="7.44140625" style="199" customWidth="1"/>
    <col min="9" max="16384" width="11.44140625" style="199"/>
  </cols>
  <sheetData>
    <row r="1" spans="1:8" ht="27" x14ac:dyDescent="0.3">
      <c r="A1" s="204" t="s">
        <v>352</v>
      </c>
    </row>
    <row r="2" spans="1:8" ht="16.8" x14ac:dyDescent="0.3">
      <c r="A2" s="202"/>
      <c r="G2" s="200"/>
      <c r="H2" s="201"/>
    </row>
    <row r="3" spans="1:8" ht="17.399999999999999" thickBot="1" x14ac:dyDescent="0.35">
      <c r="A3" s="205" t="s">
        <v>349</v>
      </c>
      <c r="B3" s="206" t="s">
        <v>350</v>
      </c>
      <c r="C3" s="207" t="s">
        <v>351</v>
      </c>
      <c r="F3"/>
      <c r="G3"/>
      <c r="H3"/>
    </row>
    <row r="4" spans="1:8" ht="16.8" x14ac:dyDescent="0.3">
      <c r="A4" s="208">
        <v>42971</v>
      </c>
      <c r="B4" s="209">
        <v>4</v>
      </c>
      <c r="C4" s="210">
        <v>1</v>
      </c>
    </row>
    <row r="5" spans="1:8" ht="16.8" x14ac:dyDescent="0.3">
      <c r="A5" s="211">
        <v>42968</v>
      </c>
      <c r="B5" s="212">
        <v>4</v>
      </c>
      <c r="C5" s="213">
        <v>1</v>
      </c>
    </row>
    <row r="6" spans="1:8" ht="16.8" x14ac:dyDescent="0.3">
      <c r="A6" s="214">
        <v>42957</v>
      </c>
      <c r="B6" s="215">
        <v>5</v>
      </c>
      <c r="C6" s="216">
        <v>0</v>
      </c>
    </row>
    <row r="7" spans="1:8" ht="16.8" x14ac:dyDescent="0.3">
      <c r="A7" s="211">
        <v>42994</v>
      </c>
      <c r="B7" s="212">
        <v>1</v>
      </c>
      <c r="C7" s="213">
        <v>1</v>
      </c>
    </row>
    <row r="8" spans="1:8" ht="16.8" x14ac:dyDescent="0.3">
      <c r="A8" s="214">
        <v>42992</v>
      </c>
      <c r="B8" s="215">
        <v>3</v>
      </c>
      <c r="C8" s="216">
        <v>1</v>
      </c>
    </row>
    <row r="9" spans="1:8" ht="16.8" x14ac:dyDescent="0.3">
      <c r="A9" s="211">
        <v>42955</v>
      </c>
      <c r="B9" s="212">
        <v>4</v>
      </c>
      <c r="C9" s="213">
        <v>0</v>
      </c>
    </row>
    <row r="10" spans="1:8" ht="16.8" x14ac:dyDescent="0.3">
      <c r="A10" s="214">
        <v>42970</v>
      </c>
      <c r="B10" s="215">
        <v>2</v>
      </c>
      <c r="C10" s="216">
        <v>1</v>
      </c>
    </row>
    <row r="11" spans="1:8" ht="16.8" x14ac:dyDescent="0.3">
      <c r="A11" s="211">
        <v>42996</v>
      </c>
      <c r="B11" s="212">
        <v>3</v>
      </c>
      <c r="C11" s="213">
        <v>1</v>
      </c>
    </row>
    <row r="12" spans="1:8" ht="16.8" x14ac:dyDescent="0.3">
      <c r="A12" s="214">
        <v>42964</v>
      </c>
      <c r="B12" s="215">
        <v>5</v>
      </c>
      <c r="C12" s="216">
        <v>0</v>
      </c>
    </row>
    <row r="13" spans="1:8" ht="16.8" x14ac:dyDescent="0.3">
      <c r="A13" s="211">
        <v>42951</v>
      </c>
      <c r="B13" s="212">
        <v>3</v>
      </c>
      <c r="C13" s="213">
        <v>1</v>
      </c>
    </row>
    <row r="14" spans="1:8" ht="16.8" x14ac:dyDescent="0.3">
      <c r="A14" s="214">
        <v>42990</v>
      </c>
      <c r="B14" s="215">
        <v>2</v>
      </c>
      <c r="C14" s="216">
        <v>0</v>
      </c>
    </row>
    <row r="15" spans="1:8" ht="16.8" x14ac:dyDescent="0.3">
      <c r="A15" s="211">
        <v>42967</v>
      </c>
      <c r="B15" s="212">
        <v>4</v>
      </c>
      <c r="C15" s="213">
        <v>1</v>
      </c>
    </row>
    <row r="16" spans="1:8" ht="16.8" x14ac:dyDescent="0.3">
      <c r="A16" s="214">
        <v>42953</v>
      </c>
      <c r="B16" s="215">
        <v>1</v>
      </c>
      <c r="C16" s="216">
        <v>1</v>
      </c>
    </row>
    <row r="17" spans="1:3" ht="16.8" x14ac:dyDescent="0.3">
      <c r="A17" s="211">
        <v>42963</v>
      </c>
      <c r="B17" s="212">
        <v>5</v>
      </c>
      <c r="C17" s="213">
        <v>0</v>
      </c>
    </row>
    <row r="18" spans="1:3" ht="16.8" x14ac:dyDescent="0.3">
      <c r="A18" s="214">
        <v>42952</v>
      </c>
      <c r="B18" s="215">
        <v>2</v>
      </c>
      <c r="C18" s="216">
        <v>1</v>
      </c>
    </row>
    <row r="19" spans="1:3" ht="16.8" x14ac:dyDescent="0.3">
      <c r="A19" s="211">
        <v>42954</v>
      </c>
      <c r="B19" s="212">
        <v>4</v>
      </c>
      <c r="C19" s="213">
        <v>1</v>
      </c>
    </row>
    <row r="20" spans="1:3" ht="16.8" x14ac:dyDescent="0.3">
      <c r="A20" s="214">
        <v>42995</v>
      </c>
      <c r="B20" s="215">
        <v>2</v>
      </c>
      <c r="C20" s="216">
        <v>1</v>
      </c>
    </row>
    <row r="21" spans="1:3" ht="16.8" x14ac:dyDescent="0.3">
      <c r="A21" s="211">
        <v>42955</v>
      </c>
      <c r="B21" s="212">
        <v>4</v>
      </c>
      <c r="C21" s="213">
        <v>1</v>
      </c>
    </row>
    <row r="22" spans="1:3" ht="16.8" x14ac:dyDescent="0.3">
      <c r="A22" s="214">
        <v>42948</v>
      </c>
      <c r="B22" s="215">
        <v>4</v>
      </c>
      <c r="C22" s="216">
        <v>0</v>
      </c>
    </row>
    <row r="23" spans="1:3" ht="16.8" x14ac:dyDescent="0.3">
      <c r="A23" s="211">
        <v>42952</v>
      </c>
      <c r="B23" s="212">
        <v>4</v>
      </c>
      <c r="C23" s="213">
        <v>1</v>
      </c>
    </row>
    <row r="24" spans="1:3" ht="16.8" x14ac:dyDescent="0.3">
      <c r="A24" s="214">
        <v>42984</v>
      </c>
      <c r="B24" s="215">
        <v>1</v>
      </c>
      <c r="C24" s="216">
        <v>1</v>
      </c>
    </row>
    <row r="25" spans="1:3" ht="16.8" x14ac:dyDescent="0.3">
      <c r="A25" s="211">
        <v>42985</v>
      </c>
      <c r="B25" s="212">
        <v>4</v>
      </c>
      <c r="C25" s="213">
        <v>1</v>
      </c>
    </row>
    <row r="26" spans="1:3" ht="16.8" x14ac:dyDescent="0.3">
      <c r="A26" s="214">
        <v>42966</v>
      </c>
      <c r="B26" s="215">
        <v>4</v>
      </c>
      <c r="C26" s="216">
        <v>0</v>
      </c>
    </row>
    <row r="27" spans="1:3" ht="16.8" x14ac:dyDescent="0.3">
      <c r="A27" s="211">
        <v>42969</v>
      </c>
      <c r="B27" s="212">
        <v>2</v>
      </c>
      <c r="C27" s="213">
        <v>1</v>
      </c>
    </row>
    <row r="28" spans="1:3" ht="16.8" x14ac:dyDescent="0.3">
      <c r="A28" s="214">
        <v>42972</v>
      </c>
      <c r="B28" s="215">
        <v>3</v>
      </c>
      <c r="C28" s="216">
        <v>1</v>
      </c>
    </row>
    <row r="29" spans="1:3" ht="16.8" x14ac:dyDescent="0.3">
      <c r="A29" s="211">
        <v>42997</v>
      </c>
      <c r="B29" s="212">
        <v>5</v>
      </c>
      <c r="C29" s="213">
        <v>1</v>
      </c>
    </row>
    <row r="30" spans="1:3" ht="16.8" x14ac:dyDescent="0.3">
      <c r="A30" s="217">
        <v>42951</v>
      </c>
      <c r="B30" s="218">
        <v>4</v>
      </c>
      <c r="C30" s="219">
        <v>0</v>
      </c>
    </row>
  </sheetData>
  <conditionalFormatting sqref="A4:C30">
    <cfRule type="expression" dxfId="0" priority="4">
      <formula>WEEKDAY($A4,2)&gt;5</formula>
    </cfRule>
  </conditionalFormatting>
  <conditionalFormatting sqref="C4:C30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1"/>
  <sheetViews>
    <sheetView showGridLines="0" zoomScaleNormal="100" workbookViewId="0">
      <selection activeCell="E25" sqref="E24:E25"/>
    </sheetView>
  </sheetViews>
  <sheetFormatPr baseColWidth="10" defaultColWidth="9.109375" defaultRowHeight="16.8" x14ac:dyDescent="0.4"/>
  <cols>
    <col min="1" max="1" width="10.6640625" style="93" bestFit="1" customWidth="1"/>
    <col min="2" max="2" width="35" style="94" customWidth="1"/>
    <col min="3" max="3" width="13.6640625" style="98" customWidth="1"/>
    <col min="4" max="4" width="13.44140625" style="96" customWidth="1"/>
    <col min="5" max="5" width="18.88671875" style="94" bestFit="1" customWidth="1"/>
    <col min="6" max="6" width="14.44140625" style="97" customWidth="1"/>
    <col min="7" max="7" width="20.109375" style="98" customWidth="1"/>
    <col min="8" max="8" width="20.6640625" style="98" customWidth="1"/>
    <col min="9" max="16384" width="9.109375" style="94"/>
  </cols>
  <sheetData>
    <row r="1" spans="1:26" x14ac:dyDescent="0.4">
      <c r="B1" s="129" t="s">
        <v>311</v>
      </c>
      <c r="C1" s="95" t="s">
        <v>191</v>
      </c>
      <c r="Z1" s="94" t="s">
        <v>138</v>
      </c>
    </row>
    <row r="2" spans="1:26" x14ac:dyDescent="0.4">
      <c r="B2" s="129" t="s">
        <v>310</v>
      </c>
      <c r="C2" s="95">
        <v>5</v>
      </c>
      <c r="D2" s="130" t="s">
        <v>312</v>
      </c>
      <c r="Z2" s="94" t="s">
        <v>145</v>
      </c>
    </row>
    <row r="3" spans="1:26" x14ac:dyDescent="0.4">
      <c r="Z3" s="94" t="s">
        <v>154</v>
      </c>
    </row>
    <row r="4" spans="1:26" ht="17.399999999999999" thickBot="1" x14ac:dyDescent="0.45">
      <c r="A4" s="99" t="s">
        <v>129</v>
      </c>
      <c r="B4" s="100" t="s">
        <v>130</v>
      </c>
      <c r="C4" s="101" t="s">
        <v>131</v>
      </c>
      <c r="D4" s="102" t="s">
        <v>132</v>
      </c>
      <c r="E4" s="100" t="s">
        <v>133</v>
      </c>
      <c r="F4" s="103" t="s">
        <v>134</v>
      </c>
      <c r="G4" s="101" t="s">
        <v>135</v>
      </c>
      <c r="H4" s="104" t="s">
        <v>136</v>
      </c>
      <c r="Z4" s="94" t="s">
        <v>161</v>
      </c>
    </row>
    <row r="5" spans="1:26" x14ac:dyDescent="0.4">
      <c r="A5" s="105">
        <v>1</v>
      </c>
      <c r="B5" s="106" t="s">
        <v>137</v>
      </c>
      <c r="C5" s="107" t="s">
        <v>138</v>
      </c>
      <c r="D5" s="108">
        <v>1</v>
      </c>
      <c r="E5" s="106" t="s">
        <v>139</v>
      </c>
      <c r="F5" s="109">
        <v>18</v>
      </c>
      <c r="G5" s="107">
        <v>39</v>
      </c>
      <c r="H5" s="110">
        <v>10</v>
      </c>
      <c r="Z5" s="94" t="s">
        <v>168</v>
      </c>
    </row>
    <row r="6" spans="1:26" x14ac:dyDescent="0.4">
      <c r="A6" s="111">
        <v>2</v>
      </c>
      <c r="B6" s="112" t="s">
        <v>140</v>
      </c>
      <c r="C6" s="113" t="s">
        <v>138</v>
      </c>
      <c r="D6" s="114">
        <v>1</v>
      </c>
      <c r="E6" s="112" t="s">
        <v>141</v>
      </c>
      <c r="F6" s="115">
        <v>19</v>
      </c>
      <c r="G6" s="113">
        <v>17</v>
      </c>
      <c r="H6" s="116">
        <v>25</v>
      </c>
      <c r="Z6" s="94" t="s">
        <v>173</v>
      </c>
    </row>
    <row r="7" spans="1:26" x14ac:dyDescent="0.4">
      <c r="A7" s="117">
        <v>3</v>
      </c>
      <c r="B7" s="118" t="s">
        <v>142</v>
      </c>
      <c r="C7" s="119" t="s">
        <v>138</v>
      </c>
      <c r="D7" s="120">
        <v>2</v>
      </c>
      <c r="E7" s="118" t="s">
        <v>143</v>
      </c>
      <c r="F7" s="121">
        <v>10</v>
      </c>
      <c r="G7" s="119">
        <v>13</v>
      </c>
      <c r="H7" s="122">
        <v>25</v>
      </c>
      <c r="Z7" s="94" t="s">
        <v>180</v>
      </c>
    </row>
    <row r="8" spans="1:26" x14ac:dyDescent="0.4">
      <c r="A8" s="111">
        <v>4</v>
      </c>
      <c r="B8" s="112" t="s">
        <v>144</v>
      </c>
      <c r="C8" s="113" t="s">
        <v>145</v>
      </c>
      <c r="D8" s="114">
        <v>2</v>
      </c>
      <c r="E8" s="112" t="s">
        <v>146</v>
      </c>
      <c r="F8" s="115">
        <v>22</v>
      </c>
      <c r="G8" s="113">
        <v>53</v>
      </c>
      <c r="H8" s="116">
        <v>0</v>
      </c>
      <c r="Z8" s="94" t="s">
        <v>191</v>
      </c>
    </row>
    <row r="9" spans="1:26" x14ac:dyDescent="0.4">
      <c r="A9" s="117">
        <v>5</v>
      </c>
      <c r="B9" s="118" t="s">
        <v>147</v>
      </c>
      <c r="C9" s="119" t="s">
        <v>145</v>
      </c>
      <c r="D9" s="120">
        <v>2</v>
      </c>
      <c r="E9" s="118" t="s">
        <v>148</v>
      </c>
      <c r="F9" s="121">
        <v>21.35</v>
      </c>
      <c r="G9" s="119">
        <v>0</v>
      </c>
      <c r="H9" s="122">
        <v>0</v>
      </c>
      <c r="Z9" s="94" t="s">
        <v>200</v>
      </c>
    </row>
    <row r="10" spans="1:26" x14ac:dyDescent="0.4">
      <c r="A10" s="111">
        <v>65</v>
      </c>
      <c r="B10" s="112" t="s">
        <v>149</v>
      </c>
      <c r="C10" s="113" t="s">
        <v>145</v>
      </c>
      <c r="D10" s="114">
        <v>2</v>
      </c>
      <c r="E10" s="112" t="s">
        <v>150</v>
      </c>
      <c r="F10" s="115">
        <v>21.05</v>
      </c>
      <c r="G10" s="113">
        <v>76</v>
      </c>
      <c r="H10" s="116">
        <v>0</v>
      </c>
      <c r="Z10" s="94" t="s">
        <v>205</v>
      </c>
    </row>
    <row r="11" spans="1:26" x14ac:dyDescent="0.4">
      <c r="A11" s="117">
        <v>66</v>
      </c>
      <c r="B11" s="118" t="s">
        <v>151</v>
      </c>
      <c r="C11" s="119" t="s">
        <v>145</v>
      </c>
      <c r="D11" s="120">
        <v>2</v>
      </c>
      <c r="E11" s="118" t="s">
        <v>152</v>
      </c>
      <c r="F11" s="121">
        <v>17</v>
      </c>
      <c r="G11" s="119">
        <v>4</v>
      </c>
      <c r="H11" s="122">
        <v>20</v>
      </c>
      <c r="Z11" s="94" t="s">
        <v>208</v>
      </c>
    </row>
    <row r="12" spans="1:26" x14ac:dyDescent="0.4">
      <c r="A12" s="111">
        <v>6</v>
      </c>
      <c r="B12" s="112" t="s">
        <v>153</v>
      </c>
      <c r="C12" s="113" t="s">
        <v>154</v>
      </c>
      <c r="D12" s="114">
        <v>2</v>
      </c>
      <c r="E12" s="112" t="s">
        <v>155</v>
      </c>
      <c r="F12" s="115">
        <v>25</v>
      </c>
      <c r="G12" s="113">
        <v>120</v>
      </c>
      <c r="H12" s="116">
        <v>25</v>
      </c>
      <c r="Z12" s="94" t="s">
        <v>215</v>
      </c>
    </row>
    <row r="13" spans="1:26" x14ac:dyDescent="0.4">
      <c r="A13" s="117">
        <v>7</v>
      </c>
      <c r="B13" s="118" t="s">
        <v>156</v>
      </c>
      <c r="C13" s="119" t="s">
        <v>154</v>
      </c>
      <c r="D13" s="120">
        <v>7</v>
      </c>
      <c r="E13" s="118" t="s">
        <v>157</v>
      </c>
      <c r="F13" s="121">
        <v>30</v>
      </c>
      <c r="G13" s="119">
        <v>15</v>
      </c>
      <c r="H13" s="122">
        <v>10</v>
      </c>
      <c r="Z13" s="94" t="s">
        <v>226</v>
      </c>
    </row>
    <row r="14" spans="1:26" x14ac:dyDescent="0.4">
      <c r="A14" s="111">
        <v>8</v>
      </c>
      <c r="B14" s="112" t="s">
        <v>158</v>
      </c>
      <c r="C14" s="113" t="s">
        <v>154</v>
      </c>
      <c r="D14" s="114">
        <v>2</v>
      </c>
      <c r="E14" s="112" t="s">
        <v>159</v>
      </c>
      <c r="F14" s="115">
        <v>40</v>
      </c>
      <c r="G14" s="113">
        <v>6</v>
      </c>
      <c r="H14" s="116">
        <v>0</v>
      </c>
      <c r="Z14" s="94" t="s">
        <v>228</v>
      </c>
    </row>
    <row r="15" spans="1:26" x14ac:dyDescent="0.4">
      <c r="A15" s="117">
        <v>9</v>
      </c>
      <c r="B15" s="118" t="s">
        <v>160</v>
      </c>
      <c r="C15" s="119" t="s">
        <v>161</v>
      </c>
      <c r="D15" s="120">
        <v>6</v>
      </c>
      <c r="E15" s="118" t="s">
        <v>162</v>
      </c>
      <c r="F15" s="121">
        <v>97</v>
      </c>
      <c r="G15" s="119">
        <v>29</v>
      </c>
      <c r="H15" s="122">
        <v>0</v>
      </c>
      <c r="Z15" s="94" t="s">
        <v>234</v>
      </c>
    </row>
    <row r="16" spans="1:26" x14ac:dyDescent="0.4">
      <c r="A16" s="111">
        <v>10</v>
      </c>
      <c r="B16" s="112" t="s">
        <v>163</v>
      </c>
      <c r="C16" s="113" t="s">
        <v>161</v>
      </c>
      <c r="D16" s="114">
        <v>8</v>
      </c>
      <c r="E16" s="112" t="s">
        <v>164</v>
      </c>
      <c r="F16" s="115">
        <v>31</v>
      </c>
      <c r="G16" s="113">
        <v>31</v>
      </c>
      <c r="H16" s="116">
        <v>0</v>
      </c>
      <c r="Z16" s="94" t="s">
        <v>240</v>
      </c>
    </row>
    <row r="17" spans="1:26" x14ac:dyDescent="0.4">
      <c r="A17" s="117">
        <v>74</v>
      </c>
      <c r="B17" s="118" t="s">
        <v>165</v>
      </c>
      <c r="C17" s="119" t="s">
        <v>161</v>
      </c>
      <c r="D17" s="120">
        <v>7</v>
      </c>
      <c r="E17" s="118" t="s">
        <v>166</v>
      </c>
      <c r="F17" s="121">
        <v>10</v>
      </c>
      <c r="G17" s="119">
        <v>4</v>
      </c>
      <c r="H17" s="122">
        <v>5</v>
      </c>
      <c r="Z17" s="94" t="s">
        <v>244</v>
      </c>
    </row>
    <row r="18" spans="1:26" x14ac:dyDescent="0.4">
      <c r="A18" s="111">
        <v>11</v>
      </c>
      <c r="B18" s="112" t="s">
        <v>167</v>
      </c>
      <c r="C18" s="113" t="s">
        <v>168</v>
      </c>
      <c r="D18" s="114">
        <v>4</v>
      </c>
      <c r="E18" s="112" t="s">
        <v>169</v>
      </c>
      <c r="F18" s="115">
        <v>21</v>
      </c>
      <c r="G18" s="113">
        <v>22</v>
      </c>
      <c r="H18" s="116">
        <v>30</v>
      </c>
      <c r="Z18" s="94" t="s">
        <v>251</v>
      </c>
    </row>
    <row r="19" spans="1:26" x14ac:dyDescent="0.4">
      <c r="A19" s="117">
        <v>12</v>
      </c>
      <c r="B19" s="118" t="s">
        <v>170</v>
      </c>
      <c r="C19" s="119" t="s">
        <v>168</v>
      </c>
      <c r="D19" s="120">
        <v>4</v>
      </c>
      <c r="E19" s="118" t="s">
        <v>171</v>
      </c>
      <c r="F19" s="121">
        <v>38</v>
      </c>
      <c r="G19" s="119">
        <v>86</v>
      </c>
      <c r="H19" s="122">
        <v>0</v>
      </c>
      <c r="Z19" s="94" t="s">
        <v>256</v>
      </c>
    </row>
    <row r="20" spans="1:26" x14ac:dyDescent="0.4">
      <c r="A20" s="111">
        <v>13</v>
      </c>
      <c r="B20" s="112" t="s">
        <v>172</v>
      </c>
      <c r="C20" s="113" t="s">
        <v>173</v>
      </c>
      <c r="D20" s="114">
        <v>8</v>
      </c>
      <c r="E20" s="112" t="s">
        <v>174</v>
      </c>
      <c r="F20" s="115">
        <v>6</v>
      </c>
      <c r="G20" s="113">
        <v>24</v>
      </c>
      <c r="H20" s="116">
        <v>5</v>
      </c>
      <c r="Z20" s="94" t="s">
        <v>261</v>
      </c>
    </row>
    <row r="21" spans="1:26" x14ac:dyDescent="0.4">
      <c r="A21" s="117">
        <v>14</v>
      </c>
      <c r="B21" s="118" t="s">
        <v>175</v>
      </c>
      <c r="C21" s="119" t="s">
        <v>173</v>
      </c>
      <c r="D21" s="120">
        <v>7</v>
      </c>
      <c r="E21" s="118" t="s">
        <v>176</v>
      </c>
      <c r="F21" s="121">
        <v>23.25</v>
      </c>
      <c r="G21" s="119">
        <v>35</v>
      </c>
      <c r="H21" s="122">
        <v>0</v>
      </c>
      <c r="Z21" s="94" t="s">
        <v>268</v>
      </c>
    </row>
    <row r="22" spans="1:26" x14ac:dyDescent="0.4">
      <c r="A22" s="111">
        <v>15</v>
      </c>
      <c r="B22" s="112" t="s">
        <v>177</v>
      </c>
      <c r="C22" s="113" t="s">
        <v>173</v>
      </c>
      <c r="D22" s="114">
        <v>2</v>
      </c>
      <c r="E22" s="112" t="s">
        <v>178</v>
      </c>
      <c r="F22" s="115">
        <v>15.5</v>
      </c>
      <c r="G22" s="113">
        <v>39</v>
      </c>
      <c r="H22" s="116">
        <v>5</v>
      </c>
      <c r="Z22" s="94" t="s">
        <v>277</v>
      </c>
    </row>
    <row r="23" spans="1:26" x14ac:dyDescent="0.4">
      <c r="A23" s="117">
        <v>16</v>
      </c>
      <c r="B23" s="118" t="s">
        <v>179</v>
      </c>
      <c r="C23" s="119" t="s">
        <v>180</v>
      </c>
      <c r="D23" s="120">
        <v>3</v>
      </c>
      <c r="E23" s="118" t="s">
        <v>181</v>
      </c>
      <c r="F23" s="121">
        <v>17.45</v>
      </c>
      <c r="G23" s="119">
        <v>29</v>
      </c>
      <c r="H23" s="122">
        <v>10</v>
      </c>
      <c r="Z23" s="94" t="s">
        <v>290</v>
      </c>
    </row>
    <row r="24" spans="1:26" x14ac:dyDescent="0.4">
      <c r="A24" s="111">
        <v>17</v>
      </c>
      <c r="B24" s="112" t="s">
        <v>182</v>
      </c>
      <c r="C24" s="113" t="s">
        <v>180</v>
      </c>
      <c r="D24" s="114">
        <v>6</v>
      </c>
      <c r="E24" s="112" t="s">
        <v>183</v>
      </c>
      <c r="F24" s="115">
        <v>39</v>
      </c>
      <c r="G24" s="113">
        <v>0</v>
      </c>
      <c r="H24" s="116">
        <v>0</v>
      </c>
      <c r="Z24" s="94" t="s">
        <v>295</v>
      </c>
    </row>
    <row r="25" spans="1:26" x14ac:dyDescent="0.4">
      <c r="A25" s="117">
        <v>18</v>
      </c>
      <c r="B25" s="118" t="s">
        <v>184</v>
      </c>
      <c r="C25" s="119" t="s">
        <v>180</v>
      </c>
      <c r="D25" s="120">
        <v>8</v>
      </c>
      <c r="E25" s="118" t="s">
        <v>185</v>
      </c>
      <c r="F25" s="121">
        <v>62.5</v>
      </c>
      <c r="G25" s="119">
        <v>42</v>
      </c>
      <c r="H25" s="122">
        <v>0</v>
      </c>
      <c r="Z25" s="94" t="s">
        <v>299</v>
      </c>
    </row>
    <row r="26" spans="1:26" x14ac:dyDescent="0.4">
      <c r="A26" s="111">
        <v>63</v>
      </c>
      <c r="B26" s="112" t="s">
        <v>186</v>
      </c>
      <c r="C26" s="113" t="s">
        <v>180</v>
      </c>
      <c r="D26" s="114">
        <v>2</v>
      </c>
      <c r="E26" s="112" t="s">
        <v>187</v>
      </c>
      <c r="F26" s="115">
        <v>43.9</v>
      </c>
      <c r="G26" s="113">
        <v>24</v>
      </c>
      <c r="H26" s="116">
        <v>5</v>
      </c>
      <c r="Z26" s="94" t="s">
        <v>302</v>
      </c>
    </row>
    <row r="27" spans="1:26" x14ac:dyDescent="0.4">
      <c r="A27" s="117">
        <v>70</v>
      </c>
      <c r="B27" s="118" t="s">
        <v>188</v>
      </c>
      <c r="C27" s="119" t="s">
        <v>180</v>
      </c>
      <c r="D27" s="120">
        <v>1</v>
      </c>
      <c r="E27" s="118" t="s">
        <v>189</v>
      </c>
      <c r="F27" s="121">
        <v>15</v>
      </c>
      <c r="G27" s="119">
        <v>15</v>
      </c>
      <c r="H27" s="122">
        <v>30</v>
      </c>
    </row>
    <row r="28" spans="1:26" x14ac:dyDescent="0.4">
      <c r="A28" s="111">
        <v>19</v>
      </c>
      <c r="B28" s="112" t="s">
        <v>190</v>
      </c>
      <c r="C28" s="113" t="s">
        <v>191</v>
      </c>
      <c r="D28" s="114">
        <v>3</v>
      </c>
      <c r="E28" s="112" t="s">
        <v>192</v>
      </c>
      <c r="F28" s="115">
        <v>9.1999999999999993</v>
      </c>
      <c r="G28" s="113">
        <v>25</v>
      </c>
      <c r="H28" s="116">
        <v>5</v>
      </c>
    </row>
    <row r="29" spans="1:26" x14ac:dyDescent="0.4">
      <c r="A29" s="117">
        <v>20</v>
      </c>
      <c r="B29" s="118" t="s">
        <v>193</v>
      </c>
      <c r="C29" s="119" t="s">
        <v>191</v>
      </c>
      <c r="D29" s="120">
        <v>3</v>
      </c>
      <c r="E29" s="118" t="s">
        <v>194</v>
      </c>
      <c r="F29" s="121">
        <v>81</v>
      </c>
      <c r="G29" s="119">
        <v>40</v>
      </c>
      <c r="H29" s="122">
        <v>0</v>
      </c>
    </row>
    <row r="30" spans="1:26" x14ac:dyDescent="0.4">
      <c r="A30" s="111">
        <v>21</v>
      </c>
      <c r="B30" s="112" t="s">
        <v>195</v>
      </c>
      <c r="C30" s="113" t="s">
        <v>191</v>
      </c>
      <c r="D30" s="114">
        <v>3</v>
      </c>
      <c r="E30" s="112" t="s">
        <v>196</v>
      </c>
      <c r="F30" s="115">
        <v>10</v>
      </c>
      <c r="G30" s="113">
        <v>3</v>
      </c>
      <c r="H30" s="116">
        <v>5</v>
      </c>
    </row>
    <row r="31" spans="1:26" x14ac:dyDescent="0.4">
      <c r="A31" s="117">
        <v>68</v>
      </c>
      <c r="B31" s="118" t="s">
        <v>197</v>
      </c>
      <c r="C31" s="119" t="s">
        <v>191</v>
      </c>
      <c r="D31" s="120">
        <v>3</v>
      </c>
      <c r="E31" s="118" t="s">
        <v>198</v>
      </c>
      <c r="F31" s="121">
        <v>12.5</v>
      </c>
      <c r="G31" s="119">
        <v>6</v>
      </c>
      <c r="H31" s="122">
        <v>15</v>
      </c>
    </row>
    <row r="32" spans="1:26" x14ac:dyDescent="0.4">
      <c r="A32" s="111">
        <v>22</v>
      </c>
      <c r="B32" s="112" t="s">
        <v>199</v>
      </c>
      <c r="C32" s="113" t="s">
        <v>200</v>
      </c>
      <c r="D32" s="114">
        <v>5</v>
      </c>
      <c r="E32" s="112" t="s">
        <v>201</v>
      </c>
      <c r="F32" s="115">
        <v>21</v>
      </c>
      <c r="G32" s="113">
        <v>104</v>
      </c>
      <c r="H32" s="116">
        <v>25</v>
      </c>
    </row>
    <row r="33" spans="1:8" x14ac:dyDescent="0.4">
      <c r="A33" s="117">
        <v>23</v>
      </c>
      <c r="B33" s="118" t="s">
        <v>202</v>
      </c>
      <c r="C33" s="119" t="s">
        <v>200</v>
      </c>
      <c r="D33" s="120">
        <v>5</v>
      </c>
      <c r="E33" s="118" t="s">
        <v>203</v>
      </c>
      <c r="F33" s="121">
        <v>9</v>
      </c>
      <c r="G33" s="119">
        <v>61</v>
      </c>
      <c r="H33" s="122">
        <v>25</v>
      </c>
    </row>
    <row r="34" spans="1:8" x14ac:dyDescent="0.4">
      <c r="A34" s="111">
        <v>24</v>
      </c>
      <c r="B34" s="112" t="s">
        <v>204</v>
      </c>
      <c r="C34" s="113" t="s">
        <v>205</v>
      </c>
      <c r="D34" s="114">
        <v>1</v>
      </c>
      <c r="E34" s="112" t="s">
        <v>206</v>
      </c>
      <c r="F34" s="115">
        <v>4.5</v>
      </c>
      <c r="G34" s="113">
        <v>20</v>
      </c>
      <c r="H34" s="116">
        <v>0</v>
      </c>
    </row>
    <row r="35" spans="1:8" x14ac:dyDescent="0.4">
      <c r="A35" s="117">
        <v>25</v>
      </c>
      <c r="B35" s="118" t="s">
        <v>207</v>
      </c>
      <c r="C35" s="119" t="s">
        <v>208</v>
      </c>
      <c r="D35" s="120">
        <v>3</v>
      </c>
      <c r="E35" s="118" t="s">
        <v>209</v>
      </c>
      <c r="F35" s="121">
        <v>14</v>
      </c>
      <c r="G35" s="119">
        <v>76</v>
      </c>
      <c r="H35" s="122">
        <v>30</v>
      </c>
    </row>
    <row r="36" spans="1:8" x14ac:dyDescent="0.4">
      <c r="A36" s="111">
        <v>26</v>
      </c>
      <c r="B36" s="112" t="s">
        <v>210</v>
      </c>
      <c r="C36" s="113" t="s">
        <v>208</v>
      </c>
      <c r="D36" s="114">
        <v>3</v>
      </c>
      <c r="E36" s="112" t="s">
        <v>211</v>
      </c>
      <c r="F36" s="115">
        <v>31.23</v>
      </c>
      <c r="G36" s="113">
        <v>15</v>
      </c>
      <c r="H36" s="116">
        <v>0</v>
      </c>
    </row>
    <row r="37" spans="1:8" x14ac:dyDescent="0.4">
      <c r="A37" s="117">
        <v>27</v>
      </c>
      <c r="B37" s="118" t="s">
        <v>212</v>
      </c>
      <c r="C37" s="119" t="s">
        <v>208</v>
      </c>
      <c r="D37" s="120">
        <v>3</v>
      </c>
      <c r="E37" s="118" t="s">
        <v>213</v>
      </c>
      <c r="F37" s="121">
        <v>43.9</v>
      </c>
      <c r="G37" s="119">
        <v>49</v>
      </c>
      <c r="H37" s="122">
        <v>30</v>
      </c>
    </row>
    <row r="38" spans="1:8" x14ac:dyDescent="0.4">
      <c r="A38" s="111">
        <v>28</v>
      </c>
      <c r="B38" s="112" t="s">
        <v>214</v>
      </c>
      <c r="C38" s="113" t="s">
        <v>215</v>
      </c>
      <c r="D38" s="114">
        <v>7</v>
      </c>
      <c r="E38" s="112" t="s">
        <v>216</v>
      </c>
      <c r="F38" s="115">
        <v>45.6</v>
      </c>
      <c r="G38" s="113">
        <v>26</v>
      </c>
      <c r="H38" s="116">
        <v>0</v>
      </c>
    </row>
    <row r="39" spans="1:8" x14ac:dyDescent="0.4">
      <c r="A39" s="117">
        <v>29</v>
      </c>
      <c r="B39" s="118" t="s">
        <v>217</v>
      </c>
      <c r="C39" s="119" t="s">
        <v>215</v>
      </c>
      <c r="D39" s="120">
        <v>6</v>
      </c>
      <c r="E39" s="118" t="s">
        <v>218</v>
      </c>
      <c r="F39" s="121">
        <v>123.79</v>
      </c>
      <c r="G39" s="119">
        <v>0</v>
      </c>
      <c r="H39" s="122">
        <v>0</v>
      </c>
    </row>
    <row r="40" spans="1:8" x14ac:dyDescent="0.4">
      <c r="A40" s="111">
        <v>64</v>
      </c>
      <c r="B40" s="112" t="s">
        <v>219</v>
      </c>
      <c r="C40" s="113" t="s">
        <v>215</v>
      </c>
      <c r="D40" s="114">
        <v>5</v>
      </c>
      <c r="E40" s="112" t="s">
        <v>220</v>
      </c>
      <c r="F40" s="115">
        <v>33.25</v>
      </c>
      <c r="G40" s="113">
        <v>22</v>
      </c>
      <c r="H40" s="116">
        <v>30</v>
      </c>
    </row>
    <row r="41" spans="1:8" x14ac:dyDescent="0.4">
      <c r="A41" s="117">
        <v>75</v>
      </c>
      <c r="B41" s="118" t="s">
        <v>221</v>
      </c>
      <c r="C41" s="119" t="s">
        <v>215</v>
      </c>
      <c r="D41" s="120">
        <v>1</v>
      </c>
      <c r="E41" s="118" t="s">
        <v>222</v>
      </c>
      <c r="F41" s="121">
        <v>7.75</v>
      </c>
      <c r="G41" s="119">
        <v>125</v>
      </c>
      <c r="H41" s="122">
        <v>25</v>
      </c>
    </row>
    <row r="42" spans="1:8" x14ac:dyDescent="0.4">
      <c r="A42" s="111">
        <v>77</v>
      </c>
      <c r="B42" s="112" t="s">
        <v>223</v>
      </c>
      <c r="C42" s="113" t="s">
        <v>215</v>
      </c>
      <c r="D42" s="114">
        <v>2</v>
      </c>
      <c r="E42" s="112" t="s">
        <v>224</v>
      </c>
      <c r="F42" s="115">
        <v>13</v>
      </c>
      <c r="G42" s="113">
        <v>32</v>
      </c>
      <c r="H42" s="116">
        <v>15</v>
      </c>
    </row>
    <row r="43" spans="1:8" x14ac:dyDescent="0.4">
      <c r="A43" s="117">
        <v>30</v>
      </c>
      <c r="B43" s="118" t="s">
        <v>225</v>
      </c>
      <c r="C43" s="119" t="s">
        <v>226</v>
      </c>
      <c r="D43" s="120">
        <v>8</v>
      </c>
      <c r="E43" s="118" t="s">
        <v>227</v>
      </c>
      <c r="F43" s="121">
        <v>25.89</v>
      </c>
      <c r="G43" s="119">
        <v>10</v>
      </c>
      <c r="H43" s="122">
        <v>15</v>
      </c>
    </row>
    <row r="44" spans="1:8" x14ac:dyDescent="0.4">
      <c r="A44" s="111">
        <v>31</v>
      </c>
      <c r="B44" s="112" t="s">
        <v>309</v>
      </c>
      <c r="C44" s="113" t="s">
        <v>228</v>
      </c>
      <c r="D44" s="114">
        <v>4</v>
      </c>
      <c r="E44" s="112" t="s">
        <v>229</v>
      </c>
      <c r="F44" s="115">
        <v>12.5</v>
      </c>
      <c r="G44" s="113">
        <v>0</v>
      </c>
      <c r="H44" s="116">
        <v>20</v>
      </c>
    </row>
    <row r="45" spans="1:8" x14ac:dyDescent="0.4">
      <c r="A45" s="117">
        <v>32</v>
      </c>
      <c r="B45" s="118" t="s">
        <v>230</v>
      </c>
      <c r="C45" s="119" t="s">
        <v>228</v>
      </c>
      <c r="D45" s="120">
        <v>4</v>
      </c>
      <c r="E45" s="118" t="s">
        <v>231</v>
      </c>
      <c r="F45" s="121">
        <v>32</v>
      </c>
      <c r="G45" s="119">
        <v>9</v>
      </c>
      <c r="H45" s="122">
        <v>25</v>
      </c>
    </row>
    <row r="46" spans="1:8" x14ac:dyDescent="0.4">
      <c r="A46" s="111">
        <v>72</v>
      </c>
      <c r="B46" s="112" t="s">
        <v>232</v>
      </c>
      <c r="C46" s="113" t="s">
        <v>228</v>
      </c>
      <c r="D46" s="114">
        <v>4</v>
      </c>
      <c r="E46" s="112" t="s">
        <v>231</v>
      </c>
      <c r="F46" s="115">
        <v>34.799999999999997</v>
      </c>
      <c r="G46" s="113">
        <v>14</v>
      </c>
      <c r="H46" s="116">
        <v>0</v>
      </c>
    </row>
    <row r="47" spans="1:8" x14ac:dyDescent="0.4">
      <c r="A47" s="117">
        <v>33</v>
      </c>
      <c r="B47" s="118" t="s">
        <v>233</v>
      </c>
      <c r="C47" s="119" t="s">
        <v>234</v>
      </c>
      <c r="D47" s="120">
        <v>4</v>
      </c>
      <c r="E47" s="118" t="s">
        <v>235</v>
      </c>
      <c r="F47" s="121">
        <v>2.5</v>
      </c>
      <c r="G47" s="119">
        <v>112</v>
      </c>
      <c r="H47" s="122">
        <v>20</v>
      </c>
    </row>
    <row r="48" spans="1:8" x14ac:dyDescent="0.4">
      <c r="A48" s="111">
        <v>69</v>
      </c>
      <c r="B48" s="112" t="s">
        <v>236</v>
      </c>
      <c r="C48" s="113" t="s">
        <v>234</v>
      </c>
      <c r="D48" s="114">
        <v>4</v>
      </c>
      <c r="E48" s="112" t="s">
        <v>237</v>
      </c>
      <c r="F48" s="115">
        <v>36</v>
      </c>
      <c r="G48" s="113">
        <v>26</v>
      </c>
      <c r="H48" s="116">
        <v>15</v>
      </c>
    </row>
    <row r="49" spans="1:8" x14ac:dyDescent="0.4">
      <c r="A49" s="117">
        <v>71</v>
      </c>
      <c r="B49" s="118" t="s">
        <v>238</v>
      </c>
      <c r="C49" s="119" t="s">
        <v>234</v>
      </c>
      <c r="D49" s="120">
        <v>4</v>
      </c>
      <c r="E49" s="118" t="s">
        <v>171</v>
      </c>
      <c r="F49" s="121">
        <v>21.5</v>
      </c>
      <c r="G49" s="119">
        <v>26</v>
      </c>
      <c r="H49" s="122">
        <v>0</v>
      </c>
    </row>
    <row r="50" spans="1:8" x14ac:dyDescent="0.4">
      <c r="A50" s="111">
        <v>34</v>
      </c>
      <c r="B50" s="112" t="s">
        <v>239</v>
      </c>
      <c r="C50" s="113" t="s">
        <v>240</v>
      </c>
      <c r="D50" s="114">
        <v>1</v>
      </c>
      <c r="E50" s="112" t="s">
        <v>141</v>
      </c>
      <c r="F50" s="115">
        <v>14</v>
      </c>
      <c r="G50" s="113">
        <v>111</v>
      </c>
      <c r="H50" s="116">
        <v>15</v>
      </c>
    </row>
    <row r="51" spans="1:8" x14ac:dyDescent="0.4">
      <c r="A51" s="117">
        <v>35</v>
      </c>
      <c r="B51" s="118" t="s">
        <v>241</v>
      </c>
      <c r="C51" s="119" t="s">
        <v>240</v>
      </c>
      <c r="D51" s="120">
        <v>1</v>
      </c>
      <c r="E51" s="118" t="s">
        <v>141</v>
      </c>
      <c r="F51" s="121">
        <v>18</v>
      </c>
      <c r="G51" s="119">
        <v>20</v>
      </c>
      <c r="H51" s="122">
        <v>15</v>
      </c>
    </row>
    <row r="52" spans="1:8" x14ac:dyDescent="0.4">
      <c r="A52" s="111">
        <v>67</v>
      </c>
      <c r="B52" s="112" t="s">
        <v>242</v>
      </c>
      <c r="C52" s="113" t="s">
        <v>240</v>
      </c>
      <c r="D52" s="114">
        <v>1</v>
      </c>
      <c r="E52" s="112" t="s">
        <v>141</v>
      </c>
      <c r="F52" s="115">
        <v>14</v>
      </c>
      <c r="G52" s="113">
        <v>52</v>
      </c>
      <c r="H52" s="116">
        <v>10</v>
      </c>
    </row>
    <row r="53" spans="1:8" x14ac:dyDescent="0.4">
      <c r="A53" s="117">
        <v>36</v>
      </c>
      <c r="B53" s="118" t="s">
        <v>243</v>
      </c>
      <c r="C53" s="119" t="s">
        <v>244</v>
      </c>
      <c r="D53" s="120">
        <v>8</v>
      </c>
      <c r="E53" s="118" t="s">
        <v>245</v>
      </c>
      <c r="F53" s="121">
        <v>19</v>
      </c>
      <c r="G53" s="119">
        <v>112</v>
      </c>
      <c r="H53" s="122">
        <v>20</v>
      </c>
    </row>
    <row r="54" spans="1:8" x14ac:dyDescent="0.4">
      <c r="A54" s="111">
        <v>37</v>
      </c>
      <c r="B54" s="112" t="s">
        <v>246</v>
      </c>
      <c r="C54" s="113" t="s">
        <v>244</v>
      </c>
      <c r="D54" s="114">
        <v>8</v>
      </c>
      <c r="E54" s="112" t="s">
        <v>247</v>
      </c>
      <c r="F54" s="115">
        <v>26</v>
      </c>
      <c r="G54" s="113">
        <v>11</v>
      </c>
      <c r="H54" s="116">
        <v>25</v>
      </c>
    </row>
    <row r="55" spans="1:8" x14ac:dyDescent="0.4">
      <c r="A55" s="117">
        <v>73</v>
      </c>
      <c r="B55" s="118" t="s">
        <v>248</v>
      </c>
      <c r="C55" s="119" t="s">
        <v>244</v>
      </c>
      <c r="D55" s="120">
        <v>8</v>
      </c>
      <c r="E55" s="118" t="s">
        <v>249</v>
      </c>
      <c r="F55" s="121">
        <v>15</v>
      </c>
      <c r="G55" s="119">
        <v>101</v>
      </c>
      <c r="H55" s="122">
        <v>5</v>
      </c>
    </row>
    <row r="56" spans="1:8" x14ac:dyDescent="0.4">
      <c r="A56" s="111">
        <v>38</v>
      </c>
      <c r="B56" s="112" t="s">
        <v>250</v>
      </c>
      <c r="C56" s="113" t="s">
        <v>251</v>
      </c>
      <c r="D56" s="114">
        <v>1</v>
      </c>
      <c r="E56" s="112" t="s">
        <v>252</v>
      </c>
      <c r="F56" s="115">
        <v>263.5</v>
      </c>
      <c r="G56" s="113">
        <v>17</v>
      </c>
      <c r="H56" s="116">
        <v>15</v>
      </c>
    </row>
    <row r="57" spans="1:8" x14ac:dyDescent="0.4">
      <c r="A57" s="117">
        <v>39</v>
      </c>
      <c r="B57" s="118" t="s">
        <v>253</v>
      </c>
      <c r="C57" s="119" t="s">
        <v>251</v>
      </c>
      <c r="D57" s="120">
        <v>1</v>
      </c>
      <c r="E57" s="118" t="s">
        <v>254</v>
      </c>
      <c r="F57" s="121">
        <v>18</v>
      </c>
      <c r="G57" s="119">
        <v>69</v>
      </c>
      <c r="H57" s="122">
        <v>5</v>
      </c>
    </row>
    <row r="58" spans="1:8" x14ac:dyDescent="0.4">
      <c r="A58" s="111">
        <v>40</v>
      </c>
      <c r="B58" s="112" t="s">
        <v>255</v>
      </c>
      <c r="C58" s="113" t="s">
        <v>256</v>
      </c>
      <c r="D58" s="114">
        <v>8</v>
      </c>
      <c r="E58" s="112" t="s">
        <v>257</v>
      </c>
      <c r="F58" s="115">
        <v>18.399999999999999</v>
      </c>
      <c r="G58" s="113">
        <v>123</v>
      </c>
      <c r="H58" s="116">
        <v>30</v>
      </c>
    </row>
    <row r="59" spans="1:8" x14ac:dyDescent="0.4">
      <c r="A59" s="117">
        <v>41</v>
      </c>
      <c r="B59" s="118" t="s">
        <v>258</v>
      </c>
      <c r="C59" s="119" t="s">
        <v>256</v>
      </c>
      <c r="D59" s="120">
        <v>8</v>
      </c>
      <c r="E59" s="118" t="s">
        <v>259</v>
      </c>
      <c r="F59" s="121">
        <v>9.65</v>
      </c>
      <c r="G59" s="119">
        <v>85</v>
      </c>
      <c r="H59" s="122">
        <v>10</v>
      </c>
    </row>
    <row r="60" spans="1:8" x14ac:dyDescent="0.4">
      <c r="A60" s="111">
        <v>42</v>
      </c>
      <c r="B60" s="112" t="s">
        <v>260</v>
      </c>
      <c r="C60" s="113" t="s">
        <v>261</v>
      </c>
      <c r="D60" s="114">
        <v>5</v>
      </c>
      <c r="E60" s="112" t="s">
        <v>262</v>
      </c>
      <c r="F60" s="115">
        <v>14</v>
      </c>
      <c r="G60" s="113">
        <v>26</v>
      </c>
      <c r="H60" s="116">
        <v>0</v>
      </c>
    </row>
    <row r="61" spans="1:8" x14ac:dyDescent="0.4">
      <c r="A61" s="117">
        <v>43</v>
      </c>
      <c r="B61" s="118" t="s">
        <v>263</v>
      </c>
      <c r="C61" s="119" t="s">
        <v>261</v>
      </c>
      <c r="D61" s="120">
        <v>1</v>
      </c>
      <c r="E61" s="118" t="s">
        <v>264</v>
      </c>
      <c r="F61" s="121">
        <v>46</v>
      </c>
      <c r="G61" s="119">
        <v>17</v>
      </c>
      <c r="H61" s="122">
        <v>25</v>
      </c>
    </row>
    <row r="62" spans="1:8" x14ac:dyDescent="0.4">
      <c r="A62" s="111">
        <v>44</v>
      </c>
      <c r="B62" s="112" t="s">
        <v>265</v>
      </c>
      <c r="C62" s="113" t="s">
        <v>261</v>
      </c>
      <c r="D62" s="114">
        <v>2</v>
      </c>
      <c r="E62" s="112" t="s">
        <v>266</v>
      </c>
      <c r="F62" s="115">
        <v>19.45</v>
      </c>
      <c r="G62" s="113">
        <v>27</v>
      </c>
      <c r="H62" s="116">
        <v>15</v>
      </c>
    </row>
    <row r="63" spans="1:8" x14ac:dyDescent="0.4">
      <c r="A63" s="117">
        <v>45</v>
      </c>
      <c r="B63" s="118" t="s">
        <v>267</v>
      </c>
      <c r="C63" s="119" t="s">
        <v>268</v>
      </c>
      <c r="D63" s="120">
        <v>8</v>
      </c>
      <c r="E63" s="118" t="s">
        <v>269</v>
      </c>
      <c r="F63" s="121">
        <v>9.5</v>
      </c>
      <c r="G63" s="119">
        <v>5</v>
      </c>
      <c r="H63" s="122">
        <v>15</v>
      </c>
    </row>
    <row r="64" spans="1:8" x14ac:dyDescent="0.4">
      <c r="A64" s="111">
        <v>46</v>
      </c>
      <c r="B64" s="112" t="s">
        <v>270</v>
      </c>
      <c r="C64" s="113" t="s">
        <v>268</v>
      </c>
      <c r="D64" s="114">
        <v>8</v>
      </c>
      <c r="E64" s="112" t="s">
        <v>271</v>
      </c>
      <c r="F64" s="115">
        <v>12</v>
      </c>
      <c r="G64" s="113">
        <v>95</v>
      </c>
      <c r="H64" s="116">
        <v>0</v>
      </c>
    </row>
    <row r="65" spans="1:8" x14ac:dyDescent="0.4">
      <c r="A65" s="117">
        <v>47</v>
      </c>
      <c r="B65" s="118" t="s">
        <v>272</v>
      </c>
      <c r="C65" s="119" t="s">
        <v>268</v>
      </c>
      <c r="D65" s="120">
        <v>3</v>
      </c>
      <c r="E65" s="118" t="s">
        <v>273</v>
      </c>
      <c r="F65" s="121">
        <v>9.5</v>
      </c>
      <c r="G65" s="119">
        <v>36</v>
      </c>
      <c r="H65" s="122">
        <v>0</v>
      </c>
    </row>
    <row r="66" spans="1:8" x14ac:dyDescent="0.4">
      <c r="A66" s="111">
        <v>48</v>
      </c>
      <c r="B66" s="112" t="s">
        <v>274</v>
      </c>
      <c r="C66" s="113" t="s">
        <v>268</v>
      </c>
      <c r="D66" s="114">
        <v>3</v>
      </c>
      <c r="E66" s="112" t="s">
        <v>275</v>
      </c>
      <c r="F66" s="115">
        <v>12.75</v>
      </c>
      <c r="G66" s="113">
        <v>15</v>
      </c>
      <c r="H66" s="116">
        <v>25</v>
      </c>
    </row>
    <row r="67" spans="1:8" x14ac:dyDescent="0.4">
      <c r="A67" s="117">
        <v>49</v>
      </c>
      <c r="B67" s="118" t="s">
        <v>276</v>
      </c>
      <c r="C67" s="119" t="s">
        <v>277</v>
      </c>
      <c r="D67" s="120">
        <v>3</v>
      </c>
      <c r="E67" s="118" t="s">
        <v>278</v>
      </c>
      <c r="F67" s="121">
        <v>20</v>
      </c>
      <c r="G67" s="119">
        <v>10</v>
      </c>
      <c r="H67" s="122">
        <v>15</v>
      </c>
    </row>
    <row r="68" spans="1:8" x14ac:dyDescent="0.4">
      <c r="A68" s="111">
        <v>50</v>
      </c>
      <c r="B68" s="112" t="s">
        <v>279</v>
      </c>
      <c r="C68" s="113" t="s">
        <v>277</v>
      </c>
      <c r="D68" s="114">
        <v>3</v>
      </c>
      <c r="E68" s="112" t="s">
        <v>280</v>
      </c>
      <c r="F68" s="115">
        <v>16.25</v>
      </c>
      <c r="G68" s="113">
        <v>65</v>
      </c>
      <c r="H68" s="116">
        <v>30</v>
      </c>
    </row>
    <row r="69" spans="1:8" x14ac:dyDescent="0.4">
      <c r="A69" s="117">
        <v>76</v>
      </c>
      <c r="B69" s="118" t="s">
        <v>281</v>
      </c>
      <c r="C69" s="119" t="s">
        <v>277</v>
      </c>
      <c r="D69" s="120">
        <v>1</v>
      </c>
      <c r="E69" s="118" t="s">
        <v>282</v>
      </c>
      <c r="F69" s="121">
        <v>18</v>
      </c>
      <c r="G69" s="119">
        <v>57</v>
      </c>
      <c r="H69" s="122">
        <v>20</v>
      </c>
    </row>
    <row r="70" spans="1:8" x14ac:dyDescent="0.4">
      <c r="A70" s="111">
        <v>51</v>
      </c>
      <c r="B70" s="112" t="s">
        <v>283</v>
      </c>
      <c r="C70" s="113" t="s">
        <v>277</v>
      </c>
      <c r="D70" s="114">
        <v>7</v>
      </c>
      <c r="E70" s="112" t="s">
        <v>284</v>
      </c>
      <c r="F70" s="115">
        <v>53</v>
      </c>
      <c r="G70" s="113">
        <v>20</v>
      </c>
      <c r="H70" s="116">
        <v>10</v>
      </c>
    </row>
    <row r="71" spans="1:8" x14ac:dyDescent="0.4">
      <c r="A71" s="117">
        <v>52</v>
      </c>
      <c r="B71" s="118" t="s">
        <v>285</v>
      </c>
      <c r="C71" s="119" t="s">
        <v>277</v>
      </c>
      <c r="D71" s="120">
        <v>5</v>
      </c>
      <c r="E71" s="118" t="s">
        <v>286</v>
      </c>
      <c r="F71" s="121">
        <v>7</v>
      </c>
      <c r="G71" s="119">
        <v>38</v>
      </c>
      <c r="H71" s="122">
        <v>25</v>
      </c>
    </row>
    <row r="72" spans="1:8" x14ac:dyDescent="0.4">
      <c r="A72" s="111">
        <v>53</v>
      </c>
      <c r="B72" s="112" t="s">
        <v>287</v>
      </c>
      <c r="C72" s="113" t="s">
        <v>277</v>
      </c>
      <c r="D72" s="114">
        <v>6</v>
      </c>
      <c r="E72" s="112" t="s">
        <v>288</v>
      </c>
      <c r="F72" s="115">
        <v>32.799999999999997</v>
      </c>
      <c r="G72" s="113">
        <v>0</v>
      </c>
      <c r="H72" s="116">
        <v>0</v>
      </c>
    </row>
    <row r="73" spans="1:8" x14ac:dyDescent="0.4">
      <c r="A73" s="117">
        <v>54</v>
      </c>
      <c r="B73" s="118" t="s">
        <v>289</v>
      </c>
      <c r="C73" s="119" t="s">
        <v>290</v>
      </c>
      <c r="D73" s="120">
        <v>6</v>
      </c>
      <c r="E73" s="118" t="s">
        <v>291</v>
      </c>
      <c r="F73" s="121">
        <v>7.45</v>
      </c>
      <c r="G73" s="119">
        <v>21</v>
      </c>
      <c r="H73" s="122">
        <v>10</v>
      </c>
    </row>
    <row r="74" spans="1:8" x14ac:dyDescent="0.4">
      <c r="A74" s="111">
        <v>55</v>
      </c>
      <c r="B74" s="112" t="s">
        <v>292</v>
      </c>
      <c r="C74" s="113" t="s">
        <v>290</v>
      </c>
      <c r="D74" s="114">
        <v>6</v>
      </c>
      <c r="E74" s="112" t="s">
        <v>293</v>
      </c>
      <c r="F74" s="115">
        <v>24</v>
      </c>
      <c r="G74" s="113">
        <v>115</v>
      </c>
      <c r="H74" s="116">
        <v>20</v>
      </c>
    </row>
    <row r="75" spans="1:8" x14ac:dyDescent="0.4">
      <c r="A75" s="117">
        <v>56</v>
      </c>
      <c r="B75" s="118" t="s">
        <v>294</v>
      </c>
      <c r="C75" s="119" t="s">
        <v>295</v>
      </c>
      <c r="D75" s="120">
        <v>5</v>
      </c>
      <c r="E75" s="118" t="s">
        <v>296</v>
      </c>
      <c r="F75" s="121">
        <v>38</v>
      </c>
      <c r="G75" s="119">
        <v>21</v>
      </c>
      <c r="H75" s="122">
        <v>30</v>
      </c>
    </row>
    <row r="76" spans="1:8" x14ac:dyDescent="0.4">
      <c r="A76" s="111">
        <v>57</v>
      </c>
      <c r="B76" s="112" t="s">
        <v>297</v>
      </c>
      <c r="C76" s="113" t="s">
        <v>295</v>
      </c>
      <c r="D76" s="114">
        <v>5</v>
      </c>
      <c r="E76" s="112" t="s">
        <v>296</v>
      </c>
      <c r="F76" s="115">
        <v>19.5</v>
      </c>
      <c r="G76" s="113">
        <v>36</v>
      </c>
      <c r="H76" s="116">
        <v>20</v>
      </c>
    </row>
    <row r="77" spans="1:8" x14ac:dyDescent="0.4">
      <c r="A77" s="117">
        <v>58</v>
      </c>
      <c r="B77" s="118" t="s">
        <v>298</v>
      </c>
      <c r="C77" s="119" t="s">
        <v>299</v>
      </c>
      <c r="D77" s="120">
        <v>8</v>
      </c>
      <c r="E77" s="118" t="s">
        <v>300</v>
      </c>
      <c r="F77" s="121">
        <v>13.25</v>
      </c>
      <c r="G77" s="119">
        <v>62</v>
      </c>
      <c r="H77" s="122">
        <v>20</v>
      </c>
    </row>
    <row r="78" spans="1:8" x14ac:dyDescent="0.4">
      <c r="A78" s="111">
        <v>59</v>
      </c>
      <c r="B78" s="112" t="s">
        <v>301</v>
      </c>
      <c r="C78" s="113" t="s">
        <v>302</v>
      </c>
      <c r="D78" s="114">
        <v>4</v>
      </c>
      <c r="E78" s="112" t="s">
        <v>166</v>
      </c>
      <c r="F78" s="115">
        <v>55</v>
      </c>
      <c r="G78" s="113">
        <v>79</v>
      </c>
      <c r="H78" s="116">
        <v>0</v>
      </c>
    </row>
    <row r="79" spans="1:8" x14ac:dyDescent="0.4">
      <c r="A79" s="117">
        <v>60</v>
      </c>
      <c r="B79" s="118" t="s">
        <v>308</v>
      </c>
      <c r="C79" s="119" t="s">
        <v>302</v>
      </c>
      <c r="D79" s="120">
        <v>4</v>
      </c>
      <c r="E79" s="118" t="s">
        <v>303</v>
      </c>
      <c r="F79" s="121">
        <v>34</v>
      </c>
      <c r="G79" s="119">
        <v>19</v>
      </c>
      <c r="H79" s="122">
        <v>0</v>
      </c>
    </row>
    <row r="80" spans="1:8" x14ac:dyDescent="0.4">
      <c r="A80" s="111">
        <v>61</v>
      </c>
      <c r="B80" s="112" t="s">
        <v>304</v>
      </c>
      <c r="C80" s="113" t="s">
        <v>302</v>
      </c>
      <c r="D80" s="114">
        <v>2</v>
      </c>
      <c r="E80" s="112" t="s">
        <v>305</v>
      </c>
      <c r="F80" s="115">
        <v>28.5</v>
      </c>
      <c r="G80" s="113">
        <v>113</v>
      </c>
      <c r="H80" s="116">
        <v>25</v>
      </c>
    </row>
    <row r="81" spans="1:8" x14ac:dyDescent="0.4">
      <c r="A81" s="123">
        <v>62</v>
      </c>
      <c r="B81" s="124" t="s">
        <v>307</v>
      </c>
      <c r="C81" s="125" t="s">
        <v>302</v>
      </c>
      <c r="D81" s="126">
        <v>3</v>
      </c>
      <c r="E81" s="124" t="s">
        <v>306</v>
      </c>
      <c r="F81" s="127">
        <v>49.3</v>
      </c>
      <c r="G81" s="125">
        <v>17</v>
      </c>
      <c r="H81" s="128">
        <v>0</v>
      </c>
    </row>
  </sheetData>
  <conditionalFormatting sqref="C5:C81">
    <cfRule type="cellIs" dxfId="46" priority="2" operator="equal">
      <formula>$C$1</formula>
    </cfRule>
  </conditionalFormatting>
  <conditionalFormatting sqref="G5:G81">
    <cfRule type="cellIs" dxfId="45" priority="1" operator="lessThan">
      <formula>$C$2</formula>
    </cfRule>
  </conditionalFormatting>
  <dataValidations disablePrompts="1" xWindow="506" yWindow="199" count="2">
    <dataValidation type="list" allowBlank="1" showInputMessage="1" showErrorMessage="1" sqref="C1" xr:uid="{00000000-0002-0000-0100-000000000000}">
      <formula1>letras</formula1>
    </dataValidation>
    <dataValidation type="whole" operator="greaterThanOrEqual" allowBlank="1" showInputMessage="1" showErrorMessage="1" promptTitle="UNIDADES EN STOCK" prompt="Indique un número entero mayor o igual a cero" sqref="C2" xr:uid="{00000000-0002-0000-0100-000001000000}">
      <formula1>0</formula1>
    </dataValidation>
  </dataValidations>
  <printOptions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12"/>
  <sheetViews>
    <sheetView showGridLines="0" zoomScale="120" zoomScaleNormal="120" workbookViewId="0">
      <selection activeCell="F6" sqref="F6"/>
    </sheetView>
  </sheetViews>
  <sheetFormatPr baseColWidth="10" defaultColWidth="9.109375" defaultRowHeight="14.4" x14ac:dyDescent="0.3"/>
  <cols>
    <col min="1" max="1" width="13.44140625" customWidth="1"/>
    <col min="2" max="5" width="12.88671875" style="2" bestFit="1" customWidth="1"/>
    <col min="6" max="6" width="15.33203125" style="2" customWidth="1"/>
  </cols>
  <sheetData>
    <row r="1" spans="1:6" ht="20.399999999999999" x14ac:dyDescent="0.3">
      <c r="A1" s="132" t="s">
        <v>100</v>
      </c>
    </row>
    <row r="2" spans="1:6" ht="13.5" customHeight="1" x14ac:dyDescent="0.3"/>
    <row r="3" spans="1:6" ht="13.5" customHeight="1" x14ac:dyDescent="0.3">
      <c r="A3" s="1" t="s">
        <v>95</v>
      </c>
      <c r="B3" s="4" t="s">
        <v>96</v>
      </c>
      <c r="C3" s="4" t="s">
        <v>97</v>
      </c>
      <c r="D3" s="4" t="s">
        <v>98</v>
      </c>
      <c r="E3" s="4" t="s">
        <v>99</v>
      </c>
      <c r="F3" s="4" t="s">
        <v>71</v>
      </c>
    </row>
    <row r="4" spans="1:6" ht="13.5" customHeight="1" x14ac:dyDescent="0.3">
      <c r="A4" s="46" t="s">
        <v>72</v>
      </c>
      <c r="B4" s="40">
        <v>96</v>
      </c>
      <c r="C4" s="40">
        <v>97</v>
      </c>
      <c r="D4" s="40">
        <v>90</v>
      </c>
      <c r="E4" s="40">
        <v>82</v>
      </c>
      <c r="F4" s="41">
        <f>INT(AVERAGE(Table2[[#This Row],[Parcial 1]:[Parcial 3]])*60%+Table2[[#This Row],[Ex. Final]]*40%)</f>
        <v>89</v>
      </c>
    </row>
    <row r="5" spans="1:6" ht="13.5" customHeight="1" x14ac:dyDescent="0.3">
      <c r="A5" s="46" t="s">
        <v>101</v>
      </c>
      <c r="B5" s="42">
        <v>59</v>
      </c>
      <c r="C5" s="42">
        <v>55</v>
      </c>
      <c r="D5" s="42">
        <v>71</v>
      </c>
      <c r="E5" s="42">
        <v>94</v>
      </c>
      <c r="F5" s="43">
        <f>INT(AVERAGE(Table2[[#This Row],[Parcial 1]:[Parcial 3]])*60%+Table2[[#This Row],[Ex. Final]]*40%)</f>
        <v>74</v>
      </c>
    </row>
    <row r="6" spans="1:6" ht="13.5" customHeight="1" x14ac:dyDescent="0.3">
      <c r="A6" s="46" t="s">
        <v>102</v>
      </c>
      <c r="B6" s="42">
        <v>69</v>
      </c>
      <c r="C6" s="42">
        <v>71</v>
      </c>
      <c r="D6" s="42">
        <v>98</v>
      </c>
      <c r="E6" s="42">
        <v>98</v>
      </c>
      <c r="F6" s="43">
        <f>INT(AVERAGE(Table2[[#This Row],[Parcial 1]:[Parcial 3]])*60%+Table2[[#This Row],[Ex. Final]]*40%)</f>
        <v>86</v>
      </c>
    </row>
    <row r="7" spans="1:6" ht="13.5" customHeight="1" x14ac:dyDescent="0.3">
      <c r="A7" s="46" t="s">
        <v>103</v>
      </c>
      <c r="B7" s="42">
        <v>99</v>
      </c>
      <c r="C7" s="42">
        <v>90</v>
      </c>
      <c r="D7" s="42">
        <v>59</v>
      </c>
      <c r="E7" s="42">
        <v>79</v>
      </c>
      <c r="F7" s="43">
        <f>INT(AVERAGE(Table2[[#This Row],[Parcial 1]:[Parcial 3]])*60%+Table2[[#This Row],[Ex. Final]]*40%)</f>
        <v>81</v>
      </c>
    </row>
    <row r="8" spans="1:6" ht="13.5" customHeight="1" x14ac:dyDescent="0.3">
      <c r="A8" s="46" t="s">
        <v>104</v>
      </c>
      <c r="B8" s="42">
        <v>56</v>
      </c>
      <c r="C8" s="42">
        <v>86</v>
      </c>
      <c r="D8" s="42">
        <v>65</v>
      </c>
      <c r="E8" s="42">
        <v>74</v>
      </c>
      <c r="F8" s="43">
        <f>INT(AVERAGE(Table2[[#This Row],[Parcial 1]:[Parcial 3]])*60%+Table2[[#This Row],[Ex. Final]]*40%)</f>
        <v>71</v>
      </c>
    </row>
    <row r="9" spans="1:6" ht="13.5" customHeight="1" x14ac:dyDescent="0.3">
      <c r="A9" s="46" t="s">
        <v>105</v>
      </c>
      <c r="B9" s="42">
        <v>57</v>
      </c>
      <c r="C9" s="42">
        <v>61</v>
      </c>
      <c r="D9" s="42">
        <v>84</v>
      </c>
      <c r="E9" s="42">
        <v>67</v>
      </c>
      <c r="F9" s="43">
        <f>INT(AVERAGE(Table2[[#This Row],[Parcial 1]:[Parcial 3]])*60%+Table2[[#This Row],[Ex. Final]]*40%)</f>
        <v>67</v>
      </c>
    </row>
    <row r="10" spans="1:6" ht="13.5" customHeight="1" x14ac:dyDescent="0.3">
      <c r="A10" s="46" t="s">
        <v>106</v>
      </c>
      <c r="B10" s="42">
        <v>55</v>
      </c>
      <c r="C10" s="42">
        <v>86</v>
      </c>
      <c r="D10" s="42">
        <v>59</v>
      </c>
      <c r="E10" s="42">
        <v>86</v>
      </c>
      <c r="F10" s="43">
        <f>INT(AVERAGE(Table2[[#This Row],[Parcial 1]:[Parcial 3]])*60%+Table2[[#This Row],[Ex. Final]]*40%)</f>
        <v>74</v>
      </c>
    </row>
    <row r="11" spans="1:6" ht="13.5" customHeight="1" x14ac:dyDescent="0.3">
      <c r="A11" s="46" t="s">
        <v>73</v>
      </c>
      <c r="B11" s="42">
        <v>87</v>
      </c>
      <c r="C11" s="42">
        <v>90</v>
      </c>
      <c r="D11" s="42">
        <v>90</v>
      </c>
      <c r="E11" s="42">
        <v>81</v>
      </c>
      <c r="F11" s="43">
        <f>INT(AVERAGE(Table2[[#This Row],[Parcial 1]:[Parcial 3]])*60%+Table2[[#This Row],[Ex. Final]]*40%)</f>
        <v>85</v>
      </c>
    </row>
    <row r="12" spans="1:6" ht="13.5" customHeight="1" x14ac:dyDescent="0.3">
      <c r="A12" s="47" t="s">
        <v>107</v>
      </c>
      <c r="B12" s="44">
        <v>55</v>
      </c>
      <c r="C12" s="44">
        <v>77</v>
      </c>
      <c r="D12" s="44">
        <v>91</v>
      </c>
      <c r="E12" s="44">
        <v>86</v>
      </c>
      <c r="F12" s="45">
        <f>INT(AVERAGE(Table2[[#This Row],[Parcial 1]:[Parcial 3]])*60%+Table2[[#This Row],[Ex. Final]]*40%)</f>
        <v>79</v>
      </c>
    </row>
  </sheetData>
  <conditionalFormatting sqref="F4:F12">
    <cfRule type="top10" dxfId="44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I28"/>
  <sheetViews>
    <sheetView showGridLines="0" workbookViewId="0">
      <selection activeCell="F34" sqref="F34"/>
    </sheetView>
  </sheetViews>
  <sheetFormatPr baseColWidth="10" defaultColWidth="22.109375" defaultRowHeight="16.8" x14ac:dyDescent="0.3"/>
  <cols>
    <col min="1" max="1" width="31.44140625" style="34" customWidth="1"/>
    <col min="2" max="2" width="29.44140625" style="34" bestFit="1" customWidth="1"/>
    <col min="3" max="3" width="12.5546875" style="34" bestFit="1" customWidth="1"/>
    <col min="4" max="4" width="17.109375" style="39" customWidth="1"/>
    <col min="5" max="5" width="14.5546875" style="34" customWidth="1"/>
    <col min="6" max="6" width="15.88671875" style="34" customWidth="1"/>
    <col min="7" max="7" width="11.109375" style="34" customWidth="1"/>
    <col min="8" max="16384" width="22.109375" style="34"/>
  </cols>
  <sheetData>
    <row r="1" spans="1:6" ht="27" x14ac:dyDescent="0.3">
      <c r="A1" s="133" t="s">
        <v>88</v>
      </c>
    </row>
    <row r="3" spans="1:6" s="39" customFormat="1" x14ac:dyDescent="0.3">
      <c r="A3" s="37" t="s">
        <v>94</v>
      </c>
      <c r="B3" s="37" t="s">
        <v>89</v>
      </c>
      <c r="C3" s="37" t="s">
        <v>90</v>
      </c>
      <c r="D3" s="38" t="s">
        <v>91</v>
      </c>
      <c r="E3" s="37" t="s">
        <v>92</v>
      </c>
      <c r="F3" s="37" t="s">
        <v>93</v>
      </c>
    </row>
    <row r="4" spans="1:6" x14ac:dyDescent="0.3">
      <c r="A4" s="36" t="s">
        <v>10</v>
      </c>
      <c r="B4" s="34" t="s">
        <v>11</v>
      </c>
      <c r="C4" s="34" t="s">
        <v>12</v>
      </c>
      <c r="D4" s="134">
        <v>5021</v>
      </c>
      <c r="E4" s="34" t="s">
        <v>2</v>
      </c>
      <c r="F4" s="34" t="s">
        <v>13</v>
      </c>
    </row>
    <row r="5" spans="1:6" x14ac:dyDescent="0.3">
      <c r="A5" s="36" t="s">
        <v>14</v>
      </c>
      <c r="B5" s="34" t="s">
        <v>15</v>
      </c>
      <c r="C5" s="34" t="s">
        <v>12</v>
      </c>
      <c r="D5" s="134">
        <v>5023</v>
      </c>
      <c r="E5" s="34" t="s">
        <v>2</v>
      </c>
      <c r="F5" s="34" t="s">
        <v>16</v>
      </c>
    </row>
    <row r="6" spans="1:6" x14ac:dyDescent="0.3">
      <c r="A6" s="36" t="s">
        <v>23</v>
      </c>
      <c r="B6" s="34" t="s">
        <v>24</v>
      </c>
      <c r="C6" s="34" t="s">
        <v>25</v>
      </c>
      <c r="D6" s="134" t="s">
        <v>26</v>
      </c>
      <c r="E6" s="34" t="s">
        <v>5</v>
      </c>
      <c r="F6" s="34" t="s">
        <v>27</v>
      </c>
    </row>
    <row r="7" spans="1:6" x14ac:dyDescent="0.3">
      <c r="A7" s="36" t="s">
        <v>32</v>
      </c>
      <c r="B7" s="34" t="s">
        <v>33</v>
      </c>
      <c r="C7" s="34" t="s">
        <v>34</v>
      </c>
      <c r="D7" s="134">
        <v>67000</v>
      </c>
      <c r="E7" s="34" t="s">
        <v>3</v>
      </c>
      <c r="F7" s="34" t="s">
        <v>35</v>
      </c>
    </row>
    <row r="8" spans="1:6" x14ac:dyDescent="0.3">
      <c r="A8" s="36" t="s">
        <v>17</v>
      </c>
      <c r="B8" s="34" t="s">
        <v>18</v>
      </c>
      <c r="C8" s="34" t="s">
        <v>19</v>
      </c>
      <c r="D8" s="134" t="s">
        <v>20</v>
      </c>
      <c r="E8" s="34" t="s">
        <v>21</v>
      </c>
      <c r="F8" s="34" t="s">
        <v>22</v>
      </c>
    </row>
    <row r="9" spans="1:6" x14ac:dyDescent="0.3">
      <c r="A9" s="36" t="s">
        <v>51</v>
      </c>
      <c r="B9" s="34" t="s">
        <v>52</v>
      </c>
      <c r="C9" s="34" t="s">
        <v>53</v>
      </c>
      <c r="D9" s="134">
        <v>5020</v>
      </c>
      <c r="E9" s="34" t="s">
        <v>37</v>
      </c>
      <c r="F9" s="34" t="s">
        <v>54</v>
      </c>
    </row>
    <row r="10" spans="1:6" x14ac:dyDescent="0.3">
      <c r="A10" s="36" t="s">
        <v>48</v>
      </c>
      <c r="B10" s="34" t="s">
        <v>49</v>
      </c>
      <c r="C10" s="34" t="s">
        <v>12</v>
      </c>
      <c r="D10" s="134">
        <v>5033</v>
      </c>
      <c r="E10" s="34" t="s">
        <v>2</v>
      </c>
      <c r="F10" s="34" t="s">
        <v>50</v>
      </c>
    </row>
    <row r="11" spans="1:6" x14ac:dyDescent="0.3">
      <c r="A11" s="36" t="s">
        <v>28</v>
      </c>
      <c r="B11" s="34" t="s">
        <v>29</v>
      </c>
      <c r="C11" s="34" t="s">
        <v>30</v>
      </c>
      <c r="D11" s="134">
        <v>68306</v>
      </c>
      <c r="E11" s="34" t="s">
        <v>4</v>
      </c>
      <c r="F11" s="34" t="s">
        <v>31</v>
      </c>
    </row>
    <row r="12" spans="1:6" x14ac:dyDescent="0.3">
      <c r="A12" s="36" t="s">
        <v>40</v>
      </c>
      <c r="B12" s="34" t="s">
        <v>41</v>
      </c>
      <c r="C12" s="34" t="s">
        <v>42</v>
      </c>
      <c r="D12" s="134">
        <v>50739</v>
      </c>
      <c r="E12" s="34" t="s">
        <v>4</v>
      </c>
      <c r="F12" s="34" t="s">
        <v>43</v>
      </c>
    </row>
    <row r="13" spans="1:6" x14ac:dyDescent="0.3">
      <c r="A13" s="36" t="s">
        <v>40</v>
      </c>
      <c r="B13" s="34" t="s">
        <v>41</v>
      </c>
      <c r="C13" s="34" t="s">
        <v>42</v>
      </c>
      <c r="D13" s="134">
        <v>50739</v>
      </c>
      <c r="E13" s="34" t="s">
        <v>4</v>
      </c>
      <c r="F13" s="34" t="s">
        <v>43</v>
      </c>
    </row>
    <row r="14" spans="1:6" x14ac:dyDescent="0.3">
      <c r="A14" s="36" t="s">
        <v>58</v>
      </c>
      <c r="B14" s="34" t="s">
        <v>59</v>
      </c>
      <c r="C14" s="34" t="s">
        <v>60</v>
      </c>
      <c r="D14" s="134">
        <v>1307</v>
      </c>
      <c r="E14" s="34" t="s">
        <v>4</v>
      </c>
      <c r="F14" s="34" t="s">
        <v>61</v>
      </c>
    </row>
    <row r="15" spans="1:6" x14ac:dyDescent="0.3">
      <c r="A15" s="36" t="s">
        <v>55</v>
      </c>
      <c r="B15" s="34" t="s">
        <v>56</v>
      </c>
      <c r="C15" s="34" t="s">
        <v>38</v>
      </c>
      <c r="D15" s="134">
        <v>1756</v>
      </c>
      <c r="E15" s="34" t="s">
        <v>39</v>
      </c>
      <c r="F15" s="34" t="s">
        <v>57</v>
      </c>
    </row>
    <row r="16" spans="1:6" x14ac:dyDescent="0.3">
      <c r="A16" s="36" t="s">
        <v>6</v>
      </c>
      <c r="B16" s="34" t="s">
        <v>7</v>
      </c>
      <c r="C16" s="34" t="s">
        <v>8</v>
      </c>
      <c r="D16" s="134">
        <v>12209</v>
      </c>
      <c r="E16" s="34" t="s">
        <v>4</v>
      </c>
      <c r="F16" s="34" t="s">
        <v>9</v>
      </c>
    </row>
    <row r="17" spans="1:9" x14ac:dyDescent="0.3">
      <c r="A17" s="36" t="s">
        <v>44</v>
      </c>
      <c r="B17" s="34" t="s">
        <v>45</v>
      </c>
      <c r="C17" s="34" t="s">
        <v>46</v>
      </c>
      <c r="D17" s="134">
        <v>75012</v>
      </c>
      <c r="E17" s="34" t="s">
        <v>3</v>
      </c>
      <c r="F17" s="34" t="s">
        <v>47</v>
      </c>
    </row>
    <row r="18" spans="1:9" x14ac:dyDescent="0.3">
      <c r="A18" s="36" t="s">
        <v>28</v>
      </c>
      <c r="B18" s="34" t="s">
        <v>29</v>
      </c>
      <c r="C18" s="34" t="s">
        <v>30</v>
      </c>
      <c r="D18" s="134">
        <v>68306</v>
      </c>
      <c r="E18" s="34" t="s">
        <v>4</v>
      </c>
      <c r="F18" s="34" t="s">
        <v>31</v>
      </c>
    </row>
    <row r="19" spans="1:9" x14ac:dyDescent="0.3">
      <c r="A19" s="36" t="s">
        <v>62</v>
      </c>
      <c r="B19" s="34" t="s">
        <v>63</v>
      </c>
      <c r="C19" s="34" t="s">
        <v>36</v>
      </c>
      <c r="D19" s="134">
        <v>1010</v>
      </c>
      <c r="E19" s="34" t="s">
        <v>1</v>
      </c>
      <c r="F19" s="34" t="s">
        <v>64</v>
      </c>
    </row>
    <row r="20" spans="1:9" x14ac:dyDescent="0.3">
      <c r="A20" s="36" t="s">
        <v>17</v>
      </c>
      <c r="B20" s="34" t="s">
        <v>18</v>
      </c>
      <c r="C20" s="34" t="s">
        <v>19</v>
      </c>
      <c r="D20" s="134" t="s">
        <v>20</v>
      </c>
      <c r="E20" s="34" t="s">
        <v>21</v>
      </c>
      <c r="F20" s="34" t="s">
        <v>22</v>
      </c>
    </row>
    <row r="21" spans="1:9" x14ac:dyDescent="0.3">
      <c r="A21" s="36" t="s">
        <v>6</v>
      </c>
      <c r="B21" s="34" t="s">
        <v>7</v>
      </c>
      <c r="C21" s="34" t="s">
        <v>8</v>
      </c>
      <c r="D21" s="134">
        <v>12209</v>
      </c>
      <c r="E21" s="34" t="s">
        <v>4</v>
      </c>
      <c r="F21" s="34" t="s">
        <v>9</v>
      </c>
    </row>
    <row r="22" spans="1:9" x14ac:dyDescent="0.3">
      <c r="A22" s="36" t="s">
        <v>17</v>
      </c>
      <c r="B22" s="34" t="s">
        <v>18</v>
      </c>
      <c r="C22" s="34" t="s">
        <v>19</v>
      </c>
      <c r="D22" s="134" t="s">
        <v>20</v>
      </c>
      <c r="E22" s="34" t="s">
        <v>21</v>
      </c>
      <c r="F22" s="34" t="s">
        <v>22</v>
      </c>
    </row>
    <row r="24" spans="1:9" x14ac:dyDescent="0.4">
      <c r="A24" s="35"/>
      <c r="B24" s="35"/>
      <c r="C24" s="35"/>
      <c r="D24" s="135"/>
      <c r="E24" s="35"/>
      <c r="F24" s="35"/>
      <c r="H24" s="35"/>
      <c r="I24" s="35"/>
    </row>
    <row r="25" spans="1:9" x14ac:dyDescent="0.4">
      <c r="A25" s="5"/>
      <c r="B25" s="5"/>
      <c r="C25" s="5"/>
      <c r="D25" s="136"/>
      <c r="E25" s="5"/>
      <c r="F25" s="5"/>
      <c r="H25" s="5"/>
      <c r="I25" s="5"/>
    </row>
    <row r="26" spans="1:9" x14ac:dyDescent="0.4">
      <c r="A26" s="5"/>
      <c r="B26" s="5"/>
      <c r="C26" s="5"/>
      <c r="D26" s="136"/>
      <c r="E26" s="5"/>
      <c r="F26" s="5"/>
      <c r="H26" s="5"/>
      <c r="I26" s="5"/>
    </row>
    <row r="27" spans="1:9" x14ac:dyDescent="0.4">
      <c r="A27" s="5"/>
      <c r="B27" s="5"/>
      <c r="C27" s="5"/>
      <c r="D27" s="136"/>
      <c r="E27" s="5"/>
      <c r="F27" s="5"/>
      <c r="H27" s="5"/>
      <c r="I27" s="5"/>
    </row>
    <row r="28" spans="1:9" x14ac:dyDescent="0.4">
      <c r="A28" s="5"/>
      <c r="B28" s="5"/>
      <c r="C28" s="5"/>
      <c r="D28" s="136"/>
      <c r="E28" s="5"/>
      <c r="F28" s="5"/>
      <c r="H28" s="5"/>
      <c r="I28" s="5"/>
    </row>
  </sheetData>
  <conditionalFormatting sqref="A4:A22">
    <cfRule type="duplicateValues" dxfId="34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J12"/>
  <sheetViews>
    <sheetView showGridLines="0" workbookViewId="0">
      <selection activeCell="E19" sqref="E19"/>
    </sheetView>
  </sheetViews>
  <sheetFormatPr baseColWidth="10" defaultColWidth="9.109375" defaultRowHeight="16.8" x14ac:dyDescent="0.4"/>
  <cols>
    <col min="1" max="1" width="14" style="10" customWidth="1"/>
    <col min="2" max="2" width="11.44140625" style="10" customWidth="1"/>
    <col min="3" max="3" width="9.44140625" style="10" bestFit="1" customWidth="1"/>
    <col min="4" max="4" width="8.6640625" style="10" customWidth="1"/>
    <col min="5" max="5" width="16.44140625" style="10" customWidth="1"/>
    <col min="6" max="7" width="8.6640625" style="10" customWidth="1"/>
    <col min="8" max="8" width="11.6640625" style="10" customWidth="1"/>
    <col min="9" max="10" width="8.6640625" style="10" customWidth="1"/>
    <col min="11" max="11" width="11.6640625" style="10" customWidth="1"/>
    <col min="12" max="13" width="8.6640625" style="10" customWidth="1"/>
    <col min="14" max="14" width="11.6640625" style="10" customWidth="1"/>
    <col min="15" max="15" width="4" style="10" bestFit="1" customWidth="1"/>
    <col min="16" max="16" width="7.44140625" style="10" bestFit="1" customWidth="1"/>
    <col min="17" max="17" width="7.109375" style="10" bestFit="1" customWidth="1"/>
    <col min="18" max="18" width="4" style="10" bestFit="1" customWidth="1"/>
    <col min="19" max="19" width="7.44140625" style="10" bestFit="1" customWidth="1"/>
    <col min="20" max="20" width="7.109375" style="10" bestFit="1" customWidth="1"/>
    <col min="21" max="21" width="4" style="10" bestFit="1" customWidth="1"/>
    <col min="22" max="22" width="7.44140625" style="10" bestFit="1" customWidth="1"/>
    <col min="23" max="23" width="7.109375" style="10" bestFit="1" customWidth="1"/>
    <col min="24" max="24" width="4" style="10" bestFit="1" customWidth="1"/>
    <col min="25" max="25" width="7.44140625" style="10" bestFit="1" customWidth="1"/>
    <col min="26" max="26" width="7.109375" style="10" bestFit="1" customWidth="1"/>
    <col min="27" max="27" width="4" style="10" bestFit="1" customWidth="1"/>
    <col min="28" max="29" width="4" style="10" customWidth="1"/>
    <col min="30" max="30" width="4" style="10" bestFit="1" customWidth="1"/>
    <col min="31" max="34" width="4" style="10" customWidth="1"/>
    <col min="35" max="36" width="4" style="10" bestFit="1" customWidth="1"/>
    <col min="37" max="278" width="9.109375" style="10"/>
    <col min="279" max="279" width="11.33203125" style="10" customWidth="1"/>
    <col min="280" max="283" width="5.5546875" style="10" customWidth="1"/>
    <col min="284" max="284" width="6.109375" style="10" customWidth="1"/>
    <col min="285" max="534" width="9.109375" style="10"/>
    <col min="535" max="535" width="11.33203125" style="10" customWidth="1"/>
    <col min="536" max="539" width="5.5546875" style="10" customWidth="1"/>
    <col min="540" max="540" width="6.109375" style="10" customWidth="1"/>
    <col min="541" max="790" width="9.109375" style="10"/>
    <col min="791" max="791" width="11.33203125" style="10" customWidth="1"/>
    <col min="792" max="795" width="5.5546875" style="10" customWidth="1"/>
    <col min="796" max="796" width="6.109375" style="10" customWidth="1"/>
    <col min="797" max="1046" width="9.109375" style="10"/>
    <col min="1047" max="1047" width="11.33203125" style="10" customWidth="1"/>
    <col min="1048" max="1051" width="5.5546875" style="10" customWidth="1"/>
    <col min="1052" max="1052" width="6.109375" style="10" customWidth="1"/>
    <col min="1053" max="1302" width="9.109375" style="10"/>
    <col min="1303" max="1303" width="11.33203125" style="10" customWidth="1"/>
    <col min="1304" max="1307" width="5.5546875" style="10" customWidth="1"/>
    <col min="1308" max="1308" width="6.109375" style="10" customWidth="1"/>
    <col min="1309" max="1558" width="9.109375" style="10"/>
    <col min="1559" max="1559" width="11.33203125" style="10" customWidth="1"/>
    <col min="1560" max="1563" width="5.5546875" style="10" customWidth="1"/>
    <col min="1564" max="1564" width="6.109375" style="10" customWidth="1"/>
    <col min="1565" max="1814" width="9.109375" style="10"/>
    <col min="1815" max="1815" width="11.33203125" style="10" customWidth="1"/>
    <col min="1816" max="1819" width="5.5546875" style="10" customWidth="1"/>
    <col min="1820" max="1820" width="6.109375" style="10" customWidth="1"/>
    <col min="1821" max="2070" width="9.109375" style="10"/>
    <col min="2071" max="2071" width="11.33203125" style="10" customWidth="1"/>
    <col min="2072" max="2075" width="5.5546875" style="10" customWidth="1"/>
    <col min="2076" max="2076" width="6.109375" style="10" customWidth="1"/>
    <col min="2077" max="2326" width="9.109375" style="10"/>
    <col min="2327" max="2327" width="11.33203125" style="10" customWidth="1"/>
    <col min="2328" max="2331" width="5.5546875" style="10" customWidth="1"/>
    <col min="2332" max="2332" width="6.109375" style="10" customWidth="1"/>
    <col min="2333" max="2582" width="9.109375" style="10"/>
    <col min="2583" max="2583" width="11.33203125" style="10" customWidth="1"/>
    <col min="2584" max="2587" width="5.5546875" style="10" customWidth="1"/>
    <col min="2588" max="2588" width="6.109375" style="10" customWidth="1"/>
    <col min="2589" max="2838" width="9.109375" style="10"/>
    <col min="2839" max="2839" width="11.33203125" style="10" customWidth="1"/>
    <col min="2840" max="2843" width="5.5546875" style="10" customWidth="1"/>
    <col min="2844" max="2844" width="6.109375" style="10" customWidth="1"/>
    <col min="2845" max="3094" width="9.109375" style="10"/>
    <col min="3095" max="3095" width="11.33203125" style="10" customWidth="1"/>
    <col min="3096" max="3099" width="5.5546875" style="10" customWidth="1"/>
    <col min="3100" max="3100" width="6.109375" style="10" customWidth="1"/>
    <col min="3101" max="3350" width="9.109375" style="10"/>
    <col min="3351" max="3351" width="11.33203125" style="10" customWidth="1"/>
    <col min="3352" max="3355" width="5.5546875" style="10" customWidth="1"/>
    <col min="3356" max="3356" width="6.109375" style="10" customWidth="1"/>
    <col min="3357" max="3606" width="9.109375" style="10"/>
    <col min="3607" max="3607" width="11.33203125" style="10" customWidth="1"/>
    <col min="3608" max="3611" width="5.5546875" style="10" customWidth="1"/>
    <col min="3612" max="3612" width="6.109375" style="10" customWidth="1"/>
    <col min="3613" max="3862" width="9.109375" style="10"/>
    <col min="3863" max="3863" width="11.33203125" style="10" customWidth="1"/>
    <col min="3864" max="3867" width="5.5546875" style="10" customWidth="1"/>
    <col min="3868" max="3868" width="6.109375" style="10" customWidth="1"/>
    <col min="3869" max="4118" width="9.109375" style="10"/>
    <col min="4119" max="4119" width="11.33203125" style="10" customWidth="1"/>
    <col min="4120" max="4123" width="5.5546875" style="10" customWidth="1"/>
    <col min="4124" max="4124" width="6.109375" style="10" customWidth="1"/>
    <col min="4125" max="4374" width="9.109375" style="10"/>
    <col min="4375" max="4375" width="11.33203125" style="10" customWidth="1"/>
    <col min="4376" max="4379" width="5.5546875" style="10" customWidth="1"/>
    <col min="4380" max="4380" width="6.109375" style="10" customWidth="1"/>
    <col min="4381" max="4630" width="9.109375" style="10"/>
    <col min="4631" max="4631" width="11.33203125" style="10" customWidth="1"/>
    <col min="4632" max="4635" width="5.5546875" style="10" customWidth="1"/>
    <col min="4636" max="4636" width="6.109375" style="10" customWidth="1"/>
    <col min="4637" max="4886" width="9.109375" style="10"/>
    <col min="4887" max="4887" width="11.33203125" style="10" customWidth="1"/>
    <col min="4888" max="4891" width="5.5546875" style="10" customWidth="1"/>
    <col min="4892" max="4892" width="6.109375" style="10" customWidth="1"/>
    <col min="4893" max="5142" width="9.109375" style="10"/>
    <col min="5143" max="5143" width="11.33203125" style="10" customWidth="1"/>
    <col min="5144" max="5147" width="5.5546875" style="10" customWidth="1"/>
    <col min="5148" max="5148" width="6.109375" style="10" customWidth="1"/>
    <col min="5149" max="5398" width="9.109375" style="10"/>
    <col min="5399" max="5399" width="11.33203125" style="10" customWidth="1"/>
    <col min="5400" max="5403" width="5.5546875" style="10" customWidth="1"/>
    <col min="5404" max="5404" width="6.109375" style="10" customWidth="1"/>
    <col min="5405" max="5654" width="9.109375" style="10"/>
    <col min="5655" max="5655" width="11.33203125" style="10" customWidth="1"/>
    <col min="5656" max="5659" width="5.5546875" style="10" customWidth="1"/>
    <col min="5660" max="5660" width="6.109375" style="10" customWidth="1"/>
    <col min="5661" max="5910" width="9.109375" style="10"/>
    <col min="5911" max="5911" width="11.33203125" style="10" customWidth="1"/>
    <col min="5912" max="5915" width="5.5546875" style="10" customWidth="1"/>
    <col min="5916" max="5916" width="6.109375" style="10" customWidth="1"/>
    <col min="5917" max="6166" width="9.109375" style="10"/>
    <col min="6167" max="6167" width="11.33203125" style="10" customWidth="1"/>
    <col min="6168" max="6171" width="5.5546875" style="10" customWidth="1"/>
    <col min="6172" max="6172" width="6.109375" style="10" customWidth="1"/>
    <col min="6173" max="6422" width="9.109375" style="10"/>
    <col min="6423" max="6423" width="11.33203125" style="10" customWidth="1"/>
    <col min="6424" max="6427" width="5.5546875" style="10" customWidth="1"/>
    <col min="6428" max="6428" width="6.109375" style="10" customWidth="1"/>
    <col min="6429" max="6678" width="9.109375" style="10"/>
    <col min="6679" max="6679" width="11.33203125" style="10" customWidth="1"/>
    <col min="6680" max="6683" width="5.5546875" style="10" customWidth="1"/>
    <col min="6684" max="6684" width="6.109375" style="10" customWidth="1"/>
    <col min="6685" max="6934" width="9.109375" style="10"/>
    <col min="6935" max="6935" width="11.33203125" style="10" customWidth="1"/>
    <col min="6936" max="6939" width="5.5546875" style="10" customWidth="1"/>
    <col min="6940" max="6940" width="6.109375" style="10" customWidth="1"/>
    <col min="6941" max="7190" width="9.109375" style="10"/>
    <col min="7191" max="7191" width="11.33203125" style="10" customWidth="1"/>
    <col min="7192" max="7195" width="5.5546875" style="10" customWidth="1"/>
    <col min="7196" max="7196" width="6.109375" style="10" customWidth="1"/>
    <col min="7197" max="7446" width="9.109375" style="10"/>
    <col min="7447" max="7447" width="11.33203125" style="10" customWidth="1"/>
    <col min="7448" max="7451" width="5.5546875" style="10" customWidth="1"/>
    <col min="7452" max="7452" width="6.109375" style="10" customWidth="1"/>
    <col min="7453" max="7702" width="9.109375" style="10"/>
    <col min="7703" max="7703" width="11.33203125" style="10" customWidth="1"/>
    <col min="7704" max="7707" width="5.5546875" style="10" customWidth="1"/>
    <col min="7708" max="7708" width="6.109375" style="10" customWidth="1"/>
    <col min="7709" max="7958" width="9.109375" style="10"/>
    <col min="7959" max="7959" width="11.33203125" style="10" customWidth="1"/>
    <col min="7960" max="7963" width="5.5546875" style="10" customWidth="1"/>
    <col min="7964" max="7964" width="6.109375" style="10" customWidth="1"/>
    <col min="7965" max="8214" width="9.109375" style="10"/>
    <col min="8215" max="8215" width="11.33203125" style="10" customWidth="1"/>
    <col min="8216" max="8219" width="5.5546875" style="10" customWidth="1"/>
    <col min="8220" max="8220" width="6.109375" style="10" customWidth="1"/>
    <col min="8221" max="8470" width="9.109375" style="10"/>
    <col min="8471" max="8471" width="11.33203125" style="10" customWidth="1"/>
    <col min="8472" max="8475" width="5.5546875" style="10" customWidth="1"/>
    <col min="8476" max="8476" width="6.109375" style="10" customWidth="1"/>
    <col min="8477" max="8726" width="9.109375" style="10"/>
    <col min="8727" max="8727" width="11.33203125" style="10" customWidth="1"/>
    <col min="8728" max="8731" width="5.5546875" style="10" customWidth="1"/>
    <col min="8732" max="8732" width="6.109375" style="10" customWidth="1"/>
    <col min="8733" max="8982" width="9.109375" style="10"/>
    <col min="8983" max="8983" width="11.33203125" style="10" customWidth="1"/>
    <col min="8984" max="8987" width="5.5546875" style="10" customWidth="1"/>
    <col min="8988" max="8988" width="6.109375" style="10" customWidth="1"/>
    <col min="8989" max="9238" width="9.109375" style="10"/>
    <col min="9239" max="9239" width="11.33203125" style="10" customWidth="1"/>
    <col min="9240" max="9243" width="5.5546875" style="10" customWidth="1"/>
    <col min="9244" max="9244" width="6.109375" style="10" customWidth="1"/>
    <col min="9245" max="9494" width="9.109375" style="10"/>
    <col min="9495" max="9495" width="11.33203125" style="10" customWidth="1"/>
    <col min="9496" max="9499" width="5.5546875" style="10" customWidth="1"/>
    <col min="9500" max="9500" width="6.109375" style="10" customWidth="1"/>
    <col min="9501" max="9750" width="9.109375" style="10"/>
    <col min="9751" max="9751" width="11.33203125" style="10" customWidth="1"/>
    <col min="9752" max="9755" width="5.5546875" style="10" customWidth="1"/>
    <col min="9756" max="9756" width="6.109375" style="10" customWidth="1"/>
    <col min="9757" max="10006" width="9.109375" style="10"/>
    <col min="10007" max="10007" width="11.33203125" style="10" customWidth="1"/>
    <col min="10008" max="10011" width="5.5546875" style="10" customWidth="1"/>
    <col min="10012" max="10012" width="6.109375" style="10" customWidth="1"/>
    <col min="10013" max="10262" width="9.109375" style="10"/>
    <col min="10263" max="10263" width="11.33203125" style="10" customWidth="1"/>
    <col min="10264" max="10267" width="5.5546875" style="10" customWidth="1"/>
    <col min="10268" max="10268" width="6.109375" style="10" customWidth="1"/>
    <col min="10269" max="10518" width="9.109375" style="10"/>
    <col min="10519" max="10519" width="11.33203125" style="10" customWidth="1"/>
    <col min="10520" max="10523" width="5.5546875" style="10" customWidth="1"/>
    <col min="10524" max="10524" width="6.109375" style="10" customWidth="1"/>
    <col min="10525" max="10774" width="9.109375" style="10"/>
    <col min="10775" max="10775" width="11.33203125" style="10" customWidth="1"/>
    <col min="10776" max="10779" width="5.5546875" style="10" customWidth="1"/>
    <col min="10780" max="10780" width="6.109375" style="10" customWidth="1"/>
    <col min="10781" max="11030" width="9.109375" style="10"/>
    <col min="11031" max="11031" width="11.33203125" style="10" customWidth="1"/>
    <col min="11032" max="11035" width="5.5546875" style="10" customWidth="1"/>
    <col min="11036" max="11036" width="6.109375" style="10" customWidth="1"/>
    <col min="11037" max="11286" width="9.109375" style="10"/>
    <col min="11287" max="11287" width="11.33203125" style="10" customWidth="1"/>
    <col min="11288" max="11291" width="5.5546875" style="10" customWidth="1"/>
    <col min="11292" max="11292" width="6.109375" style="10" customWidth="1"/>
    <col min="11293" max="11542" width="9.109375" style="10"/>
    <col min="11543" max="11543" width="11.33203125" style="10" customWidth="1"/>
    <col min="11544" max="11547" width="5.5546875" style="10" customWidth="1"/>
    <col min="11548" max="11548" width="6.109375" style="10" customWidth="1"/>
    <col min="11549" max="11798" width="9.109375" style="10"/>
    <col min="11799" max="11799" width="11.33203125" style="10" customWidth="1"/>
    <col min="11800" max="11803" width="5.5546875" style="10" customWidth="1"/>
    <col min="11804" max="11804" width="6.109375" style="10" customWidth="1"/>
    <col min="11805" max="12054" width="9.109375" style="10"/>
    <col min="12055" max="12055" width="11.33203125" style="10" customWidth="1"/>
    <col min="12056" max="12059" width="5.5546875" style="10" customWidth="1"/>
    <col min="12060" max="12060" width="6.109375" style="10" customWidth="1"/>
    <col min="12061" max="12310" width="9.109375" style="10"/>
    <col min="12311" max="12311" width="11.33203125" style="10" customWidth="1"/>
    <col min="12312" max="12315" width="5.5546875" style="10" customWidth="1"/>
    <col min="12316" max="12316" width="6.109375" style="10" customWidth="1"/>
    <col min="12317" max="12566" width="9.109375" style="10"/>
    <col min="12567" max="12567" width="11.33203125" style="10" customWidth="1"/>
    <col min="12568" max="12571" width="5.5546875" style="10" customWidth="1"/>
    <col min="12572" max="12572" width="6.109375" style="10" customWidth="1"/>
    <col min="12573" max="12822" width="9.109375" style="10"/>
    <col min="12823" max="12823" width="11.33203125" style="10" customWidth="1"/>
    <col min="12824" max="12827" width="5.5546875" style="10" customWidth="1"/>
    <col min="12828" max="12828" width="6.109375" style="10" customWidth="1"/>
    <col min="12829" max="13078" width="9.109375" style="10"/>
    <col min="13079" max="13079" width="11.33203125" style="10" customWidth="1"/>
    <col min="13080" max="13083" width="5.5546875" style="10" customWidth="1"/>
    <col min="13084" max="13084" width="6.109375" style="10" customWidth="1"/>
    <col min="13085" max="13334" width="9.109375" style="10"/>
    <col min="13335" max="13335" width="11.33203125" style="10" customWidth="1"/>
    <col min="13336" max="13339" width="5.5546875" style="10" customWidth="1"/>
    <col min="13340" max="13340" width="6.109375" style="10" customWidth="1"/>
    <col min="13341" max="13590" width="9.109375" style="10"/>
    <col min="13591" max="13591" width="11.33203125" style="10" customWidth="1"/>
    <col min="13592" max="13595" width="5.5546875" style="10" customWidth="1"/>
    <col min="13596" max="13596" width="6.109375" style="10" customWidth="1"/>
    <col min="13597" max="13846" width="9.109375" style="10"/>
    <col min="13847" max="13847" width="11.33203125" style="10" customWidth="1"/>
    <col min="13848" max="13851" width="5.5546875" style="10" customWidth="1"/>
    <col min="13852" max="13852" width="6.109375" style="10" customWidth="1"/>
    <col min="13853" max="14102" width="9.109375" style="10"/>
    <col min="14103" max="14103" width="11.33203125" style="10" customWidth="1"/>
    <col min="14104" max="14107" width="5.5546875" style="10" customWidth="1"/>
    <col min="14108" max="14108" width="6.109375" style="10" customWidth="1"/>
    <col min="14109" max="14358" width="9.109375" style="10"/>
    <col min="14359" max="14359" width="11.33203125" style="10" customWidth="1"/>
    <col min="14360" max="14363" width="5.5546875" style="10" customWidth="1"/>
    <col min="14364" max="14364" width="6.109375" style="10" customWidth="1"/>
    <col min="14365" max="14614" width="9.109375" style="10"/>
    <col min="14615" max="14615" width="11.33203125" style="10" customWidth="1"/>
    <col min="14616" max="14619" width="5.5546875" style="10" customWidth="1"/>
    <col min="14620" max="14620" width="6.109375" style="10" customWidth="1"/>
    <col min="14621" max="14870" width="9.109375" style="10"/>
    <col min="14871" max="14871" width="11.33203125" style="10" customWidth="1"/>
    <col min="14872" max="14875" width="5.5546875" style="10" customWidth="1"/>
    <col min="14876" max="14876" width="6.109375" style="10" customWidth="1"/>
    <col min="14877" max="15126" width="9.109375" style="10"/>
    <col min="15127" max="15127" width="11.33203125" style="10" customWidth="1"/>
    <col min="15128" max="15131" width="5.5546875" style="10" customWidth="1"/>
    <col min="15132" max="15132" width="6.109375" style="10" customWidth="1"/>
    <col min="15133" max="15382" width="9.109375" style="10"/>
    <col min="15383" max="15383" width="11.33203125" style="10" customWidth="1"/>
    <col min="15384" max="15387" width="5.5546875" style="10" customWidth="1"/>
    <col min="15388" max="15388" width="6.109375" style="10" customWidth="1"/>
    <col min="15389" max="15638" width="9.109375" style="10"/>
    <col min="15639" max="15639" width="11.33203125" style="10" customWidth="1"/>
    <col min="15640" max="15643" width="5.5546875" style="10" customWidth="1"/>
    <col min="15644" max="15644" width="6.109375" style="10" customWidth="1"/>
    <col min="15645" max="15894" width="9.109375" style="10"/>
    <col min="15895" max="15895" width="11.33203125" style="10" customWidth="1"/>
    <col min="15896" max="15899" width="5.5546875" style="10" customWidth="1"/>
    <col min="15900" max="15900" width="6.109375" style="10" customWidth="1"/>
    <col min="15901" max="16150" width="9.109375" style="10"/>
    <col min="16151" max="16151" width="11.33203125" style="10" customWidth="1"/>
    <col min="16152" max="16155" width="5.5546875" style="10" customWidth="1"/>
    <col min="16156" max="16156" width="6.109375" style="10" customWidth="1"/>
    <col min="16157" max="16384" width="9.109375" style="10"/>
  </cols>
  <sheetData>
    <row r="1" spans="1:36" ht="24.6" x14ac:dyDescent="0.55000000000000004">
      <c r="A1" s="137" t="s">
        <v>313</v>
      </c>
    </row>
    <row r="2" spans="1:36" ht="18" customHeight="1" x14ac:dyDescent="0.4"/>
    <row r="3" spans="1:36" ht="20.399999999999999" x14ac:dyDescent="0.45">
      <c r="A3" s="21" t="s">
        <v>67</v>
      </c>
      <c r="B3" s="151">
        <v>60</v>
      </c>
      <c r="C3" s="147" t="s">
        <v>82</v>
      </c>
      <c r="D3" s="151">
        <v>49</v>
      </c>
      <c r="E3" s="147" t="s">
        <v>85</v>
      </c>
      <c r="F3" s="151">
        <v>40</v>
      </c>
      <c r="G3" s="147" t="s">
        <v>83</v>
      </c>
    </row>
    <row r="4" spans="1:36" ht="18" customHeight="1" x14ac:dyDescent="0.45">
      <c r="A4" s="22" t="s">
        <v>76</v>
      </c>
      <c r="B4" s="150">
        <v>10</v>
      </c>
      <c r="C4" s="148" t="s">
        <v>84</v>
      </c>
      <c r="D4" s="150">
        <v>3</v>
      </c>
      <c r="E4" s="149" t="s">
        <v>86</v>
      </c>
      <c r="F4" s="150">
        <v>0</v>
      </c>
      <c r="G4" s="149" t="s">
        <v>87</v>
      </c>
    </row>
    <row r="5" spans="1:36" ht="18" customHeight="1" thickBot="1" x14ac:dyDescent="0.45"/>
    <row r="6" spans="1:36" ht="18" customHeight="1" thickBot="1" x14ac:dyDescent="0.45">
      <c r="A6" s="15"/>
      <c r="B6" s="26">
        <v>2016</v>
      </c>
      <c r="C6" s="220" t="s">
        <v>81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2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8" customHeight="1" thickBot="1" x14ac:dyDescent="0.45">
      <c r="A7" s="27" t="s">
        <v>68</v>
      </c>
      <c r="B7" s="31" t="s">
        <v>74</v>
      </c>
      <c r="C7" s="33" t="s">
        <v>75</v>
      </c>
      <c r="D7" s="23" t="s">
        <v>67</v>
      </c>
      <c r="E7" s="25" t="s">
        <v>76</v>
      </c>
      <c r="F7" s="33" t="s">
        <v>77</v>
      </c>
      <c r="G7" s="24" t="s">
        <v>67</v>
      </c>
      <c r="H7" s="25" t="str">
        <f>+E7</f>
        <v>Tendencia</v>
      </c>
      <c r="I7" s="33" t="s">
        <v>78</v>
      </c>
      <c r="J7" s="24" t="s">
        <v>67</v>
      </c>
      <c r="K7" s="25" t="str">
        <f>+H7</f>
        <v>Tendencia</v>
      </c>
      <c r="L7" s="32" t="s">
        <v>74</v>
      </c>
      <c r="M7" s="24" t="s">
        <v>67</v>
      </c>
      <c r="N7" s="25" t="str">
        <f>+K7</f>
        <v>Tendencia</v>
      </c>
      <c r="O7" s="12"/>
      <c r="P7" s="12"/>
      <c r="Q7" s="12"/>
      <c r="R7" s="12"/>
      <c r="S7" s="12"/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8" customHeight="1" x14ac:dyDescent="0.4">
      <c r="A8" s="28" t="s">
        <v>79</v>
      </c>
      <c r="B8" s="144">
        <v>32</v>
      </c>
      <c r="C8" s="138">
        <v>33</v>
      </c>
      <c r="D8" s="16">
        <f>C8</f>
        <v>33</v>
      </c>
      <c r="E8" s="17">
        <f>C8-B8</f>
        <v>1</v>
      </c>
      <c r="F8" s="138">
        <v>81</v>
      </c>
      <c r="G8" s="16">
        <f>F8</f>
        <v>81</v>
      </c>
      <c r="H8" s="17">
        <f>F8-C8</f>
        <v>48</v>
      </c>
      <c r="I8" s="138">
        <v>72</v>
      </c>
      <c r="J8" s="16">
        <f>I8</f>
        <v>72</v>
      </c>
      <c r="K8" s="17">
        <f>I8-F8</f>
        <v>-9</v>
      </c>
      <c r="L8" s="141">
        <v>56</v>
      </c>
      <c r="M8" s="16">
        <f>L8</f>
        <v>56</v>
      </c>
      <c r="N8" s="17">
        <f>L8-I8</f>
        <v>-16</v>
      </c>
    </row>
    <row r="9" spans="1:36" ht="18" customHeight="1" x14ac:dyDescent="0.4">
      <c r="A9" s="29" t="s">
        <v>0</v>
      </c>
      <c r="B9" s="145">
        <v>26</v>
      </c>
      <c r="C9" s="139">
        <v>29</v>
      </c>
      <c r="D9" s="14">
        <f t="shared" ref="D9:D12" si="0">C9</f>
        <v>29</v>
      </c>
      <c r="E9" s="18">
        <f t="shared" ref="E9:E12" si="1">C9-B9</f>
        <v>3</v>
      </c>
      <c r="F9" s="139">
        <v>30</v>
      </c>
      <c r="G9" s="14">
        <f t="shared" ref="G9:G12" si="2">F9</f>
        <v>30</v>
      </c>
      <c r="H9" s="18">
        <f t="shared" ref="H9:H12" si="3">F9-C9</f>
        <v>1</v>
      </c>
      <c r="I9" s="139">
        <v>42</v>
      </c>
      <c r="J9" s="14">
        <f t="shared" ref="J9:J12" si="4">I9</f>
        <v>42</v>
      </c>
      <c r="K9" s="18">
        <f t="shared" ref="K9:K12" si="5">I9-F9</f>
        <v>12</v>
      </c>
      <c r="L9" s="142">
        <v>69</v>
      </c>
      <c r="M9" s="14">
        <f t="shared" ref="M9:M12" si="6">L9</f>
        <v>69</v>
      </c>
      <c r="N9" s="18">
        <f t="shared" ref="N9:N12" si="7">L9-I9</f>
        <v>27</v>
      </c>
    </row>
    <row r="10" spans="1:36" ht="18" customHeight="1" x14ac:dyDescent="0.4">
      <c r="A10" s="29" t="s">
        <v>80</v>
      </c>
      <c r="B10" s="145">
        <v>49</v>
      </c>
      <c r="C10" s="139">
        <v>62</v>
      </c>
      <c r="D10" s="14">
        <f t="shared" si="0"/>
        <v>62</v>
      </c>
      <c r="E10" s="18">
        <f t="shared" si="1"/>
        <v>13</v>
      </c>
      <c r="F10" s="139">
        <v>70</v>
      </c>
      <c r="G10" s="14">
        <f t="shared" si="2"/>
        <v>70</v>
      </c>
      <c r="H10" s="18">
        <f t="shared" si="3"/>
        <v>8</v>
      </c>
      <c r="I10" s="139">
        <v>43</v>
      </c>
      <c r="J10" s="14">
        <f t="shared" si="4"/>
        <v>43</v>
      </c>
      <c r="K10" s="18">
        <f t="shared" si="5"/>
        <v>-27</v>
      </c>
      <c r="L10" s="142">
        <v>63</v>
      </c>
      <c r="M10" s="14">
        <f t="shared" si="6"/>
        <v>63</v>
      </c>
      <c r="N10" s="18">
        <f t="shared" si="7"/>
        <v>20</v>
      </c>
    </row>
    <row r="11" spans="1:36" ht="18" customHeight="1" x14ac:dyDescent="0.4">
      <c r="A11" s="29" t="s">
        <v>65</v>
      </c>
      <c r="B11" s="145">
        <v>22</v>
      </c>
      <c r="C11" s="139">
        <v>64</v>
      </c>
      <c r="D11" s="14">
        <f t="shared" si="0"/>
        <v>64</v>
      </c>
      <c r="E11" s="18">
        <f t="shared" si="1"/>
        <v>42</v>
      </c>
      <c r="F11" s="139">
        <v>78</v>
      </c>
      <c r="G11" s="14">
        <f t="shared" si="2"/>
        <v>78</v>
      </c>
      <c r="H11" s="18">
        <f t="shared" si="3"/>
        <v>14</v>
      </c>
      <c r="I11" s="139">
        <v>38</v>
      </c>
      <c r="J11" s="14">
        <f t="shared" si="4"/>
        <v>38</v>
      </c>
      <c r="K11" s="18">
        <f t="shared" si="5"/>
        <v>-40</v>
      </c>
      <c r="L11" s="142">
        <v>45</v>
      </c>
      <c r="M11" s="14">
        <f t="shared" si="6"/>
        <v>45</v>
      </c>
      <c r="N11" s="18">
        <f t="shared" si="7"/>
        <v>7</v>
      </c>
    </row>
    <row r="12" spans="1:36" ht="18" customHeight="1" thickBot="1" x14ac:dyDescent="0.45">
      <c r="A12" s="30" t="s">
        <v>66</v>
      </c>
      <c r="B12" s="146">
        <v>11</v>
      </c>
      <c r="C12" s="140">
        <v>67</v>
      </c>
      <c r="D12" s="19">
        <f t="shared" si="0"/>
        <v>67</v>
      </c>
      <c r="E12" s="20">
        <f t="shared" si="1"/>
        <v>56</v>
      </c>
      <c r="F12" s="140">
        <v>77</v>
      </c>
      <c r="G12" s="19">
        <f t="shared" si="2"/>
        <v>77</v>
      </c>
      <c r="H12" s="20">
        <f t="shared" si="3"/>
        <v>10</v>
      </c>
      <c r="I12" s="140">
        <v>35</v>
      </c>
      <c r="J12" s="19">
        <f t="shared" si="4"/>
        <v>35</v>
      </c>
      <c r="K12" s="20">
        <f t="shared" si="5"/>
        <v>-42</v>
      </c>
      <c r="L12" s="143">
        <v>76</v>
      </c>
      <c r="M12" s="19">
        <f t="shared" si="6"/>
        <v>76</v>
      </c>
      <c r="N12" s="20">
        <f t="shared" si="7"/>
        <v>41</v>
      </c>
    </row>
  </sheetData>
  <mergeCells count="1">
    <mergeCell ref="C6:N6"/>
  </mergeCells>
  <conditionalFormatting sqref="M8:M12">
    <cfRule type="iconSet" priority="13">
      <iconSet iconSet="3Symbols2" showValue="0">
        <cfvo type="percent" val="0"/>
        <cfvo type="num" val="45"/>
        <cfvo type="num" val="50"/>
      </iconSet>
    </cfRule>
  </conditionalFormatting>
  <conditionalFormatting sqref="J8:J12">
    <cfRule type="iconSet" priority="12">
      <iconSet iconSet="3Symbols2" showValue="0">
        <cfvo type="percent" val="0"/>
        <cfvo type="num" val="45"/>
        <cfvo type="num" val="50"/>
      </iconSet>
    </cfRule>
  </conditionalFormatting>
  <conditionalFormatting sqref="G8:G12">
    <cfRule type="iconSet" priority="11">
      <iconSet iconSet="3Symbols2" showValue="0">
        <cfvo type="percent" val="0"/>
        <cfvo type="num" val="45"/>
        <cfvo type="num" val="50"/>
      </iconSet>
    </cfRule>
  </conditionalFormatting>
  <conditionalFormatting sqref="D8:D12">
    <cfRule type="iconSet" priority="10">
      <iconSet iconSet="3Symbols2" showValue="0">
        <cfvo type="percent" val="0"/>
        <cfvo type="num" val="45"/>
        <cfvo type="num" val="50"/>
      </iconSet>
    </cfRule>
  </conditionalFormatting>
  <conditionalFormatting sqref="E8:E12">
    <cfRule type="iconSet" priority="4">
      <iconSet iconSet="3Arrows" showValue="0">
        <cfvo type="percent" val="0"/>
        <cfvo type="percent" val="33"/>
        <cfvo type="percent" val="67"/>
      </iconSet>
    </cfRule>
  </conditionalFormatting>
  <conditionalFormatting sqref="H8:H12">
    <cfRule type="iconSet" priority="8">
      <iconSet iconSet="3Arrows" showValue="0">
        <cfvo type="percent" val="0"/>
        <cfvo type="num" val="0"/>
        <cfvo type="num" val="5"/>
      </iconSet>
    </cfRule>
  </conditionalFormatting>
  <conditionalFormatting sqref="K8:K12">
    <cfRule type="iconSet" priority="7">
      <iconSet iconSet="3Arrows" showValue="0">
        <cfvo type="percent" val="0"/>
        <cfvo type="num" val="0"/>
        <cfvo type="num" val="5"/>
      </iconSet>
    </cfRule>
  </conditionalFormatting>
  <conditionalFormatting sqref="N8:N12">
    <cfRule type="iconSet" priority="6">
      <iconSet iconSet="3Arrows" showValue="0">
        <cfvo type="percent" val="0"/>
        <cfvo type="num" val="0"/>
        <cfvo type="num" val="5"/>
      </iconSet>
    </cfRule>
  </conditionalFormatting>
  <conditionalFormatting sqref="F3 D3 B3">
    <cfRule type="iconSet" priority="3">
      <iconSet iconSet="3Symbols2" showValue="0">
        <cfvo type="percent" val="0"/>
        <cfvo type="num" val="45"/>
        <cfvo type="num" val="50"/>
      </iconSet>
    </cfRule>
  </conditionalFormatting>
  <conditionalFormatting sqref="B4 D4 F4">
    <cfRule type="iconSet" priority="1">
      <iconSet iconSet="3Arrows" showValue="0">
        <cfvo type="percent" val="0"/>
        <cfvo type="num" val="0" gte="0"/>
        <cfvo type="num" val="5"/>
      </iconSet>
    </cfRule>
  </conditionalFormatting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5" max="16383" man="1"/>
  </rowBreaks>
  <colBreaks count="1" manualBreakCount="1">
    <brk id="2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AO16"/>
  <sheetViews>
    <sheetView showGridLines="0" workbookViewId="0">
      <selection activeCell="F21" sqref="F21"/>
    </sheetView>
  </sheetViews>
  <sheetFormatPr baseColWidth="10" defaultColWidth="9.109375" defaultRowHeight="16.8" x14ac:dyDescent="0.4"/>
  <cols>
    <col min="1" max="1" width="22.88671875" style="5" customWidth="1"/>
    <col min="2" max="2" width="15.6640625" style="5" customWidth="1"/>
    <col min="3" max="3" width="16.33203125" style="5" customWidth="1"/>
    <col min="4" max="4" width="11.88671875" style="5" customWidth="1"/>
    <col min="5" max="5" width="12.109375" style="5" customWidth="1"/>
    <col min="6" max="6" width="14.33203125" style="5" customWidth="1"/>
    <col min="7" max="7" width="18.88671875" style="5" customWidth="1"/>
    <col min="8" max="34" width="9.109375" style="5"/>
    <col min="35" max="39" width="5.44140625" style="5" customWidth="1"/>
    <col min="40" max="40" width="6" style="5" customWidth="1"/>
    <col min="41" max="41" width="5.88671875" style="5" customWidth="1"/>
    <col min="42" max="16384" width="9.109375" style="5"/>
  </cols>
  <sheetData>
    <row r="1" spans="1:41" x14ac:dyDescent="0.4">
      <c r="A1" s="222" t="s">
        <v>314</v>
      </c>
      <c r="B1" s="55">
        <v>5</v>
      </c>
      <c r="C1" s="55">
        <v>4</v>
      </c>
      <c r="D1" s="55">
        <v>3</v>
      </c>
      <c r="E1" s="55">
        <v>2</v>
      </c>
      <c r="F1" s="55">
        <v>1</v>
      </c>
    </row>
    <row r="2" spans="1:41" x14ac:dyDescent="0.4">
      <c r="A2" s="222"/>
      <c r="B2" s="152">
        <v>5</v>
      </c>
      <c r="C2" s="153">
        <v>4</v>
      </c>
      <c r="D2" s="154">
        <v>3</v>
      </c>
      <c r="E2" s="155">
        <v>2</v>
      </c>
      <c r="F2" s="156">
        <v>1</v>
      </c>
    </row>
    <row r="3" spans="1:41" x14ac:dyDescent="0.4">
      <c r="B3" s="49"/>
      <c r="C3" s="50"/>
      <c r="D3" s="51"/>
      <c r="E3" s="52"/>
      <c r="F3" s="53"/>
      <c r="G3" s="54"/>
    </row>
    <row r="4" spans="1:41" ht="33.6" x14ac:dyDescent="0.4">
      <c r="A4" s="6" t="s">
        <v>114</v>
      </c>
      <c r="B4" s="6" t="s">
        <v>115</v>
      </c>
      <c r="C4" s="6" t="s">
        <v>116</v>
      </c>
      <c r="D4" s="7" t="s">
        <v>117</v>
      </c>
      <c r="E4" s="6" t="s">
        <v>118</v>
      </c>
      <c r="F4" s="7" t="s">
        <v>119</v>
      </c>
      <c r="G4" s="7" t="s">
        <v>120</v>
      </c>
    </row>
    <row r="5" spans="1:41" ht="18" customHeight="1" x14ac:dyDescent="0.4">
      <c r="A5" s="48" t="s">
        <v>108</v>
      </c>
      <c r="B5" s="8">
        <v>5</v>
      </c>
      <c r="C5" s="8">
        <v>1</v>
      </c>
      <c r="D5" s="8">
        <v>1</v>
      </c>
      <c r="E5" s="8">
        <v>2</v>
      </c>
      <c r="F5" s="8">
        <v>3</v>
      </c>
      <c r="G5" s="8">
        <f>AVERAGE(B5:F5)</f>
        <v>2.4</v>
      </c>
      <c r="AI5" s="157"/>
      <c r="AJ5" s="157"/>
      <c r="AK5" s="157"/>
      <c r="AL5" s="157"/>
      <c r="AM5" s="158"/>
      <c r="AN5" s="159">
        <v>5</v>
      </c>
      <c r="AO5" s="160">
        <v>5</v>
      </c>
    </row>
    <row r="6" spans="1:41" ht="18" customHeight="1" x14ac:dyDescent="0.4">
      <c r="A6" s="48" t="s">
        <v>109</v>
      </c>
      <c r="B6" s="8">
        <v>4</v>
      </c>
      <c r="C6" s="8">
        <v>3</v>
      </c>
      <c r="D6" s="8">
        <v>3</v>
      </c>
      <c r="E6" s="8">
        <v>5</v>
      </c>
      <c r="F6" s="8">
        <v>4</v>
      </c>
      <c r="G6" s="8">
        <f t="shared" ref="G6:G10" si="0">AVERAGE(B6:F6)</f>
        <v>3.8</v>
      </c>
      <c r="AI6" s="135"/>
      <c r="AJ6" s="135"/>
      <c r="AK6" s="135"/>
      <c r="AL6" s="135"/>
      <c r="AM6" s="135"/>
      <c r="AN6" s="159">
        <v>4</v>
      </c>
      <c r="AO6" s="160">
        <v>4</v>
      </c>
    </row>
    <row r="7" spans="1:41" ht="18" customHeight="1" x14ac:dyDescent="0.4">
      <c r="A7" s="48" t="s">
        <v>110</v>
      </c>
      <c r="B7" s="8">
        <v>3</v>
      </c>
      <c r="C7" s="8">
        <v>3</v>
      </c>
      <c r="D7" s="8">
        <v>3</v>
      </c>
      <c r="E7" s="8">
        <v>3</v>
      </c>
      <c r="F7" s="8">
        <v>2</v>
      </c>
      <c r="G7" s="8">
        <f t="shared" si="0"/>
        <v>2.8</v>
      </c>
      <c r="AN7" s="159">
        <v>3</v>
      </c>
      <c r="AO7" s="160">
        <v>3</v>
      </c>
    </row>
    <row r="8" spans="1:41" ht="18" customHeight="1" x14ac:dyDescent="0.4">
      <c r="A8" s="48" t="s">
        <v>111</v>
      </c>
      <c r="B8" s="8">
        <v>3</v>
      </c>
      <c r="C8" s="8">
        <v>1</v>
      </c>
      <c r="D8" s="8">
        <v>1</v>
      </c>
      <c r="E8" s="8">
        <v>2</v>
      </c>
      <c r="F8" s="8">
        <v>1</v>
      </c>
      <c r="G8" s="8">
        <f t="shared" si="0"/>
        <v>1.6</v>
      </c>
      <c r="AN8" s="159">
        <v>2</v>
      </c>
      <c r="AO8" s="160">
        <v>2</v>
      </c>
    </row>
    <row r="9" spans="1:41" ht="18" customHeight="1" x14ac:dyDescent="0.4">
      <c r="A9" s="48" t="s">
        <v>112</v>
      </c>
      <c r="B9" s="8">
        <v>2</v>
      </c>
      <c r="C9" s="8">
        <v>3</v>
      </c>
      <c r="D9" s="8">
        <v>3</v>
      </c>
      <c r="E9" s="8">
        <v>4</v>
      </c>
      <c r="F9" s="8">
        <v>2</v>
      </c>
      <c r="G9" s="8">
        <f t="shared" si="0"/>
        <v>2.8</v>
      </c>
      <c r="AN9" s="159">
        <v>1</v>
      </c>
      <c r="AO9" s="160">
        <v>1</v>
      </c>
    </row>
    <row r="10" spans="1:41" ht="18" customHeight="1" x14ac:dyDescent="0.4">
      <c r="A10" s="48" t="s">
        <v>113</v>
      </c>
      <c r="B10" s="8">
        <v>3</v>
      </c>
      <c r="C10" s="8">
        <v>2</v>
      </c>
      <c r="D10" s="8">
        <v>2</v>
      </c>
      <c r="E10" s="8">
        <v>1</v>
      </c>
      <c r="F10" s="8">
        <v>5</v>
      </c>
      <c r="G10" s="8">
        <f t="shared" si="0"/>
        <v>2.6</v>
      </c>
    </row>
    <row r="11" spans="1:41" x14ac:dyDescent="0.4">
      <c r="B11" s="8"/>
      <c r="C11" s="8"/>
      <c r="E11" s="8"/>
    </row>
    <row r="16" spans="1:41" x14ac:dyDescent="0.4">
      <c r="C16" s="9"/>
    </row>
  </sheetData>
  <mergeCells count="1">
    <mergeCell ref="A1:A2"/>
  </mergeCells>
  <conditionalFormatting sqref="B5:G10">
    <cfRule type="iconSet" priority="10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3">
    <cfRule type="iconSet" priority="6">
      <iconSet iconSet="5Quarters">
        <cfvo type="percent" val="0"/>
        <cfvo type="num" val="2"/>
        <cfvo type="num" val="3"/>
        <cfvo type="num" val="4"/>
        <cfvo type="num" val="5"/>
      </iconSet>
    </cfRule>
  </conditionalFormatting>
  <conditionalFormatting sqref="AI5">
    <cfRule type="iconSet" priority="4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AJ5:AM5">
    <cfRule type="iconSet" priority="3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AN5">
    <cfRule type="iconSet" priority="2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AN6:AN9">
    <cfRule type="iconSet" priority="1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5"/>
  <sheetViews>
    <sheetView showGridLines="0" workbookViewId="0">
      <selection activeCell="D25" sqref="D25"/>
    </sheetView>
  </sheetViews>
  <sheetFormatPr baseColWidth="10" defaultColWidth="11.44140625" defaultRowHeight="15.9" customHeight="1" x14ac:dyDescent="0.4"/>
  <cols>
    <col min="1" max="1" width="21.109375" style="5" bestFit="1" customWidth="1"/>
    <col min="2" max="2" width="16.6640625" style="5" customWidth="1"/>
    <col min="3" max="3" width="18" style="5" customWidth="1"/>
    <col min="4" max="22" width="11.44140625" style="5"/>
    <col min="23" max="25" width="5" style="5" customWidth="1"/>
    <col min="26" max="16384" width="11.44140625" style="5"/>
  </cols>
  <sheetData>
    <row r="1" spans="1:26" ht="20.399999999999999" x14ac:dyDescent="0.4">
      <c r="A1" s="132" t="s">
        <v>329</v>
      </c>
      <c r="W1"/>
      <c r="X1"/>
      <c r="Y1"/>
      <c r="Z1"/>
    </row>
    <row r="2" spans="1:26" ht="15.9" customHeight="1" x14ac:dyDescent="0.4">
      <c r="W2"/>
      <c r="X2"/>
      <c r="Y2"/>
      <c r="Z2"/>
    </row>
    <row r="3" spans="1:26" ht="15.9" customHeight="1" x14ac:dyDescent="0.4">
      <c r="A3" s="135" t="s">
        <v>328</v>
      </c>
      <c r="B3" s="135" t="s">
        <v>327</v>
      </c>
      <c r="C3" s="135" t="s">
        <v>76</v>
      </c>
      <c r="W3"/>
      <c r="X3"/>
      <c r="Y3"/>
      <c r="Z3"/>
    </row>
    <row r="4" spans="1:26" ht="15.9" customHeight="1" x14ac:dyDescent="0.4">
      <c r="A4" s="161" t="s">
        <v>315</v>
      </c>
      <c r="B4" s="162">
        <v>5500</v>
      </c>
      <c r="W4"/>
      <c r="X4"/>
      <c r="Y4"/>
      <c r="Z4"/>
    </row>
    <row r="5" spans="1:26" ht="15.9" customHeight="1" x14ac:dyDescent="0.4">
      <c r="A5" s="161" t="s">
        <v>316</v>
      </c>
      <c r="B5" s="162">
        <v>8100</v>
      </c>
      <c r="C5" s="163">
        <f>B5-B4</f>
        <v>2600</v>
      </c>
    </row>
    <row r="6" spans="1:26" ht="15.9" customHeight="1" x14ac:dyDescent="0.4">
      <c r="A6" s="161" t="s">
        <v>317</v>
      </c>
      <c r="B6" s="162">
        <v>6500</v>
      </c>
      <c r="C6" s="163">
        <f t="shared" ref="C6:C15" si="0">B6-B5</f>
        <v>-1600</v>
      </c>
      <c r="W6"/>
      <c r="X6"/>
    </row>
    <row r="7" spans="1:26" ht="15.9" customHeight="1" x14ac:dyDescent="0.4">
      <c r="A7" s="161" t="s">
        <v>318</v>
      </c>
      <c r="B7" s="162">
        <v>10000</v>
      </c>
      <c r="C7" s="163">
        <f t="shared" si="0"/>
        <v>3500</v>
      </c>
      <c r="W7"/>
      <c r="X7"/>
    </row>
    <row r="8" spans="1:26" ht="15.9" customHeight="1" x14ac:dyDescent="0.4">
      <c r="A8" s="161" t="s">
        <v>319</v>
      </c>
      <c r="B8" s="162">
        <v>18000</v>
      </c>
      <c r="C8" s="163">
        <f t="shared" si="0"/>
        <v>8000</v>
      </c>
      <c r="W8"/>
      <c r="X8"/>
    </row>
    <row r="9" spans="1:26" ht="15.9" customHeight="1" x14ac:dyDescent="0.4">
      <c r="A9" s="161" t="s">
        <v>320</v>
      </c>
      <c r="B9" s="162">
        <v>9600</v>
      </c>
      <c r="C9" s="163">
        <f t="shared" si="0"/>
        <v>-8400</v>
      </c>
    </row>
    <row r="10" spans="1:26" ht="15.9" customHeight="1" x14ac:dyDescent="0.4">
      <c r="A10" s="161" t="s">
        <v>321</v>
      </c>
      <c r="B10" s="162">
        <v>9500</v>
      </c>
      <c r="C10" s="163">
        <f t="shared" si="0"/>
        <v>-100</v>
      </c>
    </row>
    <row r="11" spans="1:26" ht="15.9" customHeight="1" x14ac:dyDescent="0.45">
      <c r="A11" s="161" t="s">
        <v>322</v>
      </c>
      <c r="B11" s="162">
        <v>8000</v>
      </c>
      <c r="C11" s="163">
        <f t="shared" si="0"/>
        <v>-1500</v>
      </c>
      <c r="W11" s="164"/>
      <c r="X11" s="165"/>
      <c r="Y11" s="164"/>
    </row>
    <row r="12" spans="1:26" ht="15.9" customHeight="1" x14ac:dyDescent="0.4">
      <c r="A12" s="161" t="s">
        <v>323</v>
      </c>
      <c r="B12" s="162">
        <v>8000</v>
      </c>
      <c r="C12" s="163">
        <f t="shared" si="0"/>
        <v>0</v>
      </c>
    </row>
    <row r="13" spans="1:26" ht="15.9" customHeight="1" x14ac:dyDescent="0.4">
      <c r="A13" s="161" t="s">
        <v>324</v>
      </c>
      <c r="B13" s="162">
        <v>9500</v>
      </c>
      <c r="C13" s="163">
        <f t="shared" si="0"/>
        <v>1500</v>
      </c>
    </row>
    <row r="14" spans="1:26" ht="15.9" customHeight="1" x14ac:dyDescent="0.4">
      <c r="A14" s="161" t="s">
        <v>325</v>
      </c>
      <c r="B14" s="162">
        <v>7500</v>
      </c>
      <c r="C14" s="163">
        <f t="shared" si="0"/>
        <v>-2000</v>
      </c>
    </row>
    <row r="15" spans="1:26" ht="15.9" customHeight="1" x14ac:dyDescent="0.4">
      <c r="A15" s="161" t="s">
        <v>326</v>
      </c>
      <c r="B15" s="162">
        <v>8000</v>
      </c>
      <c r="C15" s="163">
        <f t="shared" si="0"/>
        <v>500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628B9C8-F413-412F-B310-8B7AF4D55E9C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C5:C15</xm:sqref>
        </x14:conditionalFormatting>
        <x14:conditionalFormatting xmlns:xm="http://schemas.microsoft.com/office/excel/2006/main">
          <x14:cfRule type="iconSet" priority="1" id="{52AE5AD2-829B-4FF2-BBAA-3BA80055BEF0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1000</xm:f>
              </x14:cfvo>
            </x14:iconSet>
          </x14:cfRule>
          <xm:sqref>W11:Y11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B19"/>
  <sheetViews>
    <sheetView showGridLines="0" zoomScale="85" zoomScaleNormal="85" workbookViewId="0">
      <selection activeCell="T7" sqref="T7"/>
    </sheetView>
  </sheetViews>
  <sheetFormatPr baseColWidth="10" defaultColWidth="9.109375" defaultRowHeight="16.8" x14ac:dyDescent="0.4"/>
  <cols>
    <col min="1" max="1" width="20.88671875" style="56" customWidth="1"/>
    <col min="2" max="2" width="19.33203125" style="5" customWidth="1"/>
    <col min="3" max="16384" width="9.109375" style="5"/>
  </cols>
  <sheetData>
    <row r="1" spans="1:2" ht="20.399999999999999" x14ac:dyDescent="0.4">
      <c r="A1" s="132" t="s">
        <v>330</v>
      </c>
    </row>
    <row r="3" spans="1:2" x14ac:dyDescent="0.4">
      <c r="A3" s="174" t="s">
        <v>128</v>
      </c>
      <c r="B3" s="175">
        <v>900000</v>
      </c>
    </row>
    <row r="5" spans="1:2" x14ac:dyDescent="0.4">
      <c r="A5" s="168" t="s">
        <v>127</v>
      </c>
      <c r="B5" s="169" t="s">
        <v>331</v>
      </c>
    </row>
    <row r="6" spans="1:2" x14ac:dyDescent="0.4">
      <c r="A6" s="170" t="s">
        <v>121</v>
      </c>
      <c r="B6" s="171">
        <v>1781345</v>
      </c>
    </row>
    <row r="7" spans="1:2" x14ac:dyDescent="0.4">
      <c r="A7" s="172" t="s">
        <v>122</v>
      </c>
      <c r="B7" s="173">
        <v>534389</v>
      </c>
    </row>
    <row r="8" spans="1:2" x14ac:dyDescent="0.4">
      <c r="A8" s="170" t="s">
        <v>123</v>
      </c>
      <c r="B8" s="171">
        <v>1009268</v>
      </c>
    </row>
    <row r="9" spans="1:2" x14ac:dyDescent="0.4">
      <c r="A9" s="172" t="s">
        <v>124</v>
      </c>
      <c r="B9" s="173">
        <v>899999</v>
      </c>
    </row>
    <row r="10" spans="1:2" x14ac:dyDescent="0.4">
      <c r="A10" s="170" t="s">
        <v>69</v>
      </c>
      <c r="B10" s="171">
        <v>-5000</v>
      </c>
    </row>
    <row r="11" spans="1:2" x14ac:dyDescent="0.4">
      <c r="A11" s="172" t="s">
        <v>121</v>
      </c>
      <c r="B11" s="173">
        <v>900000</v>
      </c>
    </row>
    <row r="12" spans="1:2" x14ac:dyDescent="0.4">
      <c r="A12" s="170" t="s">
        <v>125</v>
      </c>
      <c r="B12" s="171">
        <v>1567090</v>
      </c>
    </row>
    <row r="13" spans="1:2" ht="17.399999999999999" thickBot="1" x14ac:dyDescent="0.45">
      <c r="A13" s="172" t="s">
        <v>126</v>
      </c>
      <c r="B13" s="173">
        <v>34678</v>
      </c>
    </row>
    <row r="14" spans="1:2" ht="17.399999999999999" thickTop="1" x14ac:dyDescent="0.4">
      <c r="A14" s="166" t="s">
        <v>70</v>
      </c>
      <c r="B14" s="167">
        <f>SUBTOTAL(109,Beneficios!$B$6:$B$13)</f>
        <v>6721769</v>
      </c>
    </row>
    <row r="15" spans="1:2" x14ac:dyDescent="0.4">
      <c r="B15" s="57"/>
    </row>
    <row r="19" spans="2:2" x14ac:dyDescent="0.4">
      <c r="B19" s="58"/>
    </row>
  </sheetData>
  <conditionalFormatting sqref="B6:B14">
    <cfRule type="cellIs" priority="1" stopIfTrue="1" operator="greaterThan">
      <formula>$B$3</formula>
    </cfRule>
    <cfRule type="iconSet" priority="2">
      <iconSet>
        <cfvo type="percent" val="0"/>
        <cfvo type="num" val="0"/>
        <cfvo type="num" val="$B$3" gte="0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showGridLines="0" workbookViewId="0">
      <selection activeCell="G16" sqref="G16"/>
    </sheetView>
  </sheetViews>
  <sheetFormatPr baseColWidth="10" defaultColWidth="11.44140625" defaultRowHeight="18" customHeight="1" x14ac:dyDescent="0.4"/>
  <cols>
    <col min="1" max="1" width="10.6640625" style="8" customWidth="1"/>
    <col min="2" max="11" width="9.6640625" style="8" customWidth="1"/>
    <col min="12" max="16384" width="11.44140625" style="8"/>
  </cols>
  <sheetData>
    <row r="1" spans="1:11" ht="24.6" x14ac:dyDescent="0.4">
      <c r="A1" s="177" t="s">
        <v>332</v>
      </c>
    </row>
    <row r="2" spans="1:11" ht="18" customHeight="1" thickBot="1" x14ac:dyDescent="0.45"/>
    <row r="3" spans="1:11" ht="20.100000000000001" customHeight="1" thickBot="1" x14ac:dyDescent="0.45">
      <c r="A3" s="176"/>
      <c r="B3" s="190">
        <v>1</v>
      </c>
      <c r="C3" s="191">
        <v>2</v>
      </c>
      <c r="D3" s="191">
        <v>3</v>
      </c>
      <c r="E3" s="191">
        <v>4</v>
      </c>
      <c r="F3" s="191">
        <v>5</v>
      </c>
      <c r="G3" s="191">
        <v>6</v>
      </c>
      <c r="H3" s="191">
        <v>7</v>
      </c>
      <c r="I3" s="191">
        <v>8</v>
      </c>
      <c r="J3" s="191">
        <v>9</v>
      </c>
      <c r="K3" s="192">
        <v>10</v>
      </c>
    </row>
    <row r="4" spans="1:11" ht="20.100000000000001" customHeight="1" x14ac:dyDescent="0.4">
      <c r="A4" s="187">
        <v>1</v>
      </c>
      <c r="B4" s="178">
        <f>B$3*$A4</f>
        <v>1</v>
      </c>
      <c r="C4" s="179">
        <f t="shared" ref="C4:K13" si="0">C$3*$A4</f>
        <v>2</v>
      </c>
      <c r="D4" s="179">
        <f t="shared" si="0"/>
        <v>3</v>
      </c>
      <c r="E4" s="179">
        <f t="shared" si="0"/>
        <v>4</v>
      </c>
      <c r="F4" s="179">
        <f t="shared" si="0"/>
        <v>5</v>
      </c>
      <c r="G4" s="179">
        <f t="shared" si="0"/>
        <v>6</v>
      </c>
      <c r="H4" s="179">
        <f t="shared" si="0"/>
        <v>7</v>
      </c>
      <c r="I4" s="179">
        <f t="shared" si="0"/>
        <v>8</v>
      </c>
      <c r="J4" s="179">
        <f t="shared" si="0"/>
        <v>9</v>
      </c>
      <c r="K4" s="180">
        <f t="shared" si="0"/>
        <v>10</v>
      </c>
    </row>
    <row r="5" spans="1:11" ht="20.100000000000001" customHeight="1" x14ac:dyDescent="0.4">
      <c r="A5" s="188">
        <v>2</v>
      </c>
      <c r="B5" s="181">
        <f t="shared" ref="B5:B13" si="1">B$3*$A5</f>
        <v>2</v>
      </c>
      <c r="C5" s="182">
        <f t="shared" si="0"/>
        <v>4</v>
      </c>
      <c r="D5" s="182">
        <f t="shared" si="0"/>
        <v>6</v>
      </c>
      <c r="E5" s="182">
        <f t="shared" si="0"/>
        <v>8</v>
      </c>
      <c r="F5" s="182">
        <f t="shared" si="0"/>
        <v>10</v>
      </c>
      <c r="G5" s="182">
        <f t="shared" si="0"/>
        <v>12</v>
      </c>
      <c r="H5" s="182">
        <f t="shared" si="0"/>
        <v>14</v>
      </c>
      <c r="I5" s="182">
        <f t="shared" si="0"/>
        <v>16</v>
      </c>
      <c r="J5" s="182">
        <f t="shared" si="0"/>
        <v>18</v>
      </c>
      <c r="K5" s="183">
        <f t="shared" si="0"/>
        <v>20</v>
      </c>
    </row>
    <row r="6" spans="1:11" ht="20.100000000000001" customHeight="1" x14ac:dyDescent="0.4">
      <c r="A6" s="188">
        <v>3</v>
      </c>
      <c r="B6" s="181">
        <f t="shared" si="1"/>
        <v>3</v>
      </c>
      <c r="C6" s="182">
        <f t="shared" si="0"/>
        <v>6</v>
      </c>
      <c r="D6" s="182">
        <f t="shared" si="0"/>
        <v>9</v>
      </c>
      <c r="E6" s="182">
        <f t="shared" si="0"/>
        <v>12</v>
      </c>
      <c r="F6" s="182">
        <f t="shared" si="0"/>
        <v>15</v>
      </c>
      <c r="G6" s="182">
        <f t="shared" si="0"/>
        <v>18</v>
      </c>
      <c r="H6" s="182">
        <f t="shared" si="0"/>
        <v>21</v>
      </c>
      <c r="I6" s="182">
        <f t="shared" si="0"/>
        <v>24</v>
      </c>
      <c r="J6" s="182">
        <f t="shared" si="0"/>
        <v>27</v>
      </c>
      <c r="K6" s="183">
        <f t="shared" si="0"/>
        <v>30</v>
      </c>
    </row>
    <row r="7" spans="1:11" ht="20.100000000000001" customHeight="1" x14ac:dyDescent="0.4">
      <c r="A7" s="188">
        <v>4</v>
      </c>
      <c r="B7" s="181">
        <f t="shared" si="1"/>
        <v>4</v>
      </c>
      <c r="C7" s="182">
        <f t="shared" si="0"/>
        <v>8</v>
      </c>
      <c r="D7" s="182">
        <f t="shared" si="0"/>
        <v>12</v>
      </c>
      <c r="E7" s="182">
        <f t="shared" si="0"/>
        <v>16</v>
      </c>
      <c r="F7" s="182">
        <f t="shared" si="0"/>
        <v>20</v>
      </c>
      <c r="G7" s="182">
        <f t="shared" si="0"/>
        <v>24</v>
      </c>
      <c r="H7" s="182">
        <f t="shared" si="0"/>
        <v>28</v>
      </c>
      <c r="I7" s="182">
        <f t="shared" si="0"/>
        <v>32</v>
      </c>
      <c r="J7" s="182">
        <f t="shared" si="0"/>
        <v>36</v>
      </c>
      <c r="K7" s="183">
        <f t="shared" si="0"/>
        <v>40</v>
      </c>
    </row>
    <row r="8" spans="1:11" ht="20.100000000000001" customHeight="1" x14ac:dyDescent="0.4">
      <c r="A8" s="188">
        <v>5</v>
      </c>
      <c r="B8" s="181">
        <f t="shared" si="1"/>
        <v>5</v>
      </c>
      <c r="C8" s="182">
        <f t="shared" si="0"/>
        <v>10</v>
      </c>
      <c r="D8" s="182">
        <f t="shared" si="0"/>
        <v>15</v>
      </c>
      <c r="E8" s="182">
        <f t="shared" si="0"/>
        <v>20</v>
      </c>
      <c r="F8" s="182">
        <f t="shared" si="0"/>
        <v>25</v>
      </c>
      <c r="G8" s="182">
        <f t="shared" si="0"/>
        <v>30</v>
      </c>
      <c r="H8" s="182">
        <f t="shared" si="0"/>
        <v>35</v>
      </c>
      <c r="I8" s="182">
        <f t="shared" si="0"/>
        <v>40</v>
      </c>
      <c r="J8" s="182">
        <f t="shared" si="0"/>
        <v>45</v>
      </c>
      <c r="K8" s="183">
        <f t="shared" si="0"/>
        <v>50</v>
      </c>
    </row>
    <row r="9" spans="1:11" ht="20.100000000000001" customHeight="1" x14ac:dyDescent="0.4">
      <c r="A9" s="188">
        <v>6</v>
      </c>
      <c r="B9" s="181">
        <f t="shared" si="1"/>
        <v>6</v>
      </c>
      <c r="C9" s="182">
        <f t="shared" si="0"/>
        <v>12</v>
      </c>
      <c r="D9" s="182">
        <f t="shared" si="0"/>
        <v>18</v>
      </c>
      <c r="E9" s="182">
        <f t="shared" si="0"/>
        <v>24</v>
      </c>
      <c r="F9" s="182">
        <f t="shared" si="0"/>
        <v>30</v>
      </c>
      <c r="G9" s="182">
        <f t="shared" si="0"/>
        <v>36</v>
      </c>
      <c r="H9" s="182">
        <f t="shared" si="0"/>
        <v>42</v>
      </c>
      <c r="I9" s="182">
        <f t="shared" si="0"/>
        <v>48</v>
      </c>
      <c r="J9" s="182">
        <f t="shared" si="0"/>
        <v>54</v>
      </c>
      <c r="K9" s="183">
        <f t="shared" si="0"/>
        <v>60</v>
      </c>
    </row>
    <row r="10" spans="1:11" ht="20.100000000000001" customHeight="1" x14ac:dyDescent="0.4">
      <c r="A10" s="188">
        <v>7</v>
      </c>
      <c r="B10" s="181">
        <f t="shared" si="1"/>
        <v>7</v>
      </c>
      <c r="C10" s="182">
        <f t="shared" si="0"/>
        <v>14</v>
      </c>
      <c r="D10" s="182">
        <f t="shared" si="0"/>
        <v>21</v>
      </c>
      <c r="E10" s="182">
        <f t="shared" si="0"/>
        <v>28</v>
      </c>
      <c r="F10" s="182">
        <f t="shared" si="0"/>
        <v>35</v>
      </c>
      <c r="G10" s="182">
        <f t="shared" si="0"/>
        <v>42</v>
      </c>
      <c r="H10" s="182">
        <f t="shared" si="0"/>
        <v>49</v>
      </c>
      <c r="I10" s="182">
        <f t="shared" si="0"/>
        <v>56</v>
      </c>
      <c r="J10" s="182">
        <f t="shared" si="0"/>
        <v>63</v>
      </c>
      <c r="K10" s="183">
        <f t="shared" si="0"/>
        <v>70</v>
      </c>
    </row>
    <row r="11" spans="1:11" ht="20.100000000000001" customHeight="1" x14ac:dyDescent="0.4">
      <c r="A11" s="188">
        <v>8</v>
      </c>
      <c r="B11" s="181">
        <f t="shared" si="1"/>
        <v>8</v>
      </c>
      <c r="C11" s="182">
        <f t="shared" si="0"/>
        <v>16</v>
      </c>
      <c r="D11" s="182">
        <f t="shared" si="0"/>
        <v>24</v>
      </c>
      <c r="E11" s="182">
        <f t="shared" si="0"/>
        <v>32</v>
      </c>
      <c r="F11" s="182">
        <f t="shared" si="0"/>
        <v>40</v>
      </c>
      <c r="G11" s="182">
        <f t="shared" si="0"/>
        <v>48</v>
      </c>
      <c r="H11" s="182">
        <f t="shared" si="0"/>
        <v>56</v>
      </c>
      <c r="I11" s="182">
        <f t="shared" si="0"/>
        <v>64</v>
      </c>
      <c r="J11" s="182">
        <f t="shared" si="0"/>
        <v>72</v>
      </c>
      <c r="K11" s="183">
        <f t="shared" si="0"/>
        <v>80</v>
      </c>
    </row>
    <row r="12" spans="1:11" ht="20.100000000000001" customHeight="1" x14ac:dyDescent="0.4">
      <c r="A12" s="188">
        <v>9</v>
      </c>
      <c r="B12" s="181">
        <f t="shared" si="1"/>
        <v>9</v>
      </c>
      <c r="C12" s="182">
        <f t="shared" si="0"/>
        <v>18</v>
      </c>
      <c r="D12" s="182">
        <f t="shared" si="0"/>
        <v>27</v>
      </c>
      <c r="E12" s="182">
        <f t="shared" si="0"/>
        <v>36</v>
      </c>
      <c r="F12" s="182">
        <f t="shared" si="0"/>
        <v>45</v>
      </c>
      <c r="G12" s="182">
        <f t="shared" si="0"/>
        <v>54</v>
      </c>
      <c r="H12" s="182">
        <f t="shared" si="0"/>
        <v>63</v>
      </c>
      <c r="I12" s="182">
        <f t="shared" si="0"/>
        <v>72</v>
      </c>
      <c r="J12" s="182">
        <f t="shared" si="0"/>
        <v>81</v>
      </c>
      <c r="K12" s="183">
        <f t="shared" si="0"/>
        <v>90</v>
      </c>
    </row>
    <row r="13" spans="1:11" ht="20.100000000000001" customHeight="1" thickBot="1" x14ac:dyDescent="0.45">
      <c r="A13" s="189">
        <v>10</v>
      </c>
      <c r="B13" s="184">
        <f t="shared" si="1"/>
        <v>10</v>
      </c>
      <c r="C13" s="185">
        <f t="shared" si="0"/>
        <v>20</v>
      </c>
      <c r="D13" s="185">
        <f t="shared" si="0"/>
        <v>30</v>
      </c>
      <c r="E13" s="185">
        <f t="shared" si="0"/>
        <v>40</v>
      </c>
      <c r="F13" s="185">
        <f t="shared" si="0"/>
        <v>50</v>
      </c>
      <c r="G13" s="185">
        <f t="shared" si="0"/>
        <v>60</v>
      </c>
      <c r="H13" s="185">
        <f t="shared" si="0"/>
        <v>70</v>
      </c>
      <c r="I13" s="185">
        <f t="shared" si="0"/>
        <v>80</v>
      </c>
      <c r="J13" s="185">
        <f t="shared" si="0"/>
        <v>90</v>
      </c>
      <c r="K13" s="186">
        <f t="shared" si="0"/>
        <v>100</v>
      </c>
    </row>
  </sheetData>
  <conditionalFormatting sqref="B4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E6D5CC-354D-45BA-82CC-61285A4C5525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Productos</vt:lpstr>
      <vt:lpstr>Productos2</vt:lpstr>
      <vt:lpstr>Notas</vt:lpstr>
      <vt:lpstr>Contactos</vt:lpstr>
      <vt:lpstr>KPI</vt:lpstr>
      <vt:lpstr>Valoración</vt:lpstr>
      <vt:lpstr>Tendencia</vt:lpstr>
      <vt:lpstr>Beneficios</vt:lpstr>
      <vt:lpstr>MapaDeColor</vt:lpstr>
      <vt:lpstr>Ventas</vt:lpstr>
      <vt:lpstr>Contactos2</vt:lpstr>
      <vt:lpstr>Entregas</vt:lpstr>
      <vt:lpstr>letras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2021-10-20T07:53:44Z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