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SB" sheetId="1" state="visible" r:id="rId2"/>
    <sheet name="Casein" sheetId="2" state="visible" r:id="rId3"/>
    <sheet name="Soybe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<sst xmlns="http://schemas.openxmlformats.org/spreadsheetml/2006/main" count="253" uniqueCount="103">
  <si>
    <t xml:space="preserve">compounds</t>
  </si>
  <si>
    <t xml:space="preserve">name</t>
  </si>
  <si>
    <t xml:space="preserve">mM</t>
  </si>
  <si>
    <t xml:space="preserve">cpd00001</t>
  </si>
  <si>
    <t xml:space="preserve">H2O</t>
  </si>
  <si>
    <t xml:space="preserve">cpd00007</t>
  </si>
  <si>
    <t xml:space="preserve">O2</t>
  </si>
  <si>
    <t xml:space="preserve">cpd00067</t>
  </si>
  <si>
    <t xml:space="preserve">H+</t>
  </si>
  <si>
    <t xml:space="preserve">cpd00027</t>
  </si>
  <si>
    <t xml:space="preserve">D-Glucose</t>
  </si>
  <si>
    <t xml:space="preserve">cpd00076</t>
  </si>
  <si>
    <t xml:space="preserve">Sucrose</t>
  </si>
  <si>
    <t xml:space="preserve">cpd01133</t>
  </si>
  <si>
    <t xml:space="preserve">Stachyose</t>
  </si>
  <si>
    <t xml:space="preserve">cpd00382</t>
  </si>
  <si>
    <t xml:space="preserve">Melitose</t>
  </si>
  <si>
    <t xml:space="preserve">cpd11657</t>
  </si>
  <si>
    <t xml:space="preserve">Starch</t>
  </si>
  <si>
    <t xml:space="preserve">cpd11746</t>
  </si>
  <si>
    <t xml:space="preserve">Cellulose</t>
  </si>
  <si>
    <t xml:space="preserve">cpd11601</t>
  </si>
  <si>
    <t xml:space="preserve">Pectin</t>
  </si>
  <si>
    <t xml:space="preserve">cpd00035</t>
  </si>
  <si>
    <t xml:space="preserve">L-Alanine</t>
  </si>
  <si>
    <t xml:space="preserve">cpd00051</t>
  </si>
  <si>
    <t xml:space="preserve">L-Arginine</t>
  </si>
  <si>
    <t xml:space="preserve">cpd00041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</si>
  <si>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Aspartate</t>
    </r>
  </si>
  <si>
    <t xml:space="preserve">cpd00084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</si>
  <si>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Cysteine</t>
    </r>
  </si>
  <si>
    <t xml:space="preserve">cpd00023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</si>
  <si>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Glutamate</t>
    </r>
  </si>
  <si>
    <t xml:space="preserve">cpd00033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</si>
  <si>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Glycine</t>
    </r>
  </si>
  <si>
    <t xml:space="preserve">cpd00119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</si>
  <si>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Histidine</t>
    </r>
  </si>
  <si>
    <t xml:space="preserve">cpd00322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</si>
  <si>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Isoleucine</t>
    </r>
  </si>
  <si>
    <t xml:space="preserve">cpd00107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</si>
  <si>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Leucine</t>
    </r>
  </si>
  <si>
    <t xml:space="preserve">cpd00039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</si>
  <si>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Lysine</t>
    </r>
  </si>
  <si>
    <t xml:space="preserve">cpd00060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</si>
  <si>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Methionine</t>
    </r>
  </si>
  <si>
    <t xml:space="preserve">cpd00066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</si>
  <si>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Phenylalanine</t>
    </r>
  </si>
  <si>
    <t xml:space="preserve">cpd00129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</si>
  <si>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Proline</t>
    </r>
  </si>
  <si>
    <t xml:space="preserve">cpd00054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</si>
  <si>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Serine</t>
    </r>
  </si>
  <si>
    <t xml:space="preserve">cpd00161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</si>
  <si>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Threonine</t>
    </r>
  </si>
  <si>
    <t xml:space="preserve">cpd00065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</si>
  <si>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Tryptophan</t>
    </r>
  </si>
  <si>
    <t xml:space="preserve">cpd00069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</si>
  <si>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Tyrosine</t>
    </r>
  </si>
  <si>
    <t xml:space="preserve">cpd00156</t>
  </si>
  <si>
    <r>
      <rPr>
        <sz val="10"/>
        <rFont val="Arial"/>
        <family val="2"/>
        <charset val="1"/>
      </rPr>
      <t xml:space="preserve">L-</t>
    </r>
    <r>
      <rPr>
        <sz val="10"/>
        <rFont val="Times New Roman"/>
        <family val="1"/>
        <charset val="1"/>
      </rPr>
      <t xml:space="preserve">Valine</t>
    </r>
  </si>
  <si>
    <t xml:space="preserve">cpd00063</t>
  </si>
  <si>
    <t xml:space="preserve">Ca2+</t>
  </si>
  <si>
    <t xml:space="preserve">cpd00009</t>
  </si>
  <si>
    <t xml:space="preserve">Phosphate</t>
  </si>
  <si>
    <t xml:space="preserve">cpd00971</t>
  </si>
  <si>
    <t xml:space="preserve">Na+</t>
  </si>
  <si>
    <t xml:space="preserve">cpd00205</t>
  </si>
  <si>
    <t xml:space="preserve">K+</t>
  </si>
  <si>
    <t xml:space="preserve">cpd00254</t>
  </si>
  <si>
    <t xml:space="preserve">Mg</t>
  </si>
  <si>
    <t xml:space="preserve">cpd10515</t>
  </si>
  <si>
    <t xml:space="preserve">Fe2+</t>
  </si>
  <si>
    <t xml:space="preserve">cpd10516</t>
  </si>
  <si>
    <t xml:space="preserve">fe3</t>
  </si>
  <si>
    <t xml:space="preserve">cpd00058</t>
  </si>
  <si>
    <t xml:space="preserve">Cu2+</t>
  </si>
  <si>
    <t xml:space="preserve">cpd00034</t>
  </si>
  <si>
    <t xml:space="preserve">Zn2+</t>
  </si>
  <si>
    <t xml:space="preserve">cpd00030</t>
  </si>
  <si>
    <t xml:space="preserve">Mn2+</t>
  </si>
  <si>
    <t xml:space="preserve">cpd00393</t>
  </si>
  <si>
    <t xml:space="preserve">Folate</t>
  </si>
  <si>
    <t xml:space="preserve">cpd00305</t>
  </si>
  <si>
    <t xml:space="preserve">Thiamine</t>
  </si>
  <si>
    <t xml:space="preserve">cpd00220</t>
  </si>
  <si>
    <t xml:space="preserve">Riboflavin</t>
  </si>
  <si>
    <t xml:space="preserve">cpd00218</t>
  </si>
  <si>
    <t xml:space="preserve">Niacin</t>
  </si>
  <si>
    <t xml:space="preserve">cpd00644</t>
  </si>
  <si>
    <t xml:space="preserve">PAN</t>
  </si>
  <si>
    <t xml:space="preserve">cpd00215</t>
  </si>
  <si>
    <t xml:space="preserve">Pyridoxal</t>
  </si>
  <si>
    <t xml:space="preserve">cpd00098</t>
  </si>
  <si>
    <t xml:space="preserve">Choline</t>
  </si>
  <si>
    <t xml:space="preserve">cpd00059</t>
  </si>
  <si>
    <t xml:space="preserve">L-Ascorbate</t>
  </si>
  <si>
    <t xml:space="preserve">cpd01631</t>
  </si>
  <si>
    <t xml:space="preserve">Gamma-Tocopherol</t>
  </si>
  <si>
    <t xml:space="preserve">cpd01401</t>
  </si>
  <si>
    <t xml:space="preserve">Vitamin K1</t>
  </si>
  <si>
    <t xml:space="preserve"># 17g/l casein</t>
  </si>
  <si>
    <t xml:space="preserve">M</t>
  </si>
  <si>
    <t xml:space="preserve">%</t>
  </si>
  <si>
    <t xml:space="preserve"># 3g/l soybean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</si>
</sst>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49" activeCellId="0" sqref="A1:C49"/>
    </sheetView>
  </sheetViews>
  <sheetFormatPr defaultRowHeight="12.8" zeroHeight="false" outlineLevelRow="0" outlineLevelCol="0"/>
  <cols>
    <col collapsed="false" customWidth="true" hidden="false" outlineLevel="0" max="1" min="1" style="0" width="12.04"/>
    <col collapsed="false" customWidth="true" hidden="false" outlineLevel="0" max="2" min="2" style="0" width="17.83"/>
    <col collapsed="false" customWidth="true" hidden="false" outlineLevel="0" max="3" min="3" style="0" width="8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100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2.8" hidden="false" customHeight="false" outlineLevel="0" collapsed="false">
      <c r="A4" s="0" t="s">
        <v>7</v>
      </c>
      <c r="B4" s="2" t="s">
        <v>8</v>
      </c>
      <c r="C4" s="0" t="n">
        <v>100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n">
        <v>13.88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0.438212094653813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0.180023943184444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0.0594721254148181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0.185024602104593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1.48019681683675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3.39962604113547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0" t="n">
        <v>5.98709315375982</v>
      </c>
      <c r="D12" s="3"/>
      <c r="E12" s="2"/>
      <c r="F12" s="2"/>
    </row>
    <row r="13" customFormat="false" ht="12.8" hidden="false" customHeight="false" outlineLevel="0" collapsed="false">
      <c r="A13" s="2" t="s">
        <v>25</v>
      </c>
      <c r="B13" s="2" t="s">
        <v>26</v>
      </c>
      <c r="C13" s="0" t="n">
        <v>3.86102181400689</v>
      </c>
      <c r="D13" s="3"/>
      <c r="E13" s="2"/>
      <c r="F13" s="2"/>
    </row>
    <row r="14" customFormat="false" ht="12.8" hidden="false" customHeight="false" outlineLevel="0" collapsed="false">
      <c r="A14" s="2" t="s">
        <v>27</v>
      </c>
      <c r="B14" s="4" t="s">
        <v>28</v>
      </c>
      <c r="C14" s="0" t="n">
        <v>9.19879789631856</v>
      </c>
      <c r="D14" s="3"/>
      <c r="E14" s="2"/>
      <c r="F14" s="4"/>
    </row>
    <row r="15" customFormat="false" ht="12.8" hidden="false" customHeight="false" outlineLevel="0" collapsed="false">
      <c r="A15" s="2" t="s">
        <v>29</v>
      </c>
      <c r="B15" s="4" t="s">
        <v>30</v>
      </c>
      <c r="C15" s="0" t="n">
        <v>0.582920792079208</v>
      </c>
      <c r="D15" s="3"/>
      <c r="E15" s="2"/>
      <c r="F15" s="4"/>
    </row>
    <row r="16" customFormat="false" ht="12.8" hidden="false" customHeight="false" outlineLevel="0" collapsed="false">
      <c r="A16" s="2" t="s">
        <v>31</v>
      </c>
      <c r="B16" s="4" t="s">
        <v>32</v>
      </c>
      <c r="C16" s="0" t="n">
        <v>25.2972127804215</v>
      </c>
      <c r="D16" s="3"/>
      <c r="E16" s="2"/>
      <c r="F16" s="4"/>
    </row>
    <row r="17" customFormat="false" ht="12.8" hidden="false" customHeight="false" outlineLevel="0" collapsed="false">
      <c r="A17" s="2" t="s">
        <v>33</v>
      </c>
      <c r="B17" s="4" t="s">
        <v>34</v>
      </c>
      <c r="C17" s="0" t="n">
        <v>4.3728362183755</v>
      </c>
      <c r="D17" s="3"/>
      <c r="E17" s="2"/>
      <c r="F17" s="4"/>
    </row>
    <row r="18" customFormat="false" ht="12.8" hidden="false" customHeight="false" outlineLevel="0" collapsed="false">
      <c r="A18" s="2" t="s">
        <v>35</v>
      </c>
      <c r="B18" s="4" t="s">
        <v>36</v>
      </c>
      <c r="C18" s="0" t="n">
        <v>3.05998711340206</v>
      </c>
      <c r="D18" s="3"/>
      <c r="E18" s="2"/>
      <c r="F18" s="4"/>
    </row>
    <row r="19" customFormat="false" ht="12.8" hidden="false" customHeight="false" outlineLevel="0" collapsed="false">
      <c r="A19" s="2" t="s">
        <v>37</v>
      </c>
      <c r="B19" s="4" t="s">
        <v>38</v>
      </c>
      <c r="C19" s="0" t="n">
        <v>7.18849085365854</v>
      </c>
      <c r="D19" s="3"/>
      <c r="E19" s="2"/>
      <c r="F19" s="4"/>
    </row>
    <row r="20" customFormat="false" ht="12.8" hidden="false" customHeight="false" outlineLevel="0" collapsed="false">
      <c r="A20" s="2" t="s">
        <v>39</v>
      </c>
      <c r="B20" s="4" t="s">
        <v>40</v>
      </c>
      <c r="C20" s="0" t="n">
        <v>11.381631097561</v>
      </c>
      <c r="D20" s="3"/>
      <c r="E20" s="2"/>
      <c r="F20" s="4"/>
    </row>
    <row r="21" customFormat="false" ht="12.8" hidden="false" customHeight="false" outlineLevel="0" collapsed="false">
      <c r="A21" s="0" t="s">
        <v>41</v>
      </c>
      <c r="B21" s="4" t="s">
        <v>42</v>
      </c>
      <c r="C21" s="0" t="n">
        <v>8.92735978112175</v>
      </c>
      <c r="D21" s="3"/>
      <c r="F21" s="4"/>
    </row>
    <row r="22" customFormat="false" ht="12.8" hidden="false" customHeight="false" outlineLevel="0" collapsed="false">
      <c r="A22" s="2" t="s">
        <v>43</v>
      </c>
      <c r="B22" s="4" t="s">
        <v>44</v>
      </c>
      <c r="C22" s="0" t="n">
        <v>2.84457104557641</v>
      </c>
      <c r="D22" s="3"/>
      <c r="E22" s="2"/>
      <c r="F22" s="4"/>
    </row>
    <row r="23" customFormat="false" ht="12.8" hidden="false" customHeight="false" outlineLevel="0" collapsed="false">
      <c r="A23" s="2" t="s">
        <v>45</v>
      </c>
      <c r="B23" s="4" t="s">
        <v>46</v>
      </c>
      <c r="C23" s="0" t="n">
        <v>5.01610169491525</v>
      </c>
      <c r="D23" s="3"/>
      <c r="E23" s="2"/>
      <c r="F23" s="4"/>
    </row>
    <row r="24" customFormat="false" ht="12.8" hidden="false" customHeight="false" outlineLevel="0" collapsed="false">
      <c r="A24" s="2" t="s">
        <v>47</v>
      </c>
      <c r="B24" s="4" t="s">
        <v>48</v>
      </c>
      <c r="C24" s="0" t="n">
        <v>14.6513466550825</v>
      </c>
      <c r="D24" s="3"/>
      <c r="E24" s="2"/>
      <c r="F24" s="4"/>
    </row>
    <row r="25" customFormat="false" ht="12.8" hidden="false" customHeight="false" outlineLevel="0" collapsed="false">
      <c r="A25" s="2" t="s">
        <v>49</v>
      </c>
      <c r="B25" s="4" t="s">
        <v>50</v>
      </c>
      <c r="C25" s="0" t="n">
        <v>8.76032350142722</v>
      </c>
      <c r="D25" s="3"/>
      <c r="E25" s="2"/>
      <c r="F25" s="4"/>
    </row>
    <row r="26" customFormat="false" ht="12.8" hidden="false" customHeight="false" outlineLevel="0" collapsed="false">
      <c r="A26" s="2" t="s">
        <v>51</v>
      </c>
      <c r="B26" s="4" t="s">
        <v>52</v>
      </c>
      <c r="C26" s="0" t="n">
        <v>6.01158690176323</v>
      </c>
      <c r="D26" s="3"/>
      <c r="E26" s="2"/>
      <c r="F26" s="4"/>
    </row>
    <row r="27" customFormat="false" ht="12.8" hidden="false" customHeight="false" outlineLevel="0" collapsed="false">
      <c r="A27" s="2" t="s">
        <v>53</v>
      </c>
      <c r="B27" s="4" t="s">
        <v>54</v>
      </c>
      <c r="C27" s="0" t="n">
        <v>1.00259549461312</v>
      </c>
      <c r="D27" s="3"/>
      <c r="E27" s="2"/>
      <c r="F27" s="4"/>
    </row>
    <row r="28" customFormat="false" ht="12.8" hidden="false" customHeight="false" outlineLevel="0" collapsed="false">
      <c r="A28" s="2" t="s">
        <v>55</v>
      </c>
      <c r="B28" s="4" t="s">
        <v>56</v>
      </c>
      <c r="C28" s="0" t="n">
        <v>4.664293598234</v>
      </c>
      <c r="D28" s="3"/>
      <c r="E28" s="2"/>
      <c r="F28" s="4"/>
    </row>
    <row r="29" customFormat="false" ht="12.8" hidden="false" customHeight="false" outlineLevel="0" collapsed="false">
      <c r="A29" s="2" t="s">
        <v>57</v>
      </c>
      <c r="B29" s="4" t="s">
        <v>58</v>
      </c>
      <c r="C29" s="0" t="n">
        <v>9.23031596925705</v>
      </c>
      <c r="D29" s="3"/>
      <c r="E29" s="2"/>
      <c r="F29" s="4"/>
    </row>
    <row r="30" customFormat="false" ht="12.8" hidden="false" customHeight="false" outlineLevel="0" collapsed="false">
      <c r="A30" s="2" t="s">
        <v>59</v>
      </c>
      <c r="B30" s="0" t="s">
        <v>60</v>
      </c>
      <c r="C30" s="0" t="n">
        <v>0.292180248515395</v>
      </c>
      <c r="D30" s="3"/>
      <c r="E30" s="2"/>
    </row>
    <row r="31" customFormat="false" ht="12.8" hidden="false" customHeight="false" outlineLevel="0" collapsed="false">
      <c r="A31" s="2" t="s">
        <v>61</v>
      </c>
      <c r="B31" s="0" t="s">
        <v>62</v>
      </c>
      <c r="C31" s="0" t="n">
        <v>1.65439279614705</v>
      </c>
      <c r="D31" s="3"/>
      <c r="E31" s="2"/>
    </row>
    <row r="32" customFormat="false" ht="12.8" hidden="false" customHeight="false" outlineLevel="0" collapsed="false">
      <c r="A32" s="2" t="s">
        <v>63</v>
      </c>
      <c r="B32" s="2" t="s">
        <v>64</v>
      </c>
      <c r="C32" s="0" t="n">
        <v>0.0765583539953891</v>
      </c>
      <c r="D32" s="3"/>
      <c r="E32" s="2"/>
      <c r="F32" s="2"/>
    </row>
    <row r="33" customFormat="false" ht="12.8" hidden="false" customHeight="false" outlineLevel="0" collapsed="false">
      <c r="A33" s="2" t="s">
        <v>65</v>
      </c>
      <c r="B33" s="2" t="s">
        <v>66</v>
      </c>
      <c r="C33" s="0" t="n">
        <v>1.4223233925009</v>
      </c>
      <c r="D33" s="3"/>
      <c r="E33" s="2"/>
      <c r="F33" s="2"/>
    </row>
    <row r="34" customFormat="false" ht="12.8" hidden="false" customHeight="false" outlineLevel="0" collapsed="false">
      <c r="A34" s="2" t="s">
        <v>67</v>
      </c>
      <c r="B34" s="2" t="s">
        <v>68</v>
      </c>
      <c r="C34" s="0" t="n">
        <v>0.345762476856614</v>
      </c>
      <c r="D34" s="3"/>
      <c r="E34" s="2"/>
      <c r="F34" s="2"/>
    </row>
    <row r="35" customFormat="false" ht="12.8" hidden="false" customHeight="false" outlineLevel="0" collapsed="false">
      <c r="A35" s="0" t="s">
        <v>69</v>
      </c>
      <c r="B35" s="0" t="s">
        <v>70</v>
      </c>
      <c r="C35" s="0" t="n">
        <v>0.00844607808022923</v>
      </c>
      <c r="D35" s="3"/>
    </row>
    <row r="36" customFormat="false" ht="12.8" hidden="false" customHeight="false" outlineLevel="0" collapsed="false">
      <c r="A36" s="0" t="s">
        <v>71</v>
      </c>
      <c r="B36" s="0" t="s">
        <v>72</v>
      </c>
      <c r="C36" s="0" t="n">
        <v>0.00844607808022923</v>
      </c>
      <c r="D36" s="3"/>
    </row>
    <row r="37" customFormat="false" ht="12.8" hidden="false" customHeight="false" outlineLevel="0" collapsed="false">
      <c r="A37" s="2" t="s">
        <v>73</v>
      </c>
      <c r="B37" s="2" t="s">
        <v>74</v>
      </c>
      <c r="C37" s="0" t="n">
        <v>0.00078728794888742</v>
      </c>
      <c r="D37" s="3"/>
      <c r="E37" s="2"/>
      <c r="F37" s="2"/>
    </row>
    <row r="38" customFormat="false" ht="12.8" hidden="false" customHeight="false" outlineLevel="0" collapsed="false">
      <c r="A38" s="2" t="s">
        <v>75</v>
      </c>
      <c r="B38" s="2" t="s">
        <v>76</v>
      </c>
      <c r="C38" s="0" t="n">
        <v>0.00232987152034261</v>
      </c>
      <c r="D38" s="3"/>
      <c r="E38" s="2"/>
      <c r="F38" s="2"/>
    </row>
    <row r="39" customFormat="false" ht="12.8" hidden="false" customHeight="false" outlineLevel="0" collapsed="false">
      <c r="A39" s="2" t="s">
        <v>77</v>
      </c>
      <c r="B39" s="2" t="s">
        <v>78</v>
      </c>
      <c r="C39" s="0" t="n">
        <v>0.00137538679966508</v>
      </c>
      <c r="D39" s="3"/>
      <c r="E39" s="2"/>
      <c r="F39" s="2"/>
    </row>
    <row r="40" customFormat="false" ht="12.8" hidden="false" customHeight="false" outlineLevel="0" collapsed="false">
      <c r="A40" s="2" t="s">
        <v>79</v>
      </c>
      <c r="B40" s="2" t="s">
        <v>80</v>
      </c>
      <c r="C40" s="0" t="n">
        <v>2.56411418214771E-005</v>
      </c>
      <c r="D40" s="3"/>
      <c r="E40" s="2"/>
      <c r="F40" s="2"/>
    </row>
    <row r="41" customFormat="false" ht="12.8" hidden="false" customHeight="false" outlineLevel="0" collapsed="false">
      <c r="A41" s="0" t="s">
        <v>81</v>
      </c>
      <c r="B41" s="0" t="s">
        <v>82</v>
      </c>
      <c r="C41" s="0" t="n">
        <v>9.88128886376484E-005</v>
      </c>
    </row>
    <row r="42" customFormat="false" ht="12.8" hidden="false" customHeight="false" outlineLevel="0" collapsed="false">
      <c r="A42" s="2" t="s">
        <v>83</v>
      </c>
      <c r="B42" s="2" t="s">
        <v>84</v>
      </c>
      <c r="C42" s="0" t="n">
        <v>6.93466535589978E-005</v>
      </c>
    </row>
    <row r="43" customFormat="false" ht="12.8" hidden="false" customHeight="false" outlineLevel="0" collapsed="false">
      <c r="A43" s="2" t="s">
        <v>85</v>
      </c>
      <c r="B43" s="2" t="s">
        <v>86</v>
      </c>
      <c r="C43" s="0" t="n">
        <v>0.000395501886939584</v>
      </c>
    </row>
    <row r="44" customFormat="false" ht="12.8" hidden="false" customHeight="false" outlineLevel="0" collapsed="false">
      <c r="A44" s="2" t="s">
        <v>87</v>
      </c>
      <c r="B44" s="2" t="s">
        <v>88</v>
      </c>
      <c r="C44" s="0" t="n">
        <v>0.000108511220580186</v>
      </c>
    </row>
    <row r="45" customFormat="false" ht="12.8" hidden="false" customHeight="false" outlineLevel="0" collapsed="false">
      <c r="A45" s="2" t="s">
        <v>89</v>
      </c>
      <c r="B45" s="2" t="s">
        <v>90</v>
      </c>
      <c r="C45" s="0" t="n">
        <v>4.57631644965243E-005</v>
      </c>
    </row>
    <row r="46" customFormat="false" ht="12.8" hidden="false" customHeight="false" outlineLevel="0" collapsed="false">
      <c r="A46" s="0" t="s">
        <v>91</v>
      </c>
      <c r="B46" s="0" t="s">
        <v>92</v>
      </c>
      <c r="C46" s="0" t="n">
        <v>0.0333778755658975</v>
      </c>
    </row>
    <row r="47" customFormat="false" ht="12.8" hidden="false" customHeight="false" outlineLevel="0" collapsed="false">
      <c r="A47" s="2" t="s">
        <v>93</v>
      </c>
      <c r="B47" s="2" t="s">
        <v>94</v>
      </c>
      <c r="C47" s="0" t="n">
        <v>0.00102203043379514</v>
      </c>
    </row>
    <row r="48" customFormat="false" ht="12.8" hidden="false" customHeight="false" outlineLevel="0" collapsed="false">
      <c r="A48" s="0" t="s">
        <v>95</v>
      </c>
      <c r="B48" s="0" t="s">
        <v>96</v>
      </c>
      <c r="C48" s="0" t="n">
        <v>6.11980416626668E-005</v>
      </c>
    </row>
    <row r="49" customFormat="false" ht="12.8" hidden="false" customHeight="false" outlineLevel="0" collapsed="false">
      <c r="A49" s="0" t="s">
        <v>97</v>
      </c>
      <c r="B49" s="0" t="s">
        <v>98</v>
      </c>
      <c r="C49" s="0" t="n">
        <v>3.12846682937653E-006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1" sqref="A1:C49 E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63"/>
    <col collapsed="false" customWidth="true" hidden="false" outlineLevel="0" max="3" min="3" style="0" width="5.79"/>
    <col collapsed="false" customWidth="true" hidden="false" outlineLevel="0" max="4" min="4" style="0" width="5.96"/>
    <col collapsed="false" customWidth="true" hidden="false" outlineLevel="0" max="5" min="5" style="0" width="9.8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99</v>
      </c>
      <c r="B1" s="2"/>
    </row>
    <row r="2" customFormat="false" ht="12.8" hidden="false" customHeight="false" outlineLevel="0" collapsed="false">
      <c r="A2" s="2"/>
      <c r="B2" s="2"/>
      <c r="C2" s="1" t="s">
        <v>100</v>
      </c>
      <c r="D2" s="1" t="s">
        <v>101</v>
      </c>
      <c r="E2" s="1" t="s">
        <v>2</v>
      </c>
    </row>
    <row r="3" customFormat="false" ht="12.8" hidden="false" customHeight="false" outlineLevel="0" collapsed="false">
      <c r="A3" s="2" t="s">
        <v>23</v>
      </c>
      <c r="B3" s="2" t="s">
        <v>24</v>
      </c>
      <c r="C3" s="0" t="n">
        <v>89.1</v>
      </c>
      <c r="D3" s="0" t="n">
        <v>2.8</v>
      </c>
      <c r="E3" s="3" t="n">
        <f aca="false">(D3/100*17)/C3*1000</f>
        <v>5.34231200897868</v>
      </c>
    </row>
    <row r="4" customFormat="false" ht="12.8" hidden="false" customHeight="false" outlineLevel="0" collapsed="false">
      <c r="A4" s="2" t="s">
        <v>25</v>
      </c>
      <c r="B4" s="2" t="s">
        <v>26</v>
      </c>
      <c r="C4" s="4" t="n">
        <v>174.2</v>
      </c>
      <c r="D4" s="0" t="n">
        <v>3.4</v>
      </c>
      <c r="E4" s="3" t="n">
        <f aca="false">(D4/100*17)/C4*1000</f>
        <v>3.31802525832377</v>
      </c>
    </row>
    <row r="5" customFormat="false" ht="12.8" hidden="false" customHeight="false" outlineLevel="0" collapsed="false">
      <c r="A5" s="2" t="s">
        <v>27</v>
      </c>
      <c r="B5" s="4" t="s">
        <v>28</v>
      </c>
      <c r="C5" s="4" t="n">
        <v>133.1</v>
      </c>
      <c r="D5" s="0" t="n">
        <v>6.3</v>
      </c>
      <c r="E5" s="3" t="n">
        <f aca="false">(D5/100*17)/C5*1000</f>
        <v>8.0465815176559</v>
      </c>
    </row>
    <row r="6" customFormat="false" ht="12.8" hidden="false" customHeight="false" outlineLevel="0" collapsed="false">
      <c r="A6" s="2" t="s">
        <v>29</v>
      </c>
      <c r="B6" s="4" t="s">
        <v>30</v>
      </c>
      <c r="C6" s="4" t="n">
        <v>121.2</v>
      </c>
      <c r="D6" s="0" t="n">
        <v>0.3</v>
      </c>
      <c r="E6" s="3" t="n">
        <f aca="false">(D6/100*17)/C6*1000</f>
        <v>0.420792079207921</v>
      </c>
    </row>
    <row r="7" customFormat="false" ht="12.8" hidden="false" customHeight="false" outlineLevel="0" collapsed="false">
      <c r="A7" s="2" t="s">
        <v>31</v>
      </c>
      <c r="B7" s="4" t="s">
        <v>32</v>
      </c>
      <c r="C7" s="4" t="n">
        <v>147.1</v>
      </c>
      <c r="D7" s="0" t="n">
        <v>20.5</v>
      </c>
      <c r="E7" s="3" t="n">
        <f aca="false">(D7/100*17)/C7*1000</f>
        <v>23.6913664174031</v>
      </c>
    </row>
    <row r="8" customFormat="false" ht="12.8" hidden="false" customHeight="false" outlineLevel="0" collapsed="false">
      <c r="A8" s="2" t="s">
        <v>33</v>
      </c>
      <c r="B8" s="4" t="s">
        <v>34</v>
      </c>
      <c r="C8" s="4" t="n">
        <v>75.1</v>
      </c>
      <c r="D8" s="0" t="n">
        <v>1.6</v>
      </c>
      <c r="E8" s="3" t="n">
        <f aca="false">(D8/100*17)/C8*1000</f>
        <v>3.62183754993342</v>
      </c>
    </row>
    <row r="9" customFormat="false" ht="12.8" hidden="false" customHeight="false" outlineLevel="0" collapsed="false">
      <c r="A9" s="2" t="s">
        <v>35</v>
      </c>
      <c r="B9" s="4" t="s">
        <v>36</v>
      </c>
      <c r="C9" s="4" t="n">
        <v>155.2</v>
      </c>
      <c r="D9" s="0" t="n">
        <v>2.6</v>
      </c>
      <c r="E9" s="3" t="n">
        <f aca="false">(D9/100*17)/C9*1000</f>
        <v>2.8479381443299</v>
      </c>
    </row>
    <row r="10" customFormat="false" ht="12.8" hidden="false" customHeight="false" outlineLevel="0" collapsed="false">
      <c r="A10" s="2" t="s">
        <v>37</v>
      </c>
      <c r="B10" s="4" t="s">
        <v>38</v>
      </c>
      <c r="C10" s="4" t="n">
        <v>131.2</v>
      </c>
      <c r="D10" s="0" t="n">
        <v>5.2</v>
      </c>
      <c r="E10" s="3" t="n">
        <f aca="false">(D10/100*17)/C10*1000</f>
        <v>6.73780487804878</v>
      </c>
    </row>
    <row r="11" customFormat="false" ht="12.8" hidden="false" customHeight="false" outlineLevel="0" collapsed="false">
      <c r="A11" s="2" t="s">
        <v>39</v>
      </c>
      <c r="B11" s="4" t="s">
        <v>40</v>
      </c>
      <c r="C11" s="4" t="n">
        <v>131.2</v>
      </c>
      <c r="D11" s="0" t="n">
        <v>8.2</v>
      </c>
      <c r="E11" s="3" t="n">
        <f aca="false">(D11/100*17)/C11*1000</f>
        <v>10.625</v>
      </c>
    </row>
    <row r="12" customFormat="false" ht="12.8" hidden="false" customHeight="false" outlineLevel="0" collapsed="false">
      <c r="A12" s="0" t="s">
        <v>41</v>
      </c>
      <c r="B12" s="4" t="s">
        <v>42</v>
      </c>
      <c r="C12" s="4" t="n">
        <v>146.2</v>
      </c>
      <c r="D12" s="0" t="n">
        <v>7.2</v>
      </c>
      <c r="E12" s="3" t="n">
        <f aca="false">(D12/100*17)/C12*1000</f>
        <v>8.37209302325582</v>
      </c>
    </row>
    <row r="13" customFormat="false" ht="12.8" hidden="false" customHeight="false" outlineLevel="0" collapsed="false">
      <c r="A13" s="2" t="s">
        <v>43</v>
      </c>
      <c r="B13" s="4" t="s">
        <v>44</v>
      </c>
      <c r="C13" s="4" t="n">
        <v>149.2</v>
      </c>
      <c r="D13" s="0" t="n">
        <v>2.4</v>
      </c>
      <c r="E13" s="3" t="n">
        <f aca="false">(D13/100*17)/C13*1000</f>
        <v>2.73458445040215</v>
      </c>
    </row>
    <row r="14" customFormat="false" ht="12.8" hidden="false" customHeight="false" outlineLevel="0" collapsed="false">
      <c r="A14" s="2" t="s">
        <v>45</v>
      </c>
      <c r="B14" s="4" t="s">
        <v>46</v>
      </c>
      <c r="C14" s="4" t="n">
        <v>165.2</v>
      </c>
      <c r="D14" s="0" t="n">
        <v>4.5</v>
      </c>
      <c r="E14" s="3" t="n">
        <f aca="false">(D14/100*17)/C14*1000</f>
        <v>4.63075060532688</v>
      </c>
    </row>
    <row r="15" customFormat="false" ht="12.8" hidden="false" customHeight="false" outlineLevel="0" collapsed="false">
      <c r="A15" s="2" t="s">
        <v>47</v>
      </c>
      <c r="B15" s="4" t="s">
        <v>48</v>
      </c>
      <c r="C15" s="4" t="n">
        <v>115.1</v>
      </c>
      <c r="D15" s="0" t="n">
        <v>9.5</v>
      </c>
      <c r="E15" s="3" t="n">
        <f aca="false">(D15/100*17)/C15*1000</f>
        <v>14.0312771503041</v>
      </c>
    </row>
    <row r="16" customFormat="false" ht="12.8" hidden="false" customHeight="false" outlineLevel="0" collapsed="false">
      <c r="A16" s="2" t="s">
        <v>49</v>
      </c>
      <c r="B16" s="4" t="s">
        <v>50</v>
      </c>
      <c r="C16" s="4" t="n">
        <v>105.1</v>
      </c>
      <c r="D16" s="0" t="n">
        <v>5</v>
      </c>
      <c r="E16" s="3" t="n">
        <f aca="false">(D16/100*17)/C16*1000</f>
        <v>8.08753568030448</v>
      </c>
    </row>
    <row r="17" customFormat="false" ht="12.8" hidden="false" customHeight="false" outlineLevel="0" collapsed="false">
      <c r="A17" s="2" t="s">
        <v>51</v>
      </c>
      <c r="B17" s="4" t="s">
        <v>52</v>
      </c>
      <c r="C17" s="4" t="n">
        <v>119.1</v>
      </c>
      <c r="D17" s="0" t="n">
        <v>3.9</v>
      </c>
      <c r="E17" s="3" t="n">
        <f aca="false">(D17/100*17)/C17*1000</f>
        <v>5.56675062972292</v>
      </c>
    </row>
    <row r="18" customFormat="false" ht="12.8" hidden="false" customHeight="false" outlineLevel="0" collapsed="false">
      <c r="A18" s="2" t="s">
        <v>53</v>
      </c>
      <c r="B18" s="4" t="s">
        <v>54</v>
      </c>
      <c r="C18" s="4" t="n">
        <v>204.2</v>
      </c>
      <c r="D18" s="0" t="n">
        <v>1.1</v>
      </c>
      <c r="E18" s="3" t="n">
        <f aca="false">(D18/100*17)/C18*1000</f>
        <v>0.915768854064643</v>
      </c>
    </row>
    <row r="19" customFormat="false" ht="12.8" hidden="false" customHeight="false" outlineLevel="0" collapsed="false">
      <c r="A19" s="2" t="s">
        <v>55</v>
      </c>
      <c r="B19" s="4" t="s">
        <v>56</v>
      </c>
      <c r="C19" s="4" t="n">
        <v>181.2</v>
      </c>
      <c r="D19" s="0" t="n">
        <v>4.7</v>
      </c>
      <c r="E19" s="3" t="n">
        <f aca="false">(D19/100*17)/C19*1000</f>
        <v>4.40949227373068</v>
      </c>
    </row>
    <row r="20" customFormat="false" ht="12.8" hidden="false" customHeight="false" outlineLevel="0" collapsed="false">
      <c r="A20" s="2" t="s">
        <v>57</v>
      </c>
      <c r="B20" s="4" t="s">
        <v>58</v>
      </c>
      <c r="C20" s="4" t="n">
        <v>117.1</v>
      </c>
      <c r="D20" s="0" t="n">
        <v>6</v>
      </c>
      <c r="E20" s="3" t="n">
        <f aca="false">(D20/100*17)/C20*1000</f>
        <v>8.71050384286934</v>
      </c>
    </row>
    <row r="21" customFormat="false" ht="12.8" hidden="false" customHeight="false" outlineLevel="0" collapsed="false">
      <c r="A21" s="2" t="s">
        <v>59</v>
      </c>
      <c r="B21" s="0" t="s">
        <v>60</v>
      </c>
      <c r="C21" s="0" t="n">
        <v>40.078</v>
      </c>
      <c r="D21" s="0" t="n">
        <v>0.02</v>
      </c>
      <c r="E21" s="3" t="n">
        <f aca="false">(D21/100*17)/C21*1000</f>
        <v>0.0848345725834622</v>
      </c>
    </row>
    <row r="22" customFormat="false" ht="12.8" hidden="false" customHeight="false" outlineLevel="0" collapsed="false">
      <c r="A22" s="2" t="s">
        <v>61</v>
      </c>
      <c r="B22" s="0" t="s">
        <v>62</v>
      </c>
      <c r="C22" s="0" t="n">
        <v>94.9714</v>
      </c>
      <c r="D22" s="0" t="n">
        <v>0.8</v>
      </c>
      <c r="E22" s="3" t="n">
        <f aca="false">(D22/100*17)/C22*1000</f>
        <v>1.43201005776476</v>
      </c>
    </row>
    <row r="23" customFormat="false" ht="12.8" hidden="false" customHeight="false" outlineLevel="0" collapsed="false">
      <c r="A23" s="2" t="s">
        <v>63</v>
      </c>
      <c r="B23" s="2" t="s">
        <v>64</v>
      </c>
      <c r="C23" s="0" t="n">
        <v>22.989</v>
      </c>
      <c r="D23" s="0" t="n">
        <v>0.01</v>
      </c>
      <c r="E23" s="3" t="n">
        <f aca="false">(D23/100*17)/C23*1000</f>
        <v>0.0739484101091827</v>
      </c>
    </row>
    <row r="24" customFormat="false" ht="12.8" hidden="false" customHeight="false" outlineLevel="0" collapsed="false">
      <c r="A24" s="2" t="s">
        <v>65</v>
      </c>
      <c r="B24" s="2" t="s">
        <v>66</v>
      </c>
      <c r="C24" s="0" t="n">
        <v>39.098</v>
      </c>
      <c r="D24" s="0" t="n">
        <v>0.01</v>
      </c>
      <c r="E24" s="3" t="n">
        <f aca="false">(D24/100*17)/C24*1000</f>
        <v>0.0434804849352908</v>
      </c>
    </row>
    <row r="25" customFormat="false" ht="12.8" hidden="false" customHeight="false" outlineLevel="0" collapsed="false">
      <c r="A25" s="2" t="s">
        <v>67</v>
      </c>
      <c r="B25" s="2" t="s">
        <v>68</v>
      </c>
      <c r="C25" s="0" t="n">
        <v>24.305</v>
      </c>
      <c r="D25" s="0" t="n">
        <f aca="false">22.1/1000000</f>
        <v>2.21E-005</v>
      </c>
      <c r="E25" s="3" t="n">
        <f aca="false">(D25/100*17)/C25*1000</f>
        <v>0.000154577247479942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n">
        <v>55.84</v>
      </c>
      <c r="D26" s="0" t="n">
        <f aca="false">3.7/1000000</f>
        <v>3.7E-006</v>
      </c>
      <c r="E26" s="3" t="n">
        <f aca="false">(D26/100*17)/C26*1000</f>
        <v>1.12643266475645E-005</v>
      </c>
    </row>
    <row r="27" customFormat="false" ht="12.8" hidden="false" customHeight="false" outlineLevel="0" collapsed="false">
      <c r="A27" s="0" t="s">
        <v>71</v>
      </c>
      <c r="B27" s="0" t="s">
        <v>72</v>
      </c>
      <c r="C27" s="0" t="n">
        <v>55.84</v>
      </c>
      <c r="D27" s="0" t="n">
        <f aca="false">3.7/1000000</f>
        <v>3.7E-006</v>
      </c>
      <c r="E27" s="3" t="n">
        <f aca="false">(D27/100*17)/C27*1000</f>
        <v>1.12643266475645E-005</v>
      </c>
    </row>
    <row r="28" customFormat="false" ht="12.8" hidden="false" customHeight="false" outlineLevel="0" collapsed="false">
      <c r="A28" s="2" t="s">
        <v>73</v>
      </c>
      <c r="B28" s="2" t="s">
        <v>74</v>
      </c>
      <c r="C28" s="0" t="n">
        <v>63.546</v>
      </c>
      <c r="D28" s="0" t="n">
        <f aca="false">1.7/1000000</f>
        <v>1.7E-006</v>
      </c>
      <c r="E28" s="3" t="n">
        <f aca="false">(D28/100*17)/C28*1000</f>
        <v>4.54788657035848E-006</v>
      </c>
    </row>
    <row r="29" customFormat="false" ht="12.8" hidden="false" customHeight="false" outlineLevel="0" collapsed="false">
      <c r="A29" s="2" t="s">
        <v>75</v>
      </c>
      <c r="B29" s="2" t="s">
        <v>76</v>
      </c>
      <c r="C29" s="0" t="n">
        <v>65.38</v>
      </c>
      <c r="D29" s="0" t="n">
        <f aca="false">33.1/1000000</f>
        <v>3.31E-005</v>
      </c>
      <c r="E29" s="3" t="n">
        <f aca="false">(D29/100*17)/C29*1000</f>
        <v>8.60660752523708E-005</v>
      </c>
    </row>
    <row r="30" customFormat="false" ht="12.8" hidden="false" customHeight="false" outlineLevel="0" collapsed="false">
      <c r="A30" s="2" t="s">
        <v>77</v>
      </c>
      <c r="B30" s="2" t="s">
        <v>78</v>
      </c>
      <c r="C30" s="0" t="n">
        <v>54.938</v>
      </c>
      <c r="D30" s="0" t="n">
        <f aca="false">0.3/1000000</f>
        <v>3E-007</v>
      </c>
      <c r="E30" s="3" t="n">
        <f aca="false">(D30/100*17)/C30*1000</f>
        <v>9.2831919618479E-007</v>
      </c>
    </row>
    <row r="31" customFormat="false" ht="12.8" hidden="false" customHeight="false" outlineLevel="0" collapsed="false">
      <c r="A31" s="2" t="s">
        <v>79</v>
      </c>
      <c r="B31" s="2" t="s">
        <v>80</v>
      </c>
      <c r="C31" s="0" t="n">
        <v>441.4</v>
      </c>
      <c r="D31" s="0" t="n">
        <f aca="false">0.4/1000000</f>
        <v>4E-007</v>
      </c>
      <c r="E31" s="3" t="n">
        <f aca="false">(D31/100*17)/C31*1000</f>
        <v>1.54055278658813E-007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1" sqref="A1:C49 E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7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102</v>
      </c>
    </row>
    <row r="2" customFormat="false" ht="12.8" hidden="false" customHeight="false" outlineLevel="0" collapsed="false">
      <c r="C2" s="1" t="s">
        <v>100</v>
      </c>
      <c r="D2" s="1" t="s">
        <v>101</v>
      </c>
      <c r="E2" s="1" t="s">
        <v>2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n">
        <v>342.3</v>
      </c>
      <c r="D3" s="0" t="n">
        <v>5</v>
      </c>
      <c r="E3" s="0" t="n">
        <f aca="false">(D3/100*3)/C3*1000</f>
        <v>0.438212094653813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n">
        <v>666.578</v>
      </c>
      <c r="D4" s="0" t="n">
        <v>4</v>
      </c>
      <c r="E4" s="0" t="n">
        <f aca="false">(D4/100*3)/C4*1000</f>
        <v>0.180023943184444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504.438</v>
      </c>
      <c r="D5" s="0" t="n">
        <v>1</v>
      </c>
      <c r="E5" s="0" t="n">
        <f aca="false">(D5/100*3)/C5*1000</f>
        <v>0.0594721254148181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162.1406</v>
      </c>
      <c r="D6" s="0" t="n">
        <v>1</v>
      </c>
      <c r="E6" s="0" t="n">
        <f aca="false">(D6/100*3)/C6*1000</f>
        <v>0.185024602104593</v>
      </c>
    </row>
    <row r="7" customFormat="false" ht="12.8" hidden="false" customHeight="false" outlineLevel="0" collapsed="false">
      <c r="A7" s="0" t="s">
        <v>19</v>
      </c>
      <c r="B7" s="0" t="s">
        <v>20</v>
      </c>
      <c r="C7" s="0" t="n">
        <v>162.1406</v>
      </c>
      <c r="D7" s="0" t="n">
        <v>8</v>
      </c>
      <c r="E7" s="0" t="n">
        <f aca="false">(D7/100*3)/C7*1000</f>
        <v>1.48019681683675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n">
        <v>194.139</v>
      </c>
      <c r="D8" s="0" t="n">
        <v>22</v>
      </c>
      <c r="E8" s="0" t="n">
        <f aca="false">(D8/100*3)/C8*1000</f>
        <v>3.39962604113547</v>
      </c>
    </row>
    <row r="9" customFormat="false" ht="12.8" hidden="false" customHeight="false" outlineLevel="0" collapsed="false">
      <c r="A9" s="2" t="s">
        <v>23</v>
      </c>
      <c r="B9" s="2" t="s">
        <v>24</v>
      </c>
      <c r="C9" s="0" t="n">
        <v>89.1</v>
      </c>
      <c r="D9" s="0" t="n">
        <v>1.915</v>
      </c>
      <c r="E9" s="0" t="n">
        <f aca="false">(D9/100*3)/C9*1000</f>
        <v>0.644781144781145</v>
      </c>
    </row>
    <row r="10" customFormat="false" ht="12.8" hidden="false" customHeight="false" outlineLevel="0" collapsed="false">
      <c r="A10" s="2" t="s">
        <v>25</v>
      </c>
      <c r="B10" s="2" t="s">
        <v>26</v>
      </c>
      <c r="C10" s="4" t="n">
        <v>174.2</v>
      </c>
      <c r="D10" s="0" t="n">
        <v>3.153</v>
      </c>
      <c r="E10" s="0" t="n">
        <f aca="false">(D10/100*3)/C10*1000</f>
        <v>0.542996555683123</v>
      </c>
    </row>
    <row r="11" customFormat="false" ht="12.8" hidden="false" customHeight="false" outlineLevel="0" collapsed="false">
      <c r="A11" s="2" t="s">
        <v>27</v>
      </c>
      <c r="B11" s="4" t="s">
        <v>28</v>
      </c>
      <c r="C11" s="4" t="n">
        <v>133.1</v>
      </c>
      <c r="D11" s="0" t="n">
        <v>5.112</v>
      </c>
      <c r="E11" s="0" t="n">
        <f aca="false">(D11/100*3)/C11*1000</f>
        <v>1.15221637866266</v>
      </c>
    </row>
    <row r="12" customFormat="false" ht="12.8" hidden="false" customHeight="false" outlineLevel="0" collapsed="false">
      <c r="A12" s="2" t="s">
        <v>29</v>
      </c>
      <c r="B12" s="4" t="s">
        <v>30</v>
      </c>
      <c r="C12" s="4" t="n">
        <v>121.2</v>
      </c>
      <c r="D12" s="0" t="n">
        <v>0.655</v>
      </c>
      <c r="E12" s="0" t="n">
        <f aca="false">(D12/100*3)/C12*1000</f>
        <v>0.162128712871287</v>
      </c>
    </row>
    <row r="13" customFormat="false" ht="12.8" hidden="false" customHeight="false" outlineLevel="0" collapsed="false">
      <c r="A13" s="2" t="s">
        <v>31</v>
      </c>
      <c r="B13" s="4" t="s">
        <v>32</v>
      </c>
      <c r="C13" s="4" t="n">
        <v>147.1</v>
      </c>
      <c r="D13" s="0" t="n">
        <v>7.874</v>
      </c>
      <c r="E13" s="0" t="n">
        <f aca="false">(D13/100*3)/C13*1000</f>
        <v>1.60584636301835</v>
      </c>
    </row>
    <row r="14" customFormat="false" ht="12.8" hidden="false" customHeight="false" outlineLevel="0" collapsed="false">
      <c r="A14" s="2" t="s">
        <v>33</v>
      </c>
      <c r="B14" s="4" t="s">
        <v>34</v>
      </c>
      <c r="C14" s="4" t="n">
        <v>75.1</v>
      </c>
      <c r="D14" s="0" t="n">
        <v>1.88</v>
      </c>
      <c r="E14" s="0" t="n">
        <f aca="false">(D14/100*3)/C14*1000</f>
        <v>0.750998668442077</v>
      </c>
    </row>
    <row r="15" customFormat="false" ht="12.8" hidden="false" customHeight="false" outlineLevel="0" collapsed="false">
      <c r="A15" s="2" t="s">
        <v>35</v>
      </c>
      <c r="B15" s="4" t="s">
        <v>36</v>
      </c>
      <c r="C15" s="4" t="n">
        <v>155.2</v>
      </c>
      <c r="D15" s="0" t="n">
        <v>1.097</v>
      </c>
      <c r="E15" s="0" t="n">
        <f aca="false">(D15/100*3)/C15*1000</f>
        <v>0.212048969072165</v>
      </c>
    </row>
    <row r="16" customFormat="false" ht="12.8" hidden="false" customHeight="false" outlineLevel="0" collapsed="false">
      <c r="A16" s="2" t="s">
        <v>37</v>
      </c>
      <c r="B16" s="4" t="s">
        <v>38</v>
      </c>
      <c r="C16" s="4" t="n">
        <v>131.2</v>
      </c>
      <c r="D16" s="0" t="n">
        <v>1.971</v>
      </c>
      <c r="E16" s="0" t="n">
        <f aca="false">(D16/100*3)/C16*1000</f>
        <v>0.450685975609756</v>
      </c>
    </row>
    <row r="17" customFormat="false" ht="12.8" hidden="false" customHeight="false" outlineLevel="0" collapsed="false">
      <c r="A17" s="2" t="s">
        <v>39</v>
      </c>
      <c r="B17" s="4" t="s">
        <v>40</v>
      </c>
      <c r="C17" s="4" t="n">
        <v>131.2</v>
      </c>
      <c r="D17" s="0" t="n">
        <v>3.309</v>
      </c>
      <c r="E17" s="0" t="n">
        <f aca="false">(D17/100*3)/C17*1000</f>
        <v>0.756631097560976</v>
      </c>
    </row>
    <row r="18" customFormat="false" ht="12.8" hidden="false" customHeight="false" outlineLevel="0" collapsed="false">
      <c r="A18" s="0" t="s">
        <v>41</v>
      </c>
      <c r="B18" s="4" t="s">
        <v>42</v>
      </c>
      <c r="C18" s="4" t="n">
        <v>146.2</v>
      </c>
      <c r="D18" s="0" t="n">
        <v>2.706</v>
      </c>
      <c r="E18" s="0" t="n">
        <f aca="false">(D18/100*3)/C18*1000</f>
        <v>0.555266757865937</v>
      </c>
    </row>
    <row r="19" customFormat="false" ht="12.8" hidden="false" customHeight="false" outlineLevel="0" collapsed="false">
      <c r="A19" s="2" t="s">
        <v>43</v>
      </c>
      <c r="B19" s="4" t="s">
        <v>44</v>
      </c>
      <c r="C19" s="4" t="n">
        <v>149.2</v>
      </c>
      <c r="D19" s="0" t="n">
        <v>0.547</v>
      </c>
      <c r="E19" s="0" t="n">
        <f aca="false">(D19/100*3)/C19*1000</f>
        <v>0.109986595174263</v>
      </c>
    </row>
    <row r="20" customFormat="false" ht="12.8" hidden="false" customHeight="false" outlineLevel="0" collapsed="false">
      <c r="A20" s="2" t="s">
        <v>45</v>
      </c>
      <c r="B20" s="4" t="s">
        <v>46</v>
      </c>
      <c r="C20" s="4" t="n">
        <v>165.2</v>
      </c>
      <c r="D20" s="0" t="n">
        <v>2.122</v>
      </c>
      <c r="E20" s="0" t="n">
        <f aca="false">(D20/100*3)/C20*1000</f>
        <v>0.385351089588378</v>
      </c>
    </row>
    <row r="21" customFormat="false" ht="12.8" hidden="false" customHeight="false" outlineLevel="0" collapsed="false">
      <c r="A21" s="2" t="s">
        <v>47</v>
      </c>
      <c r="B21" s="4" t="s">
        <v>48</v>
      </c>
      <c r="C21" s="4" t="n">
        <v>115.1</v>
      </c>
      <c r="D21" s="0" t="n">
        <v>2.379</v>
      </c>
      <c r="E21" s="0" t="n">
        <f aca="false">(D21/100*3)/C21*1000</f>
        <v>0.620069504778453</v>
      </c>
    </row>
    <row r="22" customFormat="false" ht="12.8" hidden="false" customHeight="false" outlineLevel="0" collapsed="false">
      <c r="A22" s="2" t="s">
        <v>49</v>
      </c>
      <c r="B22" s="4" t="s">
        <v>50</v>
      </c>
      <c r="C22" s="4" t="n">
        <v>105.1</v>
      </c>
      <c r="D22" s="0" t="n">
        <v>2.357</v>
      </c>
      <c r="E22" s="0" t="n">
        <f aca="false">(D22/100*3)/C22*1000</f>
        <v>0.67278782112274</v>
      </c>
    </row>
    <row r="23" customFormat="false" ht="12.8" hidden="false" customHeight="false" outlineLevel="0" collapsed="false">
      <c r="A23" s="2" t="s">
        <v>51</v>
      </c>
      <c r="B23" s="4" t="s">
        <v>52</v>
      </c>
      <c r="C23" s="4" t="n">
        <v>119.1</v>
      </c>
      <c r="D23" s="0" t="n">
        <v>1.766</v>
      </c>
      <c r="E23" s="0" t="n">
        <f aca="false">(D23/100*3)/C23*1000</f>
        <v>0.444836272040302</v>
      </c>
    </row>
    <row r="24" customFormat="false" ht="12.8" hidden="false" customHeight="false" outlineLevel="0" collapsed="false">
      <c r="A24" s="2" t="s">
        <v>53</v>
      </c>
      <c r="B24" s="4" t="s">
        <v>54</v>
      </c>
      <c r="C24" s="4" t="n">
        <v>204.2</v>
      </c>
      <c r="D24" s="0" t="n">
        <v>0.591</v>
      </c>
      <c r="E24" s="0" t="n">
        <f aca="false">(D24/100*3)/C24*1000</f>
        <v>0.0868266405484819</v>
      </c>
    </row>
    <row r="25" customFormat="false" ht="12.8" hidden="false" customHeight="false" outlineLevel="0" collapsed="false">
      <c r="A25" s="2" t="s">
        <v>55</v>
      </c>
      <c r="B25" s="4" t="s">
        <v>56</v>
      </c>
      <c r="C25" s="4" t="n">
        <v>181.2</v>
      </c>
      <c r="D25" s="0" t="n">
        <v>1.539</v>
      </c>
      <c r="E25" s="0" t="n">
        <f aca="false">(D25/100*3)/C25*1000</f>
        <v>0.254801324503311</v>
      </c>
    </row>
    <row r="26" customFormat="false" ht="12.8" hidden="false" customHeight="false" outlineLevel="0" collapsed="false">
      <c r="A26" s="2" t="s">
        <v>57</v>
      </c>
      <c r="B26" s="4" t="s">
        <v>58</v>
      </c>
      <c r="C26" s="4" t="n">
        <v>117.1</v>
      </c>
      <c r="D26" s="0" t="n">
        <v>2.029</v>
      </c>
      <c r="E26" s="0" t="n">
        <f aca="false">(D26/100*3)/C26*1000</f>
        <v>0.519812126387703</v>
      </c>
    </row>
    <row r="27" customFormat="false" ht="12.8" hidden="false" customHeight="false" outlineLevel="0" collapsed="false">
      <c r="A27" s="0" t="s">
        <v>81</v>
      </c>
      <c r="B27" s="0" t="s">
        <v>82</v>
      </c>
      <c r="C27" s="0" t="n">
        <v>265.35</v>
      </c>
      <c r="D27" s="0" t="n">
        <f aca="false">0.874/1000</f>
        <v>0.000874</v>
      </c>
      <c r="E27" s="0" t="n">
        <f aca="false">(D27/100*3)/C27*1000</f>
        <v>9.88128886376484E-005</v>
      </c>
    </row>
    <row r="28" customFormat="false" ht="12.8" hidden="false" customHeight="false" outlineLevel="0" collapsed="false">
      <c r="A28" s="2" t="s">
        <v>83</v>
      </c>
      <c r="B28" s="2" t="s">
        <v>84</v>
      </c>
      <c r="C28" s="0" t="n">
        <v>376.37</v>
      </c>
      <c r="D28" s="0" t="n">
        <f aca="false">0.87/1000</f>
        <v>0.00087</v>
      </c>
      <c r="E28" s="0" t="n">
        <f aca="false">(D28/100*3)/C28*1000</f>
        <v>6.93466535589978E-005</v>
      </c>
    </row>
    <row r="29" customFormat="false" ht="12.8" hidden="false" customHeight="false" outlineLevel="0" collapsed="false">
      <c r="A29" s="2" t="s">
        <v>85</v>
      </c>
      <c r="B29" s="2" t="s">
        <v>86</v>
      </c>
      <c r="C29" s="0" t="n">
        <v>123.1094</v>
      </c>
      <c r="D29" s="0" t="n">
        <f aca="false">1.623/1000</f>
        <v>0.001623</v>
      </c>
      <c r="E29" s="0" t="n">
        <f aca="false">(D29/100*3)/C29*1000</f>
        <v>0.000395501886939584</v>
      </c>
    </row>
    <row r="30" customFormat="false" ht="12.8" hidden="false" customHeight="false" outlineLevel="0" collapsed="false">
      <c r="A30" s="2" t="s">
        <v>87</v>
      </c>
      <c r="B30" s="2" t="s">
        <v>88</v>
      </c>
      <c r="C30" s="0" t="n">
        <v>219.24</v>
      </c>
      <c r="D30" s="0" t="n">
        <f aca="false">0.793/1000</f>
        <v>0.000793</v>
      </c>
      <c r="E30" s="0" t="n">
        <f aca="false">(D30/100*3)/C30*1000</f>
        <v>0.000108511220580186</v>
      </c>
    </row>
    <row r="31" customFormat="false" ht="12.8" hidden="false" customHeight="false" outlineLevel="0" collapsed="false">
      <c r="A31" s="2" t="s">
        <v>89</v>
      </c>
      <c r="B31" s="2" t="s">
        <v>90</v>
      </c>
      <c r="C31" s="0" t="n">
        <v>247.142</v>
      </c>
      <c r="D31" s="0" t="n">
        <f aca="false">0.377/1000</f>
        <v>0.000377</v>
      </c>
      <c r="E31" s="0" t="n">
        <f aca="false">(D31/100*3)/C31*1000</f>
        <v>4.57631644965243E-005</v>
      </c>
    </row>
    <row r="32" customFormat="false" ht="12.8" hidden="false" customHeight="false" outlineLevel="0" collapsed="false">
      <c r="A32" s="2" t="s">
        <v>79</v>
      </c>
      <c r="B32" s="2" t="s">
        <v>80</v>
      </c>
      <c r="C32" s="0" t="n">
        <v>441.4</v>
      </c>
      <c r="D32" s="0" t="n">
        <f aca="false">375/1000000</f>
        <v>0.000375</v>
      </c>
      <c r="E32" s="0" t="n">
        <f aca="false">(D32/100*3)/C32*1000</f>
        <v>2.54870865428183E-005</v>
      </c>
    </row>
    <row r="33" customFormat="false" ht="12.8" hidden="false" customHeight="false" outlineLevel="0" collapsed="false">
      <c r="A33" s="0" t="s">
        <v>91</v>
      </c>
      <c r="B33" s="0" t="s">
        <v>92</v>
      </c>
      <c r="C33" s="0" t="n">
        <v>104.1708</v>
      </c>
      <c r="D33" s="2" t="n">
        <f aca="false">115.9/1000</f>
        <v>0.1159</v>
      </c>
      <c r="E33" s="0" t="n">
        <f aca="false">(D33/100*3)/C33*1000</f>
        <v>0.0333778755658975</v>
      </c>
    </row>
    <row r="34" customFormat="false" ht="12.8" hidden="false" customHeight="false" outlineLevel="0" collapsed="false">
      <c r="A34" s="2" t="s">
        <v>93</v>
      </c>
      <c r="B34" s="2" t="s">
        <v>94</v>
      </c>
      <c r="C34" s="0" t="n">
        <v>176.12</v>
      </c>
      <c r="D34" s="0" t="n">
        <f aca="false">6/1000</f>
        <v>0.006</v>
      </c>
      <c r="E34" s="0" t="n">
        <f aca="false">(D34/100*3)/C34*1000</f>
        <v>0.00102203043379514</v>
      </c>
    </row>
    <row r="35" customFormat="false" ht="12.8" hidden="false" customHeight="false" outlineLevel="0" collapsed="false">
      <c r="A35" s="0" t="s">
        <v>95</v>
      </c>
      <c r="B35" s="0" t="s">
        <v>96</v>
      </c>
      <c r="C35" s="0" t="n">
        <v>416.68</v>
      </c>
      <c r="D35" s="0" t="n">
        <f aca="false">0.85/1000</f>
        <v>0.00085</v>
      </c>
      <c r="E35" s="0" t="n">
        <f aca="false">(D35/100*3)/C35*1000</f>
        <v>6.11980416626668E-005</v>
      </c>
    </row>
    <row r="36" customFormat="false" ht="12.8" hidden="false" customHeight="false" outlineLevel="0" collapsed="false">
      <c r="A36" s="0" t="s">
        <v>97</v>
      </c>
      <c r="B36" s="0" t="s">
        <v>98</v>
      </c>
      <c r="C36" s="0" t="n">
        <v>450.7</v>
      </c>
      <c r="D36" s="0" t="n">
        <f aca="false">47/1000000</f>
        <v>4.7E-005</v>
      </c>
      <c r="E36" s="0" t="n">
        <f aca="false">(D36/100*3)/C36*1000</f>
        <v>3.12846682937653E-006</v>
      </c>
    </row>
    <row r="37" customFormat="false" ht="12.8" hidden="false" customHeight="false" outlineLevel="0" collapsed="false">
      <c r="A37" s="2" t="s">
        <v>59</v>
      </c>
      <c r="B37" s="0" t="s">
        <v>60</v>
      </c>
      <c r="C37" s="0" t="n">
        <v>40.078</v>
      </c>
      <c r="D37" s="0" t="n">
        <f aca="false">277/1000</f>
        <v>0.277</v>
      </c>
      <c r="E37" s="0" t="n">
        <f aca="false">(D37/100*3)/C37*1000</f>
        <v>0.207345675931933</v>
      </c>
    </row>
    <row r="38" customFormat="false" ht="12.8" hidden="false" customHeight="false" outlineLevel="0" collapsed="false">
      <c r="A38" s="2" t="s">
        <v>61</v>
      </c>
      <c r="B38" s="0" t="s">
        <v>62</v>
      </c>
      <c r="C38" s="0" t="n">
        <v>94.9714</v>
      </c>
      <c r="D38" s="0" t="n">
        <f aca="false">704/1000</f>
        <v>0.704</v>
      </c>
      <c r="E38" s="0" t="n">
        <f aca="false">(D38/100*3)/C38*1000</f>
        <v>0.222382738382292</v>
      </c>
    </row>
    <row r="39" customFormat="false" ht="12.8" hidden="false" customHeight="false" outlineLevel="0" collapsed="false">
      <c r="A39" s="2" t="s">
        <v>63</v>
      </c>
      <c r="B39" s="2" t="s">
        <v>64</v>
      </c>
      <c r="C39" s="0" t="n">
        <v>22.989</v>
      </c>
      <c r="D39" s="0" t="n">
        <f aca="false">2/1000</f>
        <v>0.002</v>
      </c>
      <c r="E39" s="0" t="n">
        <f aca="false">(D39/100*3)/C39*1000</f>
        <v>0.00260994388620645</v>
      </c>
    </row>
    <row r="40" customFormat="false" ht="12.8" hidden="false" customHeight="false" outlineLevel="0" collapsed="false">
      <c r="A40" s="2" t="s">
        <v>65</v>
      </c>
      <c r="B40" s="2" t="s">
        <v>66</v>
      </c>
      <c r="C40" s="0" t="n">
        <v>39.098</v>
      </c>
      <c r="D40" s="0" t="n">
        <f aca="false">1797/1000</f>
        <v>1.797</v>
      </c>
      <c r="E40" s="0" t="n">
        <f aca="false">(D40/100*3)/C40*1000</f>
        <v>1.3788429075656</v>
      </c>
    </row>
    <row r="41" customFormat="false" ht="12.8" hidden="false" customHeight="false" outlineLevel="0" collapsed="false">
      <c r="A41" s="2" t="s">
        <v>67</v>
      </c>
      <c r="B41" s="2" t="s">
        <v>68</v>
      </c>
      <c r="C41" s="0" t="n">
        <v>24.305</v>
      </c>
      <c r="D41" s="0" t="n">
        <f aca="false">280/1000</f>
        <v>0.28</v>
      </c>
      <c r="E41" s="0" t="n">
        <f aca="false">(D41/100*3)/C41*1000</f>
        <v>0.345607899609134</v>
      </c>
    </row>
    <row r="42" customFormat="false" ht="12.8" hidden="false" customHeight="false" outlineLevel="0" collapsed="false">
      <c r="A42" s="0" t="s">
        <v>69</v>
      </c>
      <c r="B42" s="0" t="s">
        <v>70</v>
      </c>
      <c r="C42" s="0" t="n">
        <v>55.84</v>
      </c>
      <c r="D42" s="0" t="n">
        <f aca="false">15.7/1000</f>
        <v>0.0157</v>
      </c>
      <c r="E42" s="0" t="n">
        <f aca="false">(D42/100*3)/C42*1000</f>
        <v>0.00843481375358166</v>
      </c>
    </row>
    <row r="43" customFormat="false" ht="12.8" hidden="false" customHeight="false" outlineLevel="0" collapsed="false">
      <c r="A43" s="0" t="s">
        <v>71</v>
      </c>
      <c r="B43" s="0" t="s">
        <v>72</v>
      </c>
      <c r="C43" s="0" t="n">
        <v>55.84</v>
      </c>
      <c r="D43" s="0" t="n">
        <f aca="false">15.7/1000</f>
        <v>0.0157</v>
      </c>
      <c r="E43" s="0" t="n">
        <f aca="false">(D43/100*3)/C43*1000</f>
        <v>0.00843481375358166</v>
      </c>
    </row>
    <row r="44" customFormat="false" ht="12.8" hidden="false" customHeight="false" outlineLevel="0" collapsed="false">
      <c r="A44" s="2" t="s">
        <v>73</v>
      </c>
      <c r="B44" s="2" t="s">
        <v>74</v>
      </c>
      <c r="C44" s="0" t="n">
        <v>63.546</v>
      </c>
      <c r="D44" s="0" t="n">
        <f aca="false">1.658/1000</f>
        <v>0.001658</v>
      </c>
      <c r="E44" s="0" t="n">
        <f aca="false">(D44/100*3)/C44*1000</f>
        <v>0.000782740062317062</v>
      </c>
    </row>
    <row r="45" customFormat="false" ht="12.8" hidden="false" customHeight="false" outlineLevel="0" collapsed="false">
      <c r="A45" s="2" t="s">
        <v>75</v>
      </c>
      <c r="B45" s="2" t="s">
        <v>76</v>
      </c>
      <c r="C45" s="0" t="n">
        <v>65.38</v>
      </c>
      <c r="D45" s="0" t="n">
        <f aca="false">4.89/1000</f>
        <v>0.00489</v>
      </c>
      <c r="E45" s="0" t="n">
        <f aca="false">(D45/100*3)/C45*1000</f>
        <v>0.00224380544509024</v>
      </c>
    </row>
    <row r="46" customFormat="false" ht="12.8" hidden="false" customHeight="false" outlineLevel="0" collapsed="false">
      <c r="A46" s="2" t="s">
        <v>77</v>
      </c>
      <c r="B46" s="2" t="s">
        <v>78</v>
      </c>
      <c r="C46" s="0" t="n">
        <v>54.938</v>
      </c>
      <c r="D46" s="0" t="n">
        <f aca="false">2.517/1000</f>
        <v>0.002517</v>
      </c>
      <c r="E46" s="0" t="n">
        <f aca="false">(D46/100*3)/C46*1000</f>
        <v>0.00137445848046889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johannes </cp:lastModifiedBy>
  <dcterms:modified xsi:type="dcterms:W3CDTF">2018-03-29T23:48:52Z</dcterms:modified>
  <cp:revision>12</cp:revision>
  <dc:subject/>
  <dc:title/>
</cp:coreProperties>
</file>