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<sst xmlns="http://schemas.openxmlformats.org/spreadsheetml/2006/main" count="26" uniqueCount="8">
  <si>
    <t xml:space="preserve">Air </t>
  </si>
  <si>
    <t>Temperature (K)</t>
  </si>
  <si>
    <t>rho (kg/m^3)</t>
  </si>
  <si>
    <t>C_p (J/kg.K)</t>
  </si>
  <si>
    <t>k (W/m.K)</t>
  </si>
  <si>
    <t>mu (T .m/A)</t>
  </si>
  <si>
    <t>material</t>
  </si>
  <si>
    <t>epsilon(F.m^-1)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</si>
</sst>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5" sqref="D5"/>
    </sheetView>
  </sheetViews>
  <sheetFormatPr baseColWidth="10" defaultRowHeight="15" x14ac:dyDescent="0.25"/>
  <cols>
    <col min="2" max="2" width="23.28515625" customWidth="1"/>
    <col min="3" max="3" width="15.5703125" customWidth="1"/>
    <col min="6" max="6" width="12" bestFit="1" customWidth="1"/>
    <col min="7" max="7" width="16.140625" customWidth="1"/>
  </cols>
  <sheetData>
    <row r="1" spans="1:7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t="s">
        <v>0</v>
      </c>
      <c r="B2">
        <v>100</v>
      </c>
      <c r="C2">
        <v>3.5562</v>
      </c>
      <c r="D2">
        <f>1.032/1000</f>
        <v>1.0319999999999999E-3</v>
      </c>
      <c r="E2">
        <f>9.34*1000</f>
        <v>9340</v>
      </c>
      <c r="F2">
        <f>4*PI()*10^(-7)</f>
        <v>1.2566370614359173E-6</v>
      </c>
      <c r="G2">
        <f>8.854187*10^(-12)*1.0006</f>
        <v>8.8594995121999989E-12</v>
      </c>
    </row>
    <row r="3" spans="1:7" x14ac:dyDescent="0.25">
      <c r="A3" t="s">
        <v>0</v>
      </c>
      <c r="B3">
        <v>150</v>
      </c>
      <c r="C3">
        <v>2.3363999999999998</v>
      </c>
      <c r="D3">
        <f>1.012/1000</f>
        <v>1.0120000000000001E-3</v>
      </c>
      <c r="E3">
        <f>13.8*1000</f>
        <v>13800</v>
      </c>
      <c r="F3">
        <f t="shared" ref="F3:F20" si="0">4*PI()*10^(-7)</f>
        <v>1.2566370614359173E-6</v>
      </c>
      <c r="G3">
        <f t="shared" ref="G3:G20" si="1">8.854187*10^(-12)*1.0006</f>
        <v>8.8594995121999989E-12</v>
      </c>
    </row>
    <row r="4" spans="1:7" x14ac:dyDescent="0.25">
      <c r="A4" t="s">
        <v>0</v>
      </c>
      <c r="B4">
        <v>200</v>
      </c>
      <c r="C4">
        <v>1.7458</v>
      </c>
      <c r="D4">
        <f>1.007/1000</f>
        <v>1.0069999999999999E-3</v>
      </c>
      <c r="E4">
        <f>18.1*1000</f>
        <v>18100</v>
      </c>
      <c r="F4">
        <f t="shared" si="0"/>
        <v>1.2566370614359173E-6</v>
      </c>
      <c r="G4">
        <f t="shared" si="1"/>
        <v>8.8594995121999989E-12</v>
      </c>
    </row>
    <row r="5" spans="1:7" x14ac:dyDescent="0.25">
      <c r="A5" t="s">
        <v>0</v>
      </c>
      <c r="B5">
        <v>250</v>
      </c>
      <c r="C5">
        <v>1.3947000000000001</v>
      </c>
      <c r="D5">
        <f>1.006/1000</f>
        <v>1.0059999999999999E-3</v>
      </c>
      <c r="E5">
        <f>22.3*1000</f>
        <v>22300</v>
      </c>
      <c r="F5">
        <f t="shared" si="0"/>
        <v>1.2566370614359173E-6</v>
      </c>
      <c r="G5">
        <f t="shared" si="1"/>
        <v>8.8594995121999989E-12</v>
      </c>
    </row>
    <row r="6" spans="1:7" x14ac:dyDescent="0.25">
      <c r="A6" t="s">
        <v>0</v>
      </c>
      <c r="B6">
        <v>300</v>
      </c>
      <c r="C6">
        <v>1.1614</v>
      </c>
      <c r="D6">
        <f>1.007/1000</f>
        <v>1.0069999999999999E-3</v>
      </c>
      <c r="E6">
        <f>26.3*1000</f>
        <v>26300</v>
      </c>
      <c r="F6">
        <f t="shared" si="0"/>
        <v>1.2566370614359173E-6</v>
      </c>
      <c r="G6">
        <f t="shared" si="1"/>
        <v>8.8594995121999989E-12</v>
      </c>
    </row>
    <row r="7" spans="1:7" x14ac:dyDescent="0.25">
      <c r="A7" t="s">
        <v>0</v>
      </c>
      <c r="B7">
        <v>350</v>
      </c>
      <c r="C7">
        <v>0.995</v>
      </c>
      <c r="D7">
        <f>1.009/1000</f>
        <v>1.0089999999999999E-3</v>
      </c>
      <c r="E7">
        <f>30*1000</f>
        <v>30000</v>
      </c>
      <c r="F7">
        <f t="shared" si="0"/>
        <v>1.2566370614359173E-6</v>
      </c>
      <c r="G7">
        <f t="shared" si="1"/>
        <v>8.8594995121999989E-12</v>
      </c>
    </row>
    <row r="8" spans="1:7" x14ac:dyDescent="0.25">
      <c r="A8" t="s">
        <v>0</v>
      </c>
      <c r="B8">
        <v>400</v>
      </c>
      <c r="C8">
        <v>0.87109999999999999</v>
      </c>
      <c r="D8">
        <f>1.014/1000</f>
        <v>1.0139999999999999E-3</v>
      </c>
      <c r="E8">
        <f>33.8*1000</f>
        <v>33800</v>
      </c>
      <c r="F8">
        <f t="shared" si="0"/>
        <v>1.2566370614359173E-6</v>
      </c>
      <c r="G8">
        <f t="shared" si="1"/>
        <v>8.8594995121999989E-12</v>
      </c>
    </row>
    <row r="9" spans="1:7" x14ac:dyDescent="0.25">
      <c r="A9" t="s">
        <v>0</v>
      </c>
      <c r="B9">
        <v>450</v>
      </c>
      <c r="C9">
        <v>0.77400000000000002</v>
      </c>
      <c r="D9">
        <f>1.021/1000</f>
        <v>1.021E-3</v>
      </c>
      <c r="E9">
        <f>37.3*1000</f>
        <v>37300</v>
      </c>
      <c r="F9">
        <f t="shared" si="0"/>
        <v>1.2566370614359173E-6</v>
      </c>
      <c r="G9">
        <f t="shared" si="1"/>
        <v>8.8594995121999989E-12</v>
      </c>
    </row>
    <row r="10" spans="1:7" x14ac:dyDescent="0.25">
      <c r="A10" t="s">
        <v>0</v>
      </c>
      <c r="B10">
        <v>500</v>
      </c>
      <c r="C10">
        <v>0.69640000000000002</v>
      </c>
      <c r="D10">
        <f>1.03/1000</f>
        <v>1.0300000000000001E-3</v>
      </c>
      <c r="E10">
        <f>40.7*1000</f>
        <v>40700</v>
      </c>
      <c r="F10">
        <f t="shared" si="0"/>
        <v>1.2566370614359173E-6</v>
      </c>
      <c r="G10">
        <f t="shared" si="1"/>
        <v>8.8594995121999989E-12</v>
      </c>
    </row>
    <row r="11" spans="1:7" x14ac:dyDescent="0.25">
      <c r="A11" t="s">
        <v>0</v>
      </c>
      <c r="B11">
        <v>550</v>
      </c>
      <c r="C11">
        <v>0.63290000000000002</v>
      </c>
      <c r="D11">
        <f>1.04/1000</f>
        <v>1.0400000000000001E-3</v>
      </c>
      <c r="E11">
        <f>43.9*1000</f>
        <v>43900</v>
      </c>
      <c r="F11">
        <f t="shared" si="0"/>
        <v>1.2566370614359173E-6</v>
      </c>
      <c r="G11">
        <f t="shared" si="1"/>
        <v>8.8594995121999989E-12</v>
      </c>
    </row>
    <row r="12" spans="1:7" x14ac:dyDescent="0.25">
      <c r="A12" t="s">
        <v>0</v>
      </c>
      <c r="B12">
        <v>600</v>
      </c>
      <c r="C12">
        <v>0.58040000000000003</v>
      </c>
      <c r="D12">
        <f>1.051/1000</f>
        <v>1.0509999999999999E-3</v>
      </c>
      <c r="E12">
        <f>46.9*1000</f>
        <v>46900</v>
      </c>
      <c r="F12">
        <f t="shared" si="0"/>
        <v>1.2566370614359173E-6</v>
      </c>
      <c r="G12">
        <f t="shared" si="1"/>
        <v>8.8594995121999989E-12</v>
      </c>
    </row>
    <row r="13" spans="1:7" x14ac:dyDescent="0.25">
      <c r="A13" t="s">
        <v>0</v>
      </c>
      <c r="B13">
        <v>650</v>
      </c>
      <c r="C13">
        <v>0.53559999999999997</v>
      </c>
      <c r="D13">
        <f>1.063/1000</f>
        <v>1.0629999999999999E-3</v>
      </c>
      <c r="E13">
        <f>49.7*1000</f>
        <v>49700</v>
      </c>
      <c r="F13">
        <f t="shared" si="0"/>
        <v>1.2566370614359173E-6</v>
      </c>
      <c r="G13">
        <f t="shared" si="1"/>
        <v>8.8594995121999989E-12</v>
      </c>
    </row>
    <row r="14" spans="1:7" x14ac:dyDescent="0.25">
      <c r="A14" t="s">
        <v>0</v>
      </c>
      <c r="B14">
        <v>700</v>
      </c>
      <c r="C14">
        <v>0.4975</v>
      </c>
      <c r="D14">
        <f>1.075/1000</f>
        <v>1.075E-3</v>
      </c>
      <c r="E14">
        <f>52.4*1000</f>
        <v>52400</v>
      </c>
      <c r="F14">
        <f t="shared" si="0"/>
        <v>1.2566370614359173E-6</v>
      </c>
      <c r="G14">
        <f t="shared" si="1"/>
        <v>8.8594995121999989E-12</v>
      </c>
    </row>
    <row r="15" spans="1:7" x14ac:dyDescent="0.25">
      <c r="A15" t="s">
        <v>0</v>
      </c>
      <c r="B15">
        <v>750</v>
      </c>
      <c r="C15">
        <v>0.46429999999999999</v>
      </c>
      <c r="D15">
        <f>1.087/1000</f>
        <v>1.0869999999999999E-3</v>
      </c>
      <c r="E15">
        <f>54.9*1000</f>
        <v>54900</v>
      </c>
      <c r="F15">
        <f t="shared" si="0"/>
        <v>1.2566370614359173E-6</v>
      </c>
      <c r="G15">
        <f t="shared" si="1"/>
        <v>8.8594995121999989E-12</v>
      </c>
    </row>
    <row r="16" spans="1:7" x14ac:dyDescent="0.25">
      <c r="A16" t="s">
        <v>0</v>
      </c>
      <c r="B16">
        <v>800</v>
      </c>
      <c r="C16">
        <v>0.43540000000000001</v>
      </c>
      <c r="D16">
        <f>1.099/1000</f>
        <v>1.0989999999999999E-3</v>
      </c>
      <c r="E16">
        <f>57.3*1000</f>
        <v>57300</v>
      </c>
      <c r="F16">
        <f t="shared" si="0"/>
        <v>1.2566370614359173E-6</v>
      </c>
      <c r="G16">
        <f t="shared" si="1"/>
        <v>8.8594995121999989E-12</v>
      </c>
    </row>
    <row r="17" spans="1:7" x14ac:dyDescent="0.25">
      <c r="A17" t="s">
        <v>0</v>
      </c>
      <c r="B17">
        <v>850</v>
      </c>
      <c r="C17">
        <v>0.40970000000000001</v>
      </c>
      <c r="D17">
        <f>1.11/1000</f>
        <v>1.1100000000000001E-3</v>
      </c>
      <c r="E17">
        <f>59.6*1000</f>
        <v>59600</v>
      </c>
      <c r="F17">
        <f t="shared" si="0"/>
        <v>1.2566370614359173E-6</v>
      </c>
      <c r="G17">
        <f t="shared" si="1"/>
        <v>8.8594995121999989E-12</v>
      </c>
    </row>
    <row r="18" spans="1:7" x14ac:dyDescent="0.25">
      <c r="A18" t="s">
        <v>0</v>
      </c>
      <c r="B18">
        <v>900</v>
      </c>
      <c r="C18">
        <v>0.38679999999999998</v>
      </c>
      <c r="D18">
        <f>1.21/1000</f>
        <v>1.2099999999999999E-3</v>
      </c>
      <c r="E18">
        <f>62*1000</f>
        <v>62000</v>
      </c>
      <c r="F18">
        <f t="shared" si="0"/>
        <v>1.2566370614359173E-6</v>
      </c>
      <c r="G18">
        <f t="shared" si="1"/>
        <v>8.8594995121999989E-12</v>
      </c>
    </row>
    <row r="19" spans="1:7" x14ac:dyDescent="0.25">
      <c r="A19" t="s">
        <v>0</v>
      </c>
      <c r="B19">
        <v>950</v>
      </c>
      <c r="C19">
        <v>0.36659999999999998</v>
      </c>
      <c r="D19">
        <f>1.131/1000</f>
        <v>1.1310000000000001E-3</v>
      </c>
      <c r="E19">
        <f>64.3*1000</f>
        <v>64300</v>
      </c>
      <c r="F19">
        <f t="shared" si="0"/>
        <v>1.2566370614359173E-6</v>
      </c>
      <c r="G19">
        <f t="shared" si="1"/>
        <v>8.8594995121999989E-12</v>
      </c>
    </row>
    <row r="20" spans="1:7" x14ac:dyDescent="0.25">
      <c r="A20" t="s">
        <v>0</v>
      </c>
      <c r="B20">
        <v>1000</v>
      </c>
      <c r="C20">
        <v>0.34820000000000001</v>
      </c>
      <c r="D20">
        <f>1.141/1000</f>
        <v>1.1410000000000001E-3</v>
      </c>
      <c r="E20">
        <f>66.7*1000</f>
        <v>66700</v>
      </c>
      <c r="F20">
        <f t="shared" si="0"/>
        <v>1.2566370614359173E-6</v>
      </c>
      <c r="G20">
        <f t="shared" si="1"/>
        <v>8.8594995121999989E-12</v>
      </c>
    </row>
  </sheetData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2018-02-17T16:37:25Z</dcterms:created>
  <dcterms:modified xsi:type="dcterms:W3CDTF">2018-02-17T17:56:07Z</dcterms:modified>
</cp:coreProperties>
</file>