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publishItems="1"/>
  <mc:AlternateContent xmlns:mc="http://schemas.openxmlformats.org/markup-compatibility/2006">
    <mc:Choice Requires="x15">
      <x15ac:absPath xmlns:x15ac="http://schemas.microsoft.com/office/spreadsheetml/2010/11/ac" url="C:\Users\arnau\Desktop\Excel\Maven analytics\5 -Advanced Excel Dashboard Design\"/>
    </mc:Choice>
  </mc:AlternateContent>
  <xr:revisionPtr revIDLastSave="0" documentId="13_ncr:1_{0987D95C-C3CC-4E36-B475-F6904437C945}" xr6:coauthVersionLast="47" xr6:coauthVersionMax="47" xr10:uidLastSave="{00000000-0000-0000-0000-000000000000}"/>
  <bookViews>
    <workbookView xWindow="-120" yWindow="-120" windowWidth="29040" windowHeight="1572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</definedName>
    <definedName name="_xlchart.v5.0" hidden="1">'Data Prep'!$O$2</definedName>
    <definedName name="_xlchart.v5.1" hidden="1">'Data Prep'!$O$3:$O$50</definedName>
    <definedName name="_xlchart.v5.2" hidden="1">'Data Prep'!$R$2</definedName>
    <definedName name="_xlchart.v5.3" hidden="1">'Data Prep'!$R$3:$R$50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  <definedName name="_xlnm.Print_Area" localSheetId="2">Dashboard!$A:$L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R2" i="2" s="1"/>
  <c r="B5" i="3" a="1"/>
  <c r="B5" i="3" s="1"/>
  <c r="B3" i="2" s="1"/>
  <c r="I12" i="2"/>
  <c r="E12" i="2"/>
  <c r="I11" i="2"/>
  <c r="E11" i="2"/>
  <c r="I10" i="2"/>
  <c r="E10" i="2"/>
  <c r="I9" i="2"/>
  <c r="E9" i="2"/>
  <c r="I8" i="2"/>
  <c r="E8" i="2"/>
  <c r="I7" i="2"/>
  <c r="E7" i="2"/>
  <c r="I6" i="2"/>
  <c r="E6" i="2"/>
  <c r="I5" i="2"/>
  <c r="E5" i="2"/>
  <c r="I4" i="2"/>
  <c r="E4" i="2"/>
  <c r="I3" i="2"/>
  <c r="E3" i="2"/>
  <c r="Q50" i="2" l="1"/>
  <c r="I16" i="2"/>
  <c r="S30" i="2"/>
  <c r="P30" i="2" s="1"/>
  <c r="Q6" i="2"/>
  <c r="S7" i="2"/>
  <c r="P7" i="2" s="1"/>
  <c r="S34" i="2"/>
  <c r="P34" i="2" s="1"/>
  <c r="S35" i="2"/>
  <c r="P35" i="2" s="1"/>
  <c r="S8" i="2"/>
  <c r="P8" i="2" s="1"/>
  <c r="S15" i="2"/>
  <c r="P15" i="2" s="1"/>
  <c r="S4" i="2"/>
  <c r="P4" i="2" s="1"/>
  <c r="M5" i="2"/>
  <c r="S46" i="2"/>
  <c r="P46" i="2" s="1"/>
  <c r="S5" i="2"/>
  <c r="P5" i="2" s="1"/>
  <c r="F10" i="2"/>
  <c r="S19" i="2"/>
  <c r="P19" i="2" s="1"/>
  <c r="S27" i="2"/>
  <c r="P27" i="2" s="1"/>
  <c r="F4" i="2"/>
  <c r="S13" i="2"/>
  <c r="P13" i="2" s="1"/>
  <c r="S20" i="2"/>
  <c r="P20" i="2" s="1"/>
  <c r="S28" i="2"/>
  <c r="P28" i="2" s="1"/>
  <c r="S36" i="2"/>
  <c r="P36" i="2" s="1"/>
  <c r="F11" i="2"/>
  <c r="H16" i="2"/>
  <c r="Q3" i="2"/>
  <c r="S26" i="2"/>
  <c r="P26" i="2" s="1"/>
  <c r="S21" i="2"/>
  <c r="P21" i="2" s="1"/>
  <c r="S29" i="2"/>
  <c r="P29" i="2" s="1"/>
  <c r="S37" i="2"/>
  <c r="P37" i="2" s="1"/>
  <c r="S38" i="2"/>
  <c r="P38" i="2" s="1"/>
  <c r="L6" i="2"/>
  <c r="S22" i="2"/>
  <c r="P22" i="2" s="1"/>
  <c r="S23" i="2"/>
  <c r="P23" i="2" s="1"/>
  <c r="S31" i="2"/>
  <c r="P31" i="2" s="1"/>
  <c r="S40" i="2"/>
  <c r="P40" i="2" s="1"/>
  <c r="F3" i="2"/>
  <c r="S11" i="2"/>
  <c r="P11" i="2" s="1"/>
  <c r="Q17" i="2"/>
  <c r="S24" i="2"/>
  <c r="P24" i="2" s="1"/>
  <c r="S32" i="2"/>
  <c r="P32" i="2" s="1"/>
  <c r="S42" i="2"/>
  <c r="P42" i="2" s="1"/>
  <c r="Q9" i="2"/>
  <c r="Q18" i="2"/>
  <c r="S25" i="2"/>
  <c r="P25" i="2" s="1"/>
  <c r="S33" i="2"/>
  <c r="P33" i="2" s="1"/>
  <c r="S44" i="2"/>
  <c r="P44" i="2" s="1"/>
  <c r="S48" i="2"/>
  <c r="P48" i="2" s="1"/>
  <c r="S50" i="2"/>
  <c r="P50" i="2" s="1"/>
  <c r="R50" i="2" s="1"/>
  <c r="L3" i="2"/>
  <c r="F5" i="2"/>
  <c r="S6" i="2"/>
  <c r="P6" i="2" s="1"/>
  <c r="F9" i="2"/>
  <c r="Q12" i="2"/>
  <c r="Q14" i="2"/>
  <c r="M3" i="2"/>
  <c r="L4" i="2"/>
  <c r="F6" i="2"/>
  <c r="F8" i="2"/>
  <c r="Q11" i="2"/>
  <c r="S17" i="2"/>
  <c r="P17" i="2" s="1"/>
  <c r="Q19" i="2"/>
  <c r="Q21" i="2"/>
  <c r="Q23" i="2"/>
  <c r="Q25" i="2"/>
  <c r="Q27" i="2"/>
  <c r="Q29" i="2"/>
  <c r="Q31" i="2"/>
  <c r="Q33" i="2"/>
  <c r="R33" i="2" s="1"/>
  <c r="Q35" i="2"/>
  <c r="Q37" i="2"/>
  <c r="Q39" i="2"/>
  <c r="Q41" i="2"/>
  <c r="Q43" i="2"/>
  <c r="Q45" i="2"/>
  <c r="Q47" i="2"/>
  <c r="Q49" i="2"/>
  <c r="M4" i="2"/>
  <c r="L5" i="2"/>
  <c r="F7" i="2"/>
  <c r="Q10" i="2"/>
  <c r="S12" i="2"/>
  <c r="P12" i="2" s="1"/>
  <c r="S14" i="2"/>
  <c r="P14" i="2" s="1"/>
  <c r="Q16" i="2"/>
  <c r="Q4" i="2"/>
  <c r="M6" i="2"/>
  <c r="Q8" i="2"/>
  <c r="S10" i="2"/>
  <c r="P10" i="2" s="1"/>
  <c r="Q13" i="2"/>
  <c r="Q15" i="2"/>
  <c r="R15" i="2" s="1"/>
  <c r="S16" i="2"/>
  <c r="P16" i="2" s="1"/>
  <c r="S39" i="2"/>
  <c r="P39" i="2" s="1"/>
  <c r="S41" i="2"/>
  <c r="P41" i="2" s="1"/>
  <c r="S43" i="2"/>
  <c r="P43" i="2" s="1"/>
  <c r="S45" i="2"/>
  <c r="P45" i="2" s="1"/>
  <c r="S47" i="2"/>
  <c r="P47" i="2" s="1"/>
  <c r="S49" i="2"/>
  <c r="P49" i="2" s="1"/>
  <c r="S3" i="2"/>
  <c r="P3" i="2" s="1"/>
  <c r="Q5" i="2"/>
  <c r="Q7" i="2"/>
  <c r="R7" i="2" s="1"/>
  <c r="S9" i="2"/>
  <c r="P9" i="2" s="1"/>
  <c r="F12" i="2"/>
  <c r="S18" i="2"/>
  <c r="P18" i="2" s="1"/>
  <c r="Q20" i="2"/>
  <c r="Q22" i="2"/>
  <c r="Q24" i="2"/>
  <c r="Q26" i="2"/>
  <c r="Q28" i="2"/>
  <c r="Q30" i="2"/>
  <c r="R30" i="2" s="1"/>
  <c r="Q32" i="2"/>
  <c r="Q34" i="2"/>
  <c r="R34" i="2" s="1"/>
  <c r="Q36" i="2"/>
  <c r="Q38" i="2"/>
  <c r="Q40" i="2"/>
  <c r="Q42" i="2"/>
  <c r="Q44" i="2"/>
  <c r="Q46" i="2"/>
  <c r="Q48" i="2"/>
  <c r="R8" i="2" l="1"/>
  <c r="R26" i="2"/>
  <c r="R24" i="2"/>
  <c r="R35" i="2"/>
  <c r="R20" i="2"/>
  <c r="R48" i="2"/>
  <c r="R13" i="2"/>
  <c r="R40" i="2"/>
  <c r="R21" i="2"/>
  <c r="R4" i="2"/>
  <c r="R12" i="2"/>
  <c r="R31" i="2"/>
  <c r="R29" i="2"/>
  <c r="R22" i="2"/>
  <c r="R10" i="2"/>
  <c r="R25" i="2"/>
  <c r="R32" i="2"/>
  <c r="R19" i="2"/>
  <c r="R49" i="2"/>
  <c r="R42" i="2"/>
  <c r="R27" i="2"/>
  <c r="R23" i="2"/>
  <c r="R14" i="2"/>
  <c r="R17" i="2"/>
  <c r="R46" i="2"/>
  <c r="R43" i="2"/>
  <c r="R9" i="2"/>
  <c r="R41" i="2"/>
  <c r="R3" i="2"/>
  <c r="R38" i="2"/>
  <c r="R36" i="2"/>
  <c r="R39" i="2"/>
  <c r="R37" i="2"/>
  <c r="R6" i="2"/>
  <c r="R28" i="2"/>
  <c r="R16" i="2"/>
  <c r="R47" i="2"/>
  <c r="R11" i="2"/>
  <c r="R44" i="2"/>
  <c r="R5" i="2"/>
  <c r="R45" i="2"/>
  <c r="R18" i="2"/>
  <c r="I17" i="2"/>
  <c r="I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<sst xmlns="http://schemas.openxmlformats.org/spreadsheetml/2006/main" count="3949" uniqueCount="81">
  <si>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</si>
  <si>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</si>
  <si>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</si>
  <si>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</si>
  <si>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</si>
  <si>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</si>
  <si>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</si>
  <si>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</si>
  <si>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</si>
  <si>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</si>
  <si>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</si>
  <si>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</si>
  <si>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</si>
  <si>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</si>
  <si>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</si>
  <si>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</si>
  <si>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</si>
  <si>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</si>
  <si>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</si>
  <si>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</si>
  <si>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</si>
  <si>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</si>
  <si>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</si>
  <si>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</si>
  <si>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</si>
  <si>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</si>
  <si>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</si>
  <si>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</si>
  <si>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</si>
  <si>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</si>
  <si>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</si>
  <si>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</si>
  <si>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</si>
  <si>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</si>
  <si>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</si>
  <si>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</si>
  <si>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</si>
  <si>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</si>
  <si>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</si>
  <si>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</si>
  <si>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</si>
  <si>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</si>
  <si>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</si>
  <si>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</si>
  <si>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</si>
  <si>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</si>
  <si>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</si>
  <si>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</si>
  <si>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</si>
  <si>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</si>
  <si>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</si>
  <si>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</si>
  <si>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</si>
  <si>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</si>
  <si>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</si>
  <si>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</si>
  <si>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</si>
  <si>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</si>
  <si>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</si>
  <si>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</si>
  <si>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</si>
  <si>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</si>
  <si>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</si>
  <si>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</si>
  <si>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</si>
  <si>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</si>
  <si>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</si>
  <si>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AVG WAGE BY INDUSTRY</t>
  </si>
  <si>
    <t>EMPLOYEES BY INDUSTRY</t>
  </si>
  <si>
    <t>EMPLOYEES BY INDUSTRY (CLEAN)</t>
  </si>
  <si>
    <t>Others</t>
  </si>
  <si>
    <t>WAGE &amp; EMPLOYEE TRENDS</t>
  </si>
  <si>
    <t>Avg Wage</t>
  </si>
  <si>
    <t>COMPARISONS BY STATE</t>
  </si>
  <si>
    <t>Population</t>
  </si>
  <si>
    <t>Employees per 1000 Capita</t>
  </si>
  <si>
    <t>Average Wages per State</t>
  </si>
  <si>
    <t>MAP FILTER</t>
  </si>
  <si>
    <t>Metric :</t>
  </si>
  <si>
    <t>Current 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</si>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</sst>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  <numFmt numFmtId="165" formatCode="_-* #,##0\ [$€-40C]_-;\-* #,##0\ [$€-40C]_-;_-* &quot;-&quot;??\ [$€-40C]_-;_-@_-"/>
    <numFmt numFmtId="166" formatCode="#,##0\ &quot;€&quot;"/>
    <numFmt numFmtId="167" formatCode="#,##0;&quot;€&quot;#,##0;"/>
    <numFmt numFmtId="168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2DB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centerContinuous"/>
    </xf>
    <xf numFmtId="0" fontId="1" fillId="4" borderId="0" xfId="0" applyFont="1" applyFill="1"/>
    <xf numFmtId="0" fontId="0" fillId="5" borderId="0" xfId="0" applyFill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3" fillId="3" borderId="0" xfId="0" applyFont="1" applyFill="1" applyAlignment="1">
      <alignment horizontal="centerContinuous"/>
    </xf>
    <xf numFmtId="0" fontId="1" fillId="0" borderId="0" xfId="0" applyFont="1"/>
    <xf numFmtId="167" fontId="0" fillId="0" borderId="0" xfId="0" applyNumberFormat="1"/>
    <xf numFmtId="9" fontId="0" fillId="0" borderId="0" xfId="2" applyFont="1"/>
    <xf numFmtId="0" fontId="4" fillId="7" borderId="0" xfId="0" applyFont="1" applyFill="1" applyAlignment="1">
      <alignment horizontal="center" vertical="center"/>
    </xf>
    <xf numFmtId="168" fontId="0" fillId="0" borderId="0" xfId="0" applyNumberFormat="1" applyAlignment="1">
      <alignment horizontal="left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EE0000"/>
      <color rgb="FFFF7453"/>
      <color rgb="FF000000"/>
      <color rgb="FF84B4E0"/>
      <color rgb="FF235889"/>
      <color rgb="FFB2DBD5"/>
      <color rgb="FF26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636247392152906"/>
          <c:y val="0.12810975196366137"/>
          <c:w val="0.42661821118514032"/>
          <c:h val="0.844829977433632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Prep'!$D$3:$D$13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_-* #\ ##0.00\ [$€-40C]_-;\-* #\ ##0.00\ [$€-40C]_-;_-* "-"??\ [$€-40C]_-;_-@_-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E-4172-A45D-E7E3FF15E191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numFmt formatCode="0&quot; K€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Prep'!$D$3:$D$13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_-* #\ ##0.00\ [$€-40C]_-;\-* #\ ##0.00\ [$€-40C]_-;_-* "-"??\ [$€-40C]_-;_-@_-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80-4E47-ADA4-D763A8B74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588783503"/>
        <c:axId val="1588783023"/>
      </c:barChart>
      <c:catAx>
        <c:axId val="15887835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8783023"/>
        <c:crosses val="autoZero"/>
        <c:auto val="1"/>
        <c:lblAlgn val="ctr"/>
        <c:lblOffset val="100"/>
        <c:noMultiLvlLbl val="0"/>
      </c:catAx>
      <c:valAx>
        <c:axId val="1588783023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\ &quot;K&quot;&quot;€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8783503"/>
        <c:crosses val="autoZero"/>
        <c:crossBetween val="between"/>
        <c:majorUnit val="2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286089238845135E-2"/>
          <c:y val="0.13083095328133781"/>
          <c:w val="0.386560943900704"/>
          <c:h val="0.82312522590471571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</c:spPr>
          <c:explosion val="1"/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08-4D61-8ED5-AF96CC2B103E}"/>
              </c:ext>
            </c:extLst>
          </c:dPt>
          <c:dPt>
            <c:idx val="1"/>
            <c:bubble3D val="0"/>
            <c:explosion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08-4D61-8ED5-AF96CC2B103E}"/>
              </c:ext>
            </c:extLst>
          </c:dPt>
          <c:dLbls>
            <c:delete val="1"/>
          </c:dLbls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08-4D61-8ED5-AF96CC2B10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.00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E-4E1A-A5C9-3E77A6A9E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715774639"/>
        <c:axId val="1715784239"/>
      </c:barChart>
      <c:catAx>
        <c:axId val="171577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5784239"/>
        <c:crosses val="autoZero"/>
        <c:auto val="1"/>
        <c:lblAlgn val="ctr"/>
        <c:lblOffset val="100"/>
        <c:noMultiLvlLbl val="0"/>
      </c:catAx>
      <c:valAx>
        <c:axId val="1715784239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577463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317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28575">
                <a:solidFill>
                  <a:srgbClr val="0070C0"/>
                </a:solidFill>
              </a:ln>
              <a:effectLst/>
            </c:spPr>
          </c:marker>
          <c:dLbls>
            <c:numFmt formatCode="0&quot;K 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_-* #\ ##0\ [$€-40C]_-;\-* #\ ##0\ [$€-40C]_-;_-* "-"??\ [$€-40C]_-;_-@_-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9-4AB4-8268-2882EC40A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774639"/>
        <c:axId val="1715784239"/>
      </c:lineChart>
      <c:catAx>
        <c:axId val="17157746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15784239"/>
        <c:crosses val="autoZero"/>
        <c:auto val="1"/>
        <c:lblAlgn val="ctr"/>
        <c:lblOffset val="100"/>
        <c:noMultiLvlLbl val="0"/>
      </c:catAx>
      <c:valAx>
        <c:axId val="1715784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2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5774639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9DE60BEC-5C93-4CA6-B2B5-095BA099E8AC}">
          <cx:tx>
            <cx:txData>
              <cx:f>_xlchart.v5.2</cx:f>
              <cx:v>Average Wages per State</cx:v>
            </cx:txData>
          </cx:tx>
          <cx:dataId val="0"/>
          <cx:layoutPr>
            <cx:geography projectionType="albers" cultureLanguage="fr-FR" cultureRegion="FR" attribution="Avec Bing">
              <cx:geoCache provider="{E9337A44-BEBE-4D9F-B70C-5C5E7DAFC167}">
                <cx:binary>7H3pctu4tu6rpPL70E2AAAns2r2rmtTkOYndzvCHpTgOZ4Lz9Ab3Ue5znBe7Hy0pbTO2e2fLp26p
7lV39RBJAIgPa/rWwtI/b7t/3MZ36+JNl8Rp+Y/b7ve3flVl//jtt/LWv0vW5VES3BaqVN+ro1uV
/Ka+fw9u7377VqzbIPV+ozphv93666K6697+658YzbtTZ+p2XQUqfV/fFf2Hu7KOq/KF95586836
WxKks6CsiuC2Ir+/ddZx8F0VabB+++YurYKqv+6zu9/fPvrc2ze/TUf7aeY3MRZX1d/wXcM6opyZ
piRSv3+Rt29ilXrbtzVC5JFJLGoRRuT9azf3xTrB93+s6e6/3vz3/6rWVan9mQbl7kNPLfB+eetv
34q7ssQz3v/7hYEePR0+98fbN7eqTqtxXz1s8e9vH80blMrZvO2o8QH/vLrfkd8e4/Kvf07+AHs0
+ZMH0E039O/e+gm5P+L113XymrDRI8s0GTX1LWzGY9iEeSSYbhhUpxvU5A6RDWzbBe2J2dOjTAD7
4+wAAbu4a9+c3BXlXb/bt6dO8q+JGtOPiCF1yQ2yETX6GDOLHZmW4NAnW8jYbu4NZn+taU/Ynh1o
gtzFyQEid5x+C9bpa4qaPIJylBaQ+yFKDzUkRI0KInRT8g2sE9i2C9oTs6dHmQB2fHGAgP1RBIN6
VcDYEZUGBShsA5j1WM4IIUfQnVya3NyZvI053erGzYL2BGz7WJNRJoD98eUgAYvWabl+0cb/mmY0
2JGQUugG4RvExGPEJD1ihiScc7ERMf5YM/5RbFY02eznfaSnXZBnhpli9uEAMXNUrIr1N7Xbt/2t
mSGOABnnOqMbTKaOo86POLOEYcI1eSheu6XsCdYzw0zAci4PEqw0vbutgtu62m3d/ngxcsQtTrhh
bM3UBC8LHqUhoDTpRLgc9WM1e0P23EhT1K4PELXZXbxu18Xd60FmyCNdF5ZJja1ahBP/0POw+BEz
hckMAu05vibI7Va0J2zPDDPBbDY/AMxeChwfWotHn/vViFoecd3gFjOsjWKchGYSqJJRLcqtezLx
Fx9Fs88v6mkT9ujLj57iEMLkDz5C9jfHZbxOv72eGEHzmVRQybdSIifehQXNSAQceLiE96+JwXq4
qj1F6YWhJuL04fgAxOnRmkFQLeBkBN9eMfai4ohLzgk1JqpPwCMUlsGoMH4I2UMnY7OSfTmpp0d5
9NR46EPkN86DWz/w1ukrShl8eItZ0hJb+mIiZYLDv9ARRo/B9Pgyd3Nvoq7divaUsGeGmWB2fojS
tbxThfeq3C89MhlcPia3hNTEJRTGEWMwY0zfhl0Txbj87/89rmhfKXtmmAlkyz8OUCG+u0vTso+b
9aty9iAShQRlv0VF1ye4WdaRMISQlrWlrCCKD5Xjg1Xti90LQ03we3eI+B1/W/uvGDMzdmQIqVt0
l0uZ6EhCQAFzaVhCn7jy9wvZUzU+NcYEpOPZAQrZcRwHqXo55/RrfNTI1AMjBnZjY6smOAl5RJgw
DS7+CsweCthuRfsCtn2wyTBTzA7T/yhLVRfBTjHtz2+AjzJMCwQhezq7MnKIloWwaxcG/OR/bFY0
2eyHAdijjd+ken9KY54HTw7z6Ku/vz0/RFrqWLXr18OL0SPdYibiZPbDg39IbkgDYbSum0Tfvj/B
a1zNnlg9McQEp+NDNFofe4W6Ae9VoRr9dWo+Q88T3TpCkMYYANvoy93cG9d+u6A90Xp6lAlgHz8f
oAG7uSsSlVa7TdtfF8LP0C1O8deEewLJawJHaQpjA9TEzdiuZE+knh5lgtTN9QEidfraiS8BGoNZ
dHTV718TT17CqAmwheATN3ghlfnQ0disZ0+4nhxkgtbp1QGidY3oCzVGd3e7TdtfsgyOuhqU1IB3
3wAy9QzNI4MZlJlsk1rWJyHzjyXtidlz40xguz7EgoBTnPD6NupfETXYJ2qNsEzh4qjdgOwxZm7g
ZLtJN5Zrt5Q90XpmmAlYp4dou87XQfqK8sU45Gcsznig8B56haY8osQkDK7jk4DdL2dPtJ4aYwLV
+fwA1eGZqoPylWuj9CMpEG+Z5q5m7XGGUhIwVUSgFmfrGE7ka7ekfWmo58aZwHZ2iO78+broXzch
NpZujPqQy8doWeaRpRPUTu0ykxPjtVvJ3vK1eaDJMBOszmcHKGIXd836NfNfqAAwuInACpmT+9fE
fhFigjDkhrCQvxxf8B8f+oeb9Uw2+lcpjScHmaB1cXOAaJ2vy3J969flXVWVu43b30cEs4GCeaRN
kO/agfLQhiHfbOooEQBqu0m3KbCH69kTtEfPNhlrgt35QWrFYPTtVbXebeEr4Db67pKg0nCbWIEw
PcRNsiMikW9Gaelu0l3qcruWyT7/qqCd755pMs4Ur0N06kdedPw7y4Ld5u2PmIGaNYoKqR80/MSg
gadHjS9FieK2RnHCIT5Y1GTLfx26H483GWkK3iEG0udgp161pp5ZR9B/nEjklu9f8DQeihrRgRxD
3YdpTDzG7VImm/zLcG0eaDLKFKrrA7RpF3dfi3UZvaZaRHkUrn8ZlrWlNCbXVlDPhhAAHNZObU44
xd2KJpv9q5A9M8wEs4tDDMzG+zjnd11w+4qpZpTUMwrQyAMi6rGEmUdEBw2sC5i5DRgba3ah6uZu
XWvjivJ638js5dGm6J0fpMS1b1brJCv94DWLf5lxZAqOuHpXrz1RkWPVIkSS4lrSRoVOnJLxUP1Y
1t6y9/xYUwhXBwjhZXHnqdeshTOOpCFQmm1sacWJX0KojoSZIMSYyN5mIXui9eQgE5guD/ESy3ik
P6si2umr/R1IhGpgOygbL8o+5Yegwh7uow4x3NKNEwdyt6I9EXtmmAlmF58PULQuVFH5b5x1oVCk
84peCRIx3ECl1A9mZHLJz0KJjgAxYppbr2WC3HZFd2++1W+wxm97Ivg3w02RdA4QyStVA8nZOnrd
oBt+igHxgi3bMFwTHEEuH1FDR1xuTiKBzUpG/K7qfeF7aawJdlcHyUveS+GrY2ehPtg04EFuqwmm
Zg7YIbEGvuSv7MBDT/OvXX8FCXxxsAmGF4eI4aUfvGJ8gBJHhgu1ILyevqWECxaoHkax3DPYjavZ
U2c+McQEp8tDdCb/rNb+63koYwYAXDIc/e21zUn0fX+Z3UKGjZoTCzeuY0+EnhhigtCfh8iRXEYx
yrpftR0LvBFhQBluQZpW5EsUICDY1vWdlYOmfKgJdyvaE69nhplgdnl6sN7H/4AfiVBNR8KTkm3Z
8CTMFuNdC1yAgZxt/JOJlD10/Pb3Q14ebYLj1SF6kTcBbgy96m0YdLACUSwkqr+fzJFa4mi8KsOM
3cW0CT+5XdG+RNczw0wwu/njAGXv+q571W4fBF6hIRhkahN0gwR5SE2CUDYQkKMmctu7Cknvh8ry
fjl7asqnxphAdf3pAKH6uAYNmXrVq7JZcPNBVXFLPBOi3bNZuEm4u3oxIbX+WtOeoD070AS5j4co
ZB/vyurN/4B2hPZjdOxG8LSwwb6ZSBMgD/CX/XsobDu1pl3e3gbf8M46fi1N+cKQU0BvDlEUg/JW
pWXwmrwyrgci1OYG2v5tXo81J/LdqHLFhXn59K34j7sl7SuIz4wzhe34/wZsz7dx/NEHc7au1vP7
BpoPOjm+/O6uBeTkq1vD9CQTvRGj42+/vyWSwen40ZdzHOORRZu0QPvrK3frsvr9rTamw3EN6j5a
N8Z7NnBSW+iL8S1cGUWjMxQUWaMTpJuID9OR7blv7amP3xICF0rHd7AGXLq7f4sgqkTJmETLH1zq
IeJH49J3Ku6RC/mxGdv/f5PWyTsVpFX5+1tKEb1km8+NS8UlScEtA7UxAr0LsTwDPnJ2u/4AQ4SP
k/9Kcqssu8hsz0iQxV1u2qKt0GvVRn5L6acqawRNnDC3qqFeRjSJE/1jhQ4pZB6lWVJe04RVQ2Gj
aYpO53ERFlkbOlaT5pm4Csw0K83KqcM0ILWTtR1LF8xo08RJU9mvQq1tNd9JOaVJc1zUcVI2pT1U
dVpl52nch+msaQJR2lJk6Rl3w+5EaUmjH4eB2Z/3zHWvQyPPTlLN/KSVqlm2qrE8R+/kTPIwOwuT
MlgmYVcTm/OIXvtmMKRO4NetZsukjTxbFI2ct0aet7O4GDxlm7HZfRiihq/1jLqRjU1tzgPdd4s5
9au2toumDgZbGp4eL9OuiZddU8RixqUKjs3Ey60LKasmdMpeD5a5pimMmfXVsiqipra1WIsdP2HR
KnOLdhEOhTXYlpZi4JSFbuckjdtcUu6mn6u2Jx9a00+bparCauaXZePZXtbTzim9frDLKClmIc+b
T1XB+ht3UJbpFF6edcedEl1kuwXHgzJXr+knNw7zs5aTeFlSs5gzEjVz08tyYpekOGuVItkMRXHt
XDcNP7ODqOXHpltaNzLsuzNatbJcBiHLq4VfFnpsNzjqM82oe/19bkZzWmlpsjSq2HVMxbvBbsLK
soMyDDWHN0lj2WiFVKiZXjNuZ2aTrHLl+rPOa2qxoG3bztsqVE7i0cZb9LTSsdFelnGHlHH73XID
fT1w4i0ijv5/i8gNirmesn6dIPCjC1kkfFmrLrsiaeGfRmYVf1J6aNqu3pDWyTSvWsWN7+kzWliX
SdIXs5r67rzwlZU7mR8THBrSkWbueXG+6Buvm/tWIS87nmfL3C1qp86Zd+JLt7NsZSTRlRkbPLO5
X8ff9FBTx5Ub0uMqsZIZbk26XyANRWOnIZFf3aQhgd2XVRMtvSqn124c1MdtkVgLGjeWb8vULa8E
a271lmuzphfDzBVFn9iQgOBYWZmROL3XNdLxTEHOEjNmJ5HPxWekMOmyKX3TtXk5EDLjDfXskiaa
MSvd/JqzuLjIhT58javEndW519/UQZas3MGFCGqaLkM70wZj3mRaedmrLr3IeRi2dqXCMLBpE7gO
LyMxI76r/jS9vLJbTabHqQy8j1UeJ50tKjf+ELGMOuUQZcumSpaVEjiHlstqm7NIf8/9vHb6qjPk
QqWMttAsLnFPs0yEds2r7LJIXLkoTT2+S0nUH+cSXYI7Pw/tpuulnbrVbagHbGb0betwEbBVGEvp
KEbXXdt/5HHBnTTyZDeTDbWKaJYbHDi2dpb7WW2+a0vN9TBtxM26L+yHHYcfKdRblfVF4PnbZtA/
/vdf1yrB3/ctiP/6w7GX9F//h84mmybUL34KTULGMo5y+qHRKv4Y669mx6Mp+tH5eGLbNm2rnzF8
L77571lFqnMGQ/a8WXxUw7qLAUeLs/3m1jriToikwiTEAp9twVYiUbS1jtZ4iRhXvjmFqRntJkKT
rXVE6leMHYQEvqYzmC5EmVvriIZRFH0a0KgBRggFobr5K+YRVvahccTQBEw6qu0Jx2S6hIF+aByl
0ZtalGnZSgTxd195cqkJ5dqB0NvNQdp0rt6eo4eG+KmZkK1mhm5BbIkxmSlOWcqGjmAmOrR2omdf
slR1duv6NaikHzj8mzNhDriZuLzImBhX8sDge5XmDkUWZauqjWrHrfXLsklC28wHePK/OBFamVB4
MZhubJzxeKLGiolUxZCt+jL6HsXRd1cLvof4938yDReMoEMAKmomO1eZ/lD6vMtWrtbKuRR5bkMn
xk7UBf/B1uGsSnSvkoioUcD/+Im8TE+Y8vFEjZsUZ51ew8gqKs6KNPybhxpHeuCVjQdPmHDW0DzL
QPZUTPbOahKhVbLNVn7bRjYU1weYgBui9TdZ04jZyzsIafl5MgPZduQiUPTCJ4+lEa4gmypbybwU
M6tMilUoctdWWrDWhZc4ASsMm/Ru9etHcWyBiGIAC+0EzCl0ZqFqGvtptsryQF3VRW7YXGrRjRbi
v15+xnHDftpQbqHnmImkGaT6MXRDHdZ9oJJspdV5sUrqrJ+HVHevXp7lCSkWMPA/ZoHKeihb6OvD
Gq2OMYvs+CktupsmadOTtPjPtu7BTJNT30aJr5oUM/lx3c/MLlwPCr7lvyFeY/uaydZJEH4CJ8MC
106tyfFQbsJFouA3ZA1Vs0xvtMjus6p7N7Ckn0tXVzMiC7LIEdyu9KJTszA25NzIWXrS5Nw0nVZZ
3Vx0Xu0UKm1vLT9IHCt0jWMkOMmitqLvvWDGsTeQ5jyzStcusqE0bSpVbqsMH+l9N5nrUUudGhZj
ZXV58r4vJP0YWVQdIzJwv8DL7Gdt0vGVaw2RrfpULtsQ5zmyOtODP15riR2lnZg1uceOq8pP53UU
p/OKWulVpYXsRJdDe5u70PKkMrF2k2CWkKnTVpRw6X1L+Gres1j/Gka+5gQl1qNRydaJi4eOmipb
KOlllx4d1KzijJtOY7huaJM6lp2dG5Vcmm6RLXLd7eZhXouZVmSak+h4uiGB4kpCq3KsKqWOa0G5
+KDj56YJE5BaHVlUfqYqp5HEOGFJEyzDYlCnRK/UTCR5sBQy0Rwr1ulHz2/4aeeR8IsnVHxjthFi
kdLIPudmQj+6ePbMtlqSfc4SVg9YU+PGtm9lsnIMo4esdybTAltjRXxTtoKfCq1M3mtaUH1xsTWn
fphnl2YdftcJMK1Dk35MRPC9K1v3qjIHddyOqhERizrtY6qiRRHriLZwTz723yF46z6EXcCOodEr
x22SYNl4sTFGnIFvx7ROTwLPEIbNai+48IxMXoaml343NUkuiAqxiXXM0xnVWiHs+2Mflx47GXRX
nCHGS+dRgE1waz90Bub3TpJn3rUYKB7Js4Loixw6mNi8VTOX+2Eyi6tGDY4aCjNeBinVs3NSN5mc
mb7bfPLdTJNzSppSOKmKEPyZelqcaSoYPgot5dddGiXfqeWrEzxjD+oCmhOtYfMVg/t/o9CZ49pI
Fc4PL3QeOAXjTWRL32/Uou4SeVZ0mWEjjAEEldtF3O5ohkhU8yLNQRAjb8ockVPG9EFzGgYTN/RS
LCsjQzzJ4zbzb6pU85plLdJwLVuqLWQKOTItRTw7kAhRy8btPrSFbD4NxRAteVZX8aLVChoswszg
w3wIRZTbRekhDjW7iHwdZFZ+owNki2luT2Zxy8s/G6vKPnsh46dWH0OHdgqLLWrNODF1FvQz1gaa
QyIgwX0v+pJ7ND3pXC+dF11JnagIv1PhyzOXmMYJFkIWxEv6mdaXiL79xPQvvEh289qL5TLUgFBt
wPTVxhgxiwIhNsKvq7Ap6mjmZ51/l2aSr9LIbOze9M3hjJH6U1b2zdJIVFLYssZBGFqRnrQs+F66
QW7nWqU7JWJgWXh3VV1YCKq7qzSnq0o1X2u/D06S1KTz2s3MU5hC671fQyhJimXpJG7Om6qQcy+C
nDMEPjbNrOijINlwqstukQxW7HhDl1UOuIUysqMAQRRiYhxqaMXunR9n/SytQ3lpwKlc5BqkPqrj
HiRH5tpGGfbzoYB2S9qqWZLR7mYMz02TcB2UmrgUbcjXcVeK90ZTkQvlteQ6ZK5x0tU4UREU6pda
urGjx72aNSkeH2EhxCgRubys0rq9LbUiLmyvhM7xWSTeE7PIbabHa86hKIsC+sP0Nev9EIA+oEXR
z1wrTxFeGrV476qoOCNtDU1272nVssiXsZ7Us7BHmJ/QWs3MFlMXShWroBSVg8Rte+vz9DhLwSh5
stRxgsETFUF8aWSVWvitIQBCkl2WIATsQFF1GpMMh6nN/TqwE8KcyMLuBK5sZ4lZk/m91m394HMV
CXKnt9BWzXhGuD6Qi8itgouQd96i6f0QOg6ehK1pFb8IPb4oWTg4jSqow40BGrFSndMMpvoz6LBD
g+Wms063CodpZevUQDi0Y70oVh6swXWTea4jzDQ9cYc6eV/W0D2aB+3RSgh91CTYc6nqhQFKxvbS
JrgwXKp/laSuThuNwx9V9aWIyniFULdZhr6Sy0R62jl+QejSCIzmkxaGiMI7vzp3w+FjoBvtRxH1
YiZ6FSzZQPhqkMEwT/08ucy0wn0XR5+tvEhmgeF/V57rOawK/oQ83xSN7q2oUNrc95LcqXQju2R9
SWOYRW8J5f5V46q2qQWjF0lYQy3w45s8heYtUmgcPRHkOtBJppwBkGYbJWuyMlsMwGCB2AvxtNlZ
Dux26jR93NWrBL9VVCxTX9qU+BlIhFKGqd3HMZRZiCAvxxEJZeIQT4+O0zbXpS0yK7DTqACR1Tc5
aMQ4M4LENsA06DZ32zyxs4T+WSY0OWlzIzlRVqVnjhJ1fmLEZT2rSdLTeObmHciv076lXTLA+MQF
9F9ite6HnLZBO9Oj0NeWLGgS/6QNpdF0Nk3cRpywplap7Zo1siwOfPGiNu1BFtb3sg99YYsmSu4y
bno2CTzruBNWRpy2l0UJ74br87zsoNd7YUV94FRFVb1LTcuzi5DVsnZK4YXzKvMLNhuMmjQJdE/5
RUR6VDmqi6/a0OhiOyOmBw+hd1lgZ1bfnKRxGM2CTP/KRL3KwjC0td5IbMY1f0FNyBcUR/Oe81A7
J0aqhbPKAhGjMdovIafUsFVY9nYdi2pF87qad7m7Bl8Uza2WgqnTlZiB9iKfkop2FzVsNLE7r9Bn
4GZqzZGxMVxAXL1bL7ZIbUek1OzY6iRcS007DjrUyiwsL4F+YybUN/PgnSBaYq3dMhnzWYYHXkV1
mySO6HmzfNnBJqNf+8iPx40JxP5oVsVRW4UftnrsYZfD4LG61ONVDgM6M2nbnFderYNgLOAnVHAt
L3pD832bDvArIlmoUwg8P62MxAtsIv8uUEOJ68/rAUNALDAUCHangZpHPcgA1lMk5KbW+9Migk5t
LfRyiOsPbg8z9/IO/BQZjtk+hIaM4QYeeI4xmHsQvpes4YnXZvGqyeGEpW7twkDBHKepr0411isk
dl6K4slP7v84ocWRIUBNIS4+TyKntICDw8wohkLJwSdDSyj87lnaZLOwSNaVpuQ8Kn34g1y07+7N
TqsGYi592pKFT2LNcaOYr9WQN8uuhF1/eX3GU+sbu0xzE81gwCRNwpOsC5QmWB2t/CRhJ3VTJt+V
kUOm2qot9cT2GJztOI4hSH5IqosG3K1NIqw4I3C0AzwEXJn0RNBczHqKyBM3YcGPxn3NTxkN5FmK
tMZZZJZyXjV5kNlV7fKV50IrGx0C1zmzEvfKYDpbGyYbGlviH0uhEet97yIxYrt9F9/oQRB+ubeK
aYqkjNMOEfX/Zi/IiMVEOgiHRzl29UDzbTE5HF7duiGsV7SqzBD+NpIidtWFntMa7FMeWNpKg9to
i9CnC15I7nhFhd+Reum4/BRn406GKSjHoaEGjulkBVVvtmYWkGAlEW8vueap04y1f6cGfmIsMAuI
ClwxtRi1rCnmdVA3rom+oiuTwXk2PSiuNEOmKacScYYZKcPuQwQPfgSn9+UHpD/vMVyUsaKCSFRW
sGk43JOIIeXT+itWtp67ipmSZ5rryi8JkhunpWp5fyk1Lm+QoLiJZJ9/1zLezqu+4Z6D4g8/GPVt
Udl5XAtj7lUZ3EkWFSv43/IsRH7vWw6CvDrW3BKB6/3qt3nTd5uzsEkAPmSMHxLI/0/y1ZAI4wHO
P2dxH//I330W9/4rW55ajL9yBIqRQcEIEHKglXc8tUAfOORvwZCBPSP4Jw7rLovL8SMgFrdQwjZ2
RkKD9R88tYGrEbi7NLJtEFVUMZJf4amnUodRUMKKVeBkUh39ox8bhZBklJUG01ZS01hoB2E/rGrJ
yusHe7I9PC+R1OM0Fi7ujD0I9bEz0ONpBlIWfTM02qocGLmOFOy/UeviMmkbkCsvzzW1c5hrlC/8
TADYwbGp1OO5gEVYStAnq54oeambo0vHR+Zj0Lt3mZkgqnp5Qvxg1UR7wk2B8iIcPwqKaxGgnh5P
2UUlz4lVuKugL1zPdnNVnamihv+KtLPijpAtfOMx7bbQa68xZhxWpV+aqqXpMuegQniDCN2uuzRY
ZmFQrKTqQDrAYdS/pl1QnCG3JZFQBMPUDkWwTMyeOqnbpSd9Aa4pjhD6xlpR/XnPP8kGVBGCxODC
7RHWMC8E6WF4qb/scz05Dryyn+cViBmqseFOhsFw40esuLEy71yH9p23Vpw6dRbrq4Ea0TnDT1IK
xw+N+j0t6+T7YAzqcjDa8E+qB6Gd6m684LmfOiRIGgeOcbvSlQt/c8jpUjS6sou8b+fE7zI7rozy
1CKVuigyAV8/joy1HnvaKjbbfDYUWrvK+xi+MOukazpCo+q2FElyZg5J916qwa9tPW8FnGXBFnpJ
i89BpMk2mnV+YZW5bfWt15afYQN4X56BIw4XVmrJ1GldnHNH95We2bqRpF8Rx2efw9oTH0MZ0Q/S
06XvtHopv4WizOBaw59P7YT2KrK1MOgWRSN0z0bJt/818mPBnSBl8aUeNyJzTOapM6tu69O+Ttsb
0Q8I3JBunlEa4+yFg1faLAj5ZWCQD34X6I7bhf0HP5fmvCR68TmxVLNQnV4tRGNqIHOUmXwrksRf
+ql/2xdhNgO3xU89KerMJgP3k3mJzfFTNz5HSnX4iBaF2nsjDYYzfXBR/FB2JDo200bXZmAUXN3W
lHbFzIAfu3A5Vk2bIhrpg+hMD736m4eCi68R6cN4PniDmc61KpAn2IJy5rvmbV7FTkva4iKN9cbu
LKSvDbhkZsROXa3q7Cjy/pSlhuDYzeKllgnfHrQEFQddmzoKuR5HuoFpW1l1GmoFA1NYeb1j6iJc
o72ziw9bXwy3Nma+Mvt5Z5n5B7eN6Znpl+9417bEhnPPTmQD6ek4bc6NiNF5SJq7LrE0OCVadR7R
dPhadapHFjnjX7Muii4DmdJZNFTVh5xXMPaV+JDnMpjXfPik1YVxQQefzmk/lBeaNQzzVprtFYpM
ascjsln0CXuftslHy0C+ZhVEom2YXXmN39+mZhBR223qkb6ooy6M7V5kNLSHMmxmkZdEfG7Suo+c
Ps5BM4k27rvjWOpenzi+l+s66BDNG26ismWo0OhoDb8AG6HyWd03ZXjNilB4VWyTsBNNe231lT+X
pLS8Ge/9InI0Nwq4zXPdtGUl0nTZgpSwPnUa8xBq9RHlx4mAKzsLYq0XizIsg5zZXlKZCy9qB+9D
E3F80siCxrsw86L2bRBgafvOMzUP7mdm5qV/Kl2tUYFdui3/TDO/LkJbT13Nn7dFJ+lNiKIYvsg7
6MhvVucDKL/yK+0k6jOvLq6iBCUD+ZLIMvqs8Sy6kiNtW+gp1LBKLL5q9Cq+sdxeKxzXoG5vt2Dq
T3jXKN1uhwbEIuJXueSVYZy01M3PSAeqHrUKCN06hM/9LBkkuaZIsoZ2mY9/bLmme9X34K1MmrrC
TkkKTykyjGMVd5i3Zmk/A4HGjrNSB2fcgRutkholPknuonZHE606zRkrcxQkWaAbzVKhzGfkxUam
Oy11gbi591EKMbpvXYH/ylHIcjWUOqgfnmp1Bm6uTd53Bsvu0DdUnGEhAcpQKJICWS+TYVabXuzP
i75Vx0KP5WXMA3Mdg473bSNuyAI1NGDO28iKnEgkWJsG99jHZlQgjQX4dUNHJiWOQnOYiSFRV17i
I8QYG5UjLleRWUNu49m9qfv/XuDf1PKNfAHc+R/xzE9u4OQOx8O6he13t/4gLiZwjIXfcTZ1gjZF
cCW2ZQv44RWEomPlAkKDzTt/eYMofiC4lmcgDkRdL9ynXU0fGqqjBhs/8ofr6pziNtKveIP8PnH6
MA6UqItAZYSFMU2DoKD0sSdTBzRC0BqoVYeD386lHxktau4CCSuUZwszpQw5JS8U72VgIGL9P+x9
2XaduLb2E3EGIERzC6tzt+yyHceVGw3HSZBoBBIICb3B/1z/i50Pp/bZiat2Ms79qTGqXHGWDaiZ
mvNrJjFsH2ebgsVaOp4DCgZe9dgwQT6mE1/vBmzAh2VK2aciiZB9IWkYT5n19DRq0rMSxSC9Eogv
u6yFaqGyEBT2uzlwzVRypJPkOu8Cfm6jAdRhh1zv0njVqT0ieO1Lva42qlqTcrfzSyO/TT1kSmVW
rMmhDabkliNy3rWcJVUwuCXYhwqcg2ar7EtMgWwgROMxv1jcNJbLsKY3MdDRsZpjMIym3wIOYPCL
Aqe13LtOLX+GPW5qp3o2f8VVoqXUiSwiaCHkBBoKZDTHL+7Aba6UXDgmU11BVDa0exFYehIhXt+y
Jz7svwlM+Iky6u5SSW29j7xgX3xKwRq0kZ0+jjgP8XtxZx+TkU4fpQ3b+6JFBssQwW6tYfJxnPLh
dp70sl455Wq6S0wc8pKBbpzKru8iBnGaQhj1fMz/cC3uS6UjBrKJGOuRAwnmyqRxG2zvx09Rned3
rBvsUDqvw2jH0MhJ7orODsBt+6mkHkjmCMi9jVRxR+FJ4NdNAi5lwvgdlkEV110q1NFzbq+5gb7O
8QVonqByeIgilf8RJFgtoED7qlhz8BXgcaqe6egRFEFyIVbMTtCB33MmG25brZbg4Y0qTrMmukTV
bCvVtSbZCSR30wn5xYxnjsgBSY/6bEGE/qnNEH8cwzUhVeFBIVe0ptOXKOjzPeSz8yZSXYs/3Fjz
cl2T4iGGcAtR2rt6XzgdFEjEyaeYuWkqsfJovJt5YF9y3+ZVO0XF9TiSrD5AvVhfJg7qVHDGavYX
xqxAUQUzwXWM49JWNs76PQldLnk5kaKZLwCkUlsCgDP3WVTQ9poTV9yNQHsAKuk0/SCjNbnhUxDa
uiJdEoSAW5rB0yqNtCfH2q1hwZCINnZcywADoU8rFUP+p1qGpdxEH6riY0oY5iewS5kUxCi7z9FF
8lDryMfmxAakSZdzOprwolNqFR/jcSrmS7yDl+pSYvk8Z6wOHlarpypu2U3W98uVWObpI7iDM4N6
9bozvSheGxo0S1zGoMyS4LLuw0zusrgLP1ASioPwK6grP/s902t7CFP8cSZhd6F8bZ/EHItdUPDh
Zmq42k/jfN+YiCNLGWNkiE0c5WWLNfSUpqxOT9jewaOsCTsOWgPqN5T0YwXz3rgTTax2aQvWJpjj
qf5CJe7hBAGtM+ViYrODetBdBXnYXAwmpLu1kPeDz6/nZmIXzRJNVZEP7tKKxuwzJ7p9MgMAVoM7
2iAJvlCPSNMxXSnmjy6PmuMq4miTMGTnaXUPs5/qXVbbYz439CkC7VU2xpjSr2a4tXl4jyo1Lhft
MW1TwXd1oupy6diIUJHWByanakJpdhVC7fy1WbNz6GP2p9KtPTmrugeZLvltswxTtbaJL5NuWu4i
w8hBQbFRWsHXY5L6s1D5euyScK44n7oDcCYkAAF+CqLIFjClHsZdm/s/B5ZR5KLZrR/1DTRcrBpj
vlQtGTSydqkPTRqEN1oze5tOXQ4V7vC5QLQ9QoSd7wVb2QEa9AZ1J52qIYrVyQ+DqLplCS6bXkSg
7NelNFn9aRDxtKsjLsDBreDbCzOg8Bv0R9so1IZ9PX9ojJ6xMGxwrLX7ZjYGHcTbup81yMklitkn
0lJgA47x5CJtEgjNAijRLwyK5vZEeiBmEpDqoSg0CmXw3iicTZtc5gyUngvARZoRaaPwm6pkk3ND
VtFjVaQ+O4M4lrJcWi+afa7EfF9Mij0VimLL0p7tcfbys4cg7DN4exR/3on2ecy6/gB6X5dMxPmh
n6DJGPwCKYRl4UcQwwFAXoNax0p/ljn4yFVZkN2k32hXI2+m1AW3oHaeslr1YRUVyhzqyadnHbPI
ofaf2wh5b1NfF22fF6ACqaq6WZisamOCDFxBhQ6uvF9LOidDtUAMCKqQodDqudNlMAI8yAaWHzPQ
y5eBrrudRg4O9toET/MYTh+x4qTaCWPHq5Do+5Q1wx/Oz+GZNK3c5TNG2nRYBok9hC6eKhfx5BTH
mpXLlAQXmmXNVzIl/VfTgz1MOelBi84oDHAOpuulhBGaVM2qKMTMIvowcLPc86LNv7jc1PuxUPm1
YvGnoDDfBHwEz3hrxZZIS5DrCf0gwVTdYE+1INTapVwixDm/Kvah1snRkeYT6LZXgO306IdkLj3z
S0XE+rwua7GbuyHeZZl+UX3XlgsJL1ru2r2O4vFrzbKlbKG23kF/1ZwWCEWGKvZrsvcpi+66CcJ2
FGHtHzJKz/DZyevea7MHzxWuZVwvYq4s13ZEod77c73ObA8HwxfT8EewaptFrgqEJ1FpydKdsqjx
O8rCWJUAbebLlqotmVF5NSd6Kh1OuT2KdvESt+1jEKfDjoDT/MTjTJwGkWdfdaTvzRJ9Y70COSVU
VQTZn7KLwh1KWHF0bZhdFivz1yNU8WVG1J9D7UGwFubSypYhdo7jHkaKdpcDazo1bu0vyDJe0DWM
yyaNPgi7ttcd1nwpRYryRgNbipuZV2PYHPXSjZfD7B4Sz6dD5Lksu4VW0MT4LzPyz2omZnhguVug
Y/IYa9aTddetctnD+DGXq5z6gzNDX+ogf4WA+jlSNfszVJTcArDrqj6nf6gIHGNMX8HPRhfCm2k/
oni5GuUyXBkVf816WyEv+DJBXsJ3BrdURXKyp3xEfTUlY7IXCjT9kqf8iIwlu4fAsd7xzjaHENnj
bSwzdqfZcKkx6UOnj4KHZ75OSUUhi68aiCR2K3fxTkdNdCZj88G1Y3rPHDfH0QpqyiyWw73hZqga
8JjZkuLpgOclONKvAzWluyn1T3MjjluyqSJ5C4YZPLotruJx+EZFfVLwvJQ8CG+ZnW59J8oOCvFK
T1nZjP0n3RUSSIF7tJO5G6P5FvXjDbI1UeEXr9j38HSghG2RA5q6Whtsc5p3fNlRIigDAJPQa9nk
+XXaK1nxVJfxmtGpDNre38VatugHgHLm/yq/31R+UC2mAM3/c+X349t9fyz7/vrBf5V9EV4uF+It
BlAap2+Wrf+p+9DTD+rOJCyiDR7PUBD+W6yOn9jeOfedONhqxX+L1dE9KUSeSLZXt/9Lrv8TjVN/
Hf4Bmf9e0v1Y8uX4B5JutENIYBgjWfxzyac0YJq+KIZTkE2ybFY+PAAOncW+hi5wL2L6bPtluemC
USC9GZ+7mgYXoc3O8WC6tuo9b3cjDoU/gOzIu86ETwh+oMzHTjWHIbH5zkPqdaEj7P1kDbIDjEHw
ckzZeewgP4pddNc4q18K0t+ktrshgT2yeWS7WdOigh6AIgCZHHmU+GZCI849xrFS2ShLxHFVhkHu
S0CCthShvxqK8C6NUI0V2r4MzrqSthray7Ut9Qw516aR6AnkdtmQnzOCTE9kYzVCJVi08sZGC4IA
5YBqzSGJ2xuz+rukWa/CGp/STVA6Ll6QACKqKP9K5/YSWM0rNCTPap0OQwcVle45+chUchI6T8sN
T94PE/OlDPJzNJPnduleMmiODmFt70Pd3mwjAPgp3yVt960ZZQCb1twcyKbGIlCElaaG22exy2NN
7H0uHWDxOK0vEEJeLWshOsUpXdfrVWugu/N4v2AVWCDh8OFXCRWXMTdx5Vr3mPL13o7JMyftZe26
F60asOv0nHGi0xIqHeS/7ZvqbZjXu6TDXK1khjx3hBYqaS99As2AmzkcRjHAtnjAQMUc2QGjYCUL
FJ970QIgMyjor2aIsfZ1sI0l719MtNoyXKGvnS3w2e1aI6R/+0B5+GzCuzm2R8P91Zt6LVjCqzEb
oFps+TfS4WM0Ejdt665QmdFTPhRp2Qg84QCi1DMI6ro57XaiIEC6J1wI3r9mx8GmX2vaXA4rhE0J
TjtO3WOPMsCtEqAG1/MOVPyLXAD/dbF7zQd/BSOUqBquxblV2bNw4edckdvCiqhKoUqAw+zkqdEn
5ZZH1JcnIcYZC5Wc6h5zFIQ5UP95mUtj/FU6rABJLeYTUn1yWWRYCci2wN/GPcDVKXySdfRaEDuX
vdMSsHJ3GWXLI4DYx8R13/qwWasQZ+rO9O6RsIhDGQgJIYSx0HKmMEBGkRDV27hHMoV/MHkelGwO
IMXOI02yw7z9HJ6z5ADUkZ2kzyLT6yl1WI5B5M5jHIyfGoayN2v4utObPohsSqHOQbO2qgT1AkyJ
J7XJi9RAl4upT/MLtwTBbcvXbq/82N/KYFwPIe+Wy54r1I1BR15nCJbWRafXUd5C/wZAEtDzTiM1
aXZFrwjwHm9fWIaCFNbEuEuP8AjKp1ayp94FwC59MhWQ8cUCji52TmT7SZMVxYrr9o6na+WJ2I3z
qvcqcTzaoYBOQV86XV/mcD2WaabOQI7u5JAMexRzT0MAr95kKN0vhr44uepXKWO4J4OG77sUmVa2
wtTmi/TQC0gTwfqwu2imM/JwLH/fxK8DnA5AmPux5EtYpS6ODiSDCgx3wUrjsQxBv4c7Fyf5Ld5l
Y44uxqJb2+w5C9KziZW9YIv+Flh9BVnMb+QT71lPOARi0MWAkmO8EPNvwgaBpN00th1O8BG0JSp/
CKRzdxZU3XgIZ39Deb4nPLerFTjQCAVTBMPJO5iwSKyR6ZrJU71hd3DfXYLl4mVKENB/OEz/4Xza
mOGfTydoh2i+MdQhuoO8ByRtliHzZ+Nwiuf2pWCIhls4biK7VgQU13CB/wsPv77mO2czLAu4Zo4D
fOses339+USsiSx4PjF5WmfKoYVdHgeHjR2Q5ASuo6u25+06f6UnRLdfX5ps7PTfnrcADAxxCoU2
7B1TPra19c2ayxPMNGTXDH1+t7KUb+Hiqhma9gTF8KuFfPDQ2mW5bJYJ+7aQpNSgpDZHZy39FThm
nLpQBBebsh+l9j7O7ZVNEb5hHhqrNsFaHZob4JOHni73rq+fQhCKsIMkZwPgq3IDVKaUDtBtA3mu
khzh4ddP+g9LiAAIjyne7BTCqP1uCcWdKHrwgvLE4+mQDOEdTBR3qLvUb0b0je9/P6JJRLbUCl6Q
v0mbChvlDn+JtVqA8Zmgp14jkezDDkEYmtVmhyIDUsCNRl/WO+hE+z94jTM08fU3tSAub6lKAyil
jGJ3VQdwmRTWPAZFeiZ6OfIc4Z6OMKbUNU+PysXuuaZAA+FJHvdOrOLKhHq6l617cpt43cQiuZxF
3u8toOErQKLfmKBpKVvIy7TLh6MLmm9s8E95bQ5+hgQeQv8TX+mJcymqugeeREZ31WaAOmLj77JV
kTKO8buLPPikabtWWfRbvdw/RBgwE0Co0UE8i0HK/rwrfAZiMgmIPHmA7ls64RDZ6AbZBZacfr04
kGH/bReACUkwW8AM6HsHoI5XkXXJKk+0Xe6TCfL64XcB820nvVsXWRpBDrn9F17S7R5+0EMKrtq5
C0N5GoplPEzCxVXC/OsW6VHMr8dZs0vwdVDGxGfLCr7PZHcZOPYR5vTPebpISIGBBuVdQ05Lg0Oc
Q4VQjmt/E0X1N8ifyR7+8/bUkdRDxwzhswn9dN2JdA/BwIccfpcyBR50kYDErDqKvAWyFkjRChAt
sYbGjxTQTxj4AsowFt+oxBJUor1ZXAtQAex5njZIUCOL7DcawdIAbwObej/ImO8T4r9XgP/RaLp1
r3g/KZgLmBhhbMXL82j884DJeNy49V6eog6FwsJ7UYkZdp0YNedNxDECAukWoID83NN0rNikwT1E
/e3cYC2zFpKCVJqDZfCpzmk07AwPny2MJLs8RDeDdknPzKAVAUSSZ17EzY5qRKIRhMQua9anMLav
IFhLkYkHR5AdFgoPrAN3bHn4tCIRK0fGxyPp7LEY7X0N23bZaKzPZETgm9LFlgVETrueQS0TU/9U
jNAG/Xrh/sMm+avjGNqjonp7N0YWfRy62S7yBP8IZAcoPzKL20nQl4CN9W9mBO3o/j4lAD3x8kka
oRHI3/akSsiKFyAaedLxJPdvPHXOmksoXU5FhPnxAEuBoaFAWmKEqaZBBlh3N2mLBNAMLC0HWYwV
VDtqX0BgU4pumku55p+nNroOgD53RT9VvEC27+RAdmScXvvG37tuvYJMHocxlllN2hdmtywVtrbG
hzfKyF3jBlh3xLxf5iY/zJjSt/LSJ46AvsEHC91epoDtq2a0y2FkZi47P3No5d3dWxHEJKBbO7fD
JRwoj2JGIZm3kEpBVGTBRdlHPddhCRIHTTWWx7iN7lQgLglBthZlZidku+62/wl6fIct24IczXKI
AMLtt200OXoeMvuY1lsBQWGaysGOVZ1CtgQa/8YpNDDIRnxaB/RZNRRbbIb+oKDuFYr9nQURAm27
uBEENBZIQhwZXfLc8OUeqtm0IgPEDbK/DJbm8s2jp2ts4HnuLlEUH0F7yVLUCxYmdkdq55suop/4
BNNnG9HzMi07EusVXKQ9go4TRwsz11WOzL6bk2fQVr87j9N/2N7IddBGCJ3PsaLe68O7lTQqTmh/
mjKIW6blfgpx7i0osxg8A7st/3ortYe5gKOwQKb3tuclnw+rnWypGvyY6smunWWzL9pily+aZDDJ
1aqCJFCCYTPrqdt8AYtoAW7WidirzTGggq64GTUoEl/jXJw93F4SsbzyGQQ6AWJMM69PC0G6FWoC
sVUIh7arZ3DCOTLrGoUhzkMOkLxqaqTZWWMe5wURVMfzvc5Rkhamu4FS5z6hRhwH9GrZC92SnbL+
qucWjHWf7/oo8CUd1td0ApyqQUtlqA5OrUjPCw4RFJnmkaTubsvm5+xf5+v/IWzfEbbXAd139Hr/
tRb/7lP31tdhsz78Z3zt//+/+WWegg9STD/Ba9tP/QWupel/wUhB4J+GSft764a/RBV4JdvWJxJm
B3Q1pkn6g8QWsBuqFzj/0RNpw9D+Ba1FeE8iQVZaoL4BEZvF2f8KXvs5n9+uiMoF2lCCMgKvh3iv
fO2iRsvItvRrDmW2gR90TEakbeG4QHVJqRnblyTQdDpIAEhrsoO3hnIHvQILP9cS8oIA6jlkWpcF
p6vZtUUg1ckWfTfddLQfg7UcWkfHz7SdEXJ3QZoiH6lq2OajrxmOa3PfofjvXvKcjuyV9ESl5xos
PdTvfQR3IDC5keoeUolwtnJXd1S3YwktOiSXERJL3HLd99F6BcwCzQqCadnc4j9M6N33nOtHdfDP
Vhg0C0fvBegE0qSAlR/D9S4Ty3BSGZ7y/Cuzg2zUae4RSKGPXyadncCxzsJWHk2mxLcuBPnGflPu
vR3K/84Ecf0sg00Lomq8GQfFyPtuAr4h+ZSGqfjSRC1pYcga0HkA/XWKOACEqZ2F22Gn+VwngHiS
wI/yzuLkRWIeJVueB0adS/iahkERHZ1hr1D4u1+P0c+JRZLhzVkESDAanuKtFNuy/Dn5AuwYAGoj
wZc0gEkv3tU+qzN16PIExHop9Zymn1oaQv3/6+u+m5vtukmBfh8xRfmNnmLvrjuadQASR/IvUC2C
KCuXcOymZ56wWNalbYQRsBLxGagW5wP6VZe/vvzPpfj22CiBAYHDDA/5099LcbqIIHScfAmyLlOk
ojZM6Qs2UjBfDB5FwlkE0RBBDapW89BOYeghuOCiw6D8b+8ESgm84RtJFlByZGw/TwDPoKZr1lB/
SVKLLQeaPfVRC+GpNRPoqJwl6adNfQLab4LhKP00hADAiv0iIDi2v5mVn89qDAscLGjAQtEzAlYZ
GNp+vpk5FcAGAZa9ssJLqo+DGnsGNJX1U7Ee11w7LJFfP3/0LpLhmgVYgreNij45f7Nz1YVvaDHO
wWcudNYHJwDB24aABYqj75KxTeITpJLTGo+lQ38SDARFAzTz0I8pgEwZRFo+FD2HwhREJrx192hF
IKfPv77Nn/EiOBkgWgOZgtfIZYjhkMv9PDLwMeU6VN59dhqwbFiGpg0xP6GzhAK91wSaojFu1bZp
AEVvXwRI8t/Mz98GC24yNCYhIZoQJwT9Gt7dRq7iaV6ndPgsOxoghjeIXih7ljWcV3pFGJSwLxOI
l/alhwIEEVWPvYZRNw+aAJmV4oi2W+RfOX4Kku5uuUpAUQ79b8JK9H6DocM1GpsAM0Tuh8Rve1f6
j1WwQ1O9sZCefJ5YnAb9vpmnsTN3ys/wslVWrcjNqiDr4dPYD6vqhxVZuF+DBzuO7GIqdAeXWO89
DIxAf5EglxJdCdG1xNAw6O5TOJV9vzlkNyt/HDRrJC9DX2zt7FoBo+7v4J53JREiVRrlBUi2EM1r
NyvbFkh/KOuxMqVaYDL8lNGBNhScdk6xFBkzkIpUEWAMhHa2fo+enUnwd+YtnIwRg7K/dHYmqToY
S36/h5L3URy+MyQj6L0I28+2d98tixZOkZ7xAT2aNHaR2hM0SUtuYHsm6xWZzIrhKNjS+ScoOtY1
Kw1kB4qjqo9tel8rzwLYRWEmeNKBmdJzLtItQXDJ0qOkbQ3dpmeA3gxLaF0yIHujblr/5Lu0RbEW
dt12aAmMPiYIpR/HN9G2A5lI3juHuSO0gbqhnHxYz/lupBOZDmlm3towuFogwVBvly/yOgBeAfEU
MOdyQPKAOxeB3HKDeaR9++KmdBOMFouOloeEDH6+1rplcGp3vUZjyKBmvTvVCQ7XP2UuWfK0hAt0
evssr5FnLEoOSFF+HRveR02MfrbhqpvjKQVz+m5pEAg/66gYu08AJSa9Ke7DbJxKOzRDd7GJ5RAo
fn3F99EozhCLoFfbslKc3e+vCABk4rYn9k/izbYYrUm28BdPWYvDO92a3HxiDfFYhDY281TfANnP
sE5/fRtbOvsDdIMsFyw2ajvIjUFCJ8iSf94UHgIkBcCyf+oT2c8EffoMDb4OiitEI95OMtpD3DOI
uwWAFCLOyOlQgwCe42UAM5LZbinnuFZXHctToC/oXLmWk43S5X7Og1BUino3XGERQYDahAmDDDdh
sMRhs/MQ63BYOLKLC9a087bzF0h5b2Oc95D4kFYT9zuf5/u4lm9+4+31GPFWE0CC/e64blPG0Spg
yj5AehUiiaUaoOJVvPht3cKslyQnHlmHZevaAn08yxq9XLZQl47bkiYgU2L2wFy6fTNWwqO3lRhj
soVIBRgKXYu6ZYSuzNO1xa5jFs1itl5X0Oo/6SxS2Ea/mcSfwR608gIaimMTUQ0ziDbq70K1IrL3
QyNjQIeQE42Heay3G5jRTXPbum/7GCzKintj3G1bHLFyCyl6hKbwJeAR0vjI0e1bg0KjkZeuaDLw
1BbtW9HkBFYEIHDK4VOCk+0R17pPJ0ipM00OI1qeEigRcV7gcX/zaO+yTDwaeg/hdQzYKiHk8e9Z
jxmtY7LODOsHUi9bpJq1wtLynRfD6xzmMPaU6wzG/QmynO187IMhwoS4tO9A5fs+jeb6APrX2A/I
UjWGw2YNweoji0c0kQJttZZjYrtxi24GYfMk4tEiGM7ISHBBMbMQf0KNFWEo+jrBUMxoChDMFe1M
gy2xIZL40/fx2ULh9jrW/ylr/6EKerdHc6QLyK42ZB1lZ/i3VDeyHhq6VAWPC6xgiA7f09uYQ2nV
VqgseS1/FxbeHUfbJQEdhjG0/vgXWdPPYSFsBmSto8seJxNhhcwrXpkOB5efMT5JMyYD3TML6fyE
9rZkxYB3C5NIWRD0MErw/3TzXQYMmzUHNic5ggE25HKv0fgfJ0AfYOPPTuKg+mvagM1IDKXrcom9
gl20TUfdum0i4LCL8KVYm2K5D4d+wJ3QFm2TnqCg3+rUX4821M4/x0Q8/HYIIEhAYoMs6H1lg3Rw
CurQrY+cr2nHYM5vAS0xC+zvnMY+0ZDLc52OOZQNcdEATNJKqMuwM8ShFy2yneBK132Q3LCeowsI
2kK5+jUUcE1aZpIU/cOAYX1Jms7r+x5uPv1ifdTZ22SJQgfTTiMLYIrAcJMJqLil+XLWiqMjWJn2
YR9doxVsVOyk1HAYNG42YJnBQyqPdgRy0Ymratcu2AyL13btIPmlTdIcijgyCdrMzmuydTSOjIWk
rbA8YsjfWD1fzDxDZlZlvrPeo6zFUhwv4KRiUIrC9pgeliKrYVHtA+cfbTrE4skkXc12JJnjqFpR
nw4rrPNo07IrRGzbqqZdfcpiMu/gNgCixgoZhsfIRugWAL4s5+F+hOc3+YC2HmhO9aEYQgf6aHZk
vgkmNKG6x4mRmS8ULL7+4LOllkM5orUwn/4oHDSGRyaAbhwg+0Q/ubKASz/mVab9pPLPUd/k8guH
6m5xOyyVVX0tzGxtWLWdnaLmNDOpaL5DHUAhM2B90EIqEWVB2x4BCsdTx7/yXBKgmtC7klwnN54M
C5a0hzBy5BBEhHMa7qVMxjG7QKMktLy5ltS1qt43Sw20H/2RWS3EgSW9NfSeyZioTbPMN3OdA9oK
WmjxIY71bsqFhbQ3SFKFzsxMg+u9sPUUcAC8osdpU7WFTRBgl1EY+jwEJqXTBRaHDRiaMSBtic5m
RNZVQHZAQGzedmhzgC/z928GQnT4OzTkSHA5P0yJ+uyNKmJQxSnUwPEp2sTR6L/T0NZkR4dWw5Ap
UqgGcC6GNBB4nJrAKkleHFvRkr5qKC9ofbva0Y7ZHdQije0OWUuCeLxoDVqKLbdpQ6goSlUUGyaR
adDmLWTOjAX+KoFsHSMVrAoh+wZRW3F6FRCmsw6dw5WIujtYGpqc7S1kYFO9HwSoFV0hZG23tC4B
GtPtwxpNttQuHNsGna3kHAZUPsc1dJ7q0G9tfT/Ax6tUpVF6Y2Tj3AicIFUE7wB+Ce4fKUsJ4+eW
0yccTXpQGPBIkvTQcLuNGOnmFl+GCd7FB9lnW8hPlrnOs6qw84AF4CXyjeOMntH43Pj9UflMPYZP
NRn+wVkyMVyt4xGKTBmJbXqiMeEx/Rh1bhtnmRQNsCQIsjWmIpBtzpOvSqGgUQctIP7NKptHK5pL
i5xTNKfAkjfKQGgq0ZUM4xVwPxy5gYve3eRNtt2ywEyP/iHFysIVCP5KfWaB2xZYCkcLZp6uAb4H
KmcbmmWJ8FEcsbmyuIcFLzPAM/71PFoToj4DcOP4HlqjDulDSxP4PjZlKwAgNBriEcbir9XD/FTg
V2ZNsD0cm9e3wTBYNbr6K8ctqKfbn8hE2xt4Q3Tw8NdQB98//q9B/v45IAVQ3WXx2OMGIhnw5TPw
91FAwSvJiodWsXe4Vh2TWoQPKMDroSjp94mCHH/GUkPlbXR9ISOIpOnWsGVZ09uiNwNGaYn7Dh+J
R2BsGr58wpaibMN1S3rrnsb4JsznofpcfB/BAcpGPKH6/kw8FqjRQElKiMFOq8m36jz8PrXfl0eK
ljUYnxT6QXyhWbc9vIP/Beu0jvR2GZ7wFN9cBxVm/IMPRGJmdKKHmB7D+30hebOi6fYeD7n9lkjo
CT+HziIEq2ua+Xbr3wc08BZdp6qhI0OS7YOQyra58HAQuvFYbyBSuLfCDNjTRVNvyMeEnvWfxZLF
6jPaR0ksnwk9OreH1+j1l95OwLK3Xxgv2xfYknN86WS4bYfe0+3+pUlrbj+Yru5qcZB1jt/LFYlq
coL4Dtb+K/J9rYgG8vfs+NeQF+jAh9txgoAWLXECDLh4M4oW5/wSKZ+GH5C5NfmyG9FuDzqHcKoZ
Lk7R8Awl09yNwDY7AAaAbDBN3FxkQ71tZ4PzFd9rV5OCaWyRLLr1khRT54YTfBIhHGhdkXT9UrKp
BmyI7izmvyk7s+W2kWxdv8qJfY+OxAxc7ItNcBApidZsSTcISbYxA5kAEtPTnw+Wu3eVO07V6QhH
VVRZFAkikbnWv/6Bn0971fEvika3PFdK88+5GsHtXDGaQEUKLL88D0UfAwqMbc67m2nSDE8evgt0
ATg0rWt/DNnK8/1kK4sdJmhxVQ12ZcURW+0mo47D7uiGHFXTi8Brlf0mKZumKC5+wcl5X6Ztvtdp
Sb/7MTsdqcV4d6V8HQf75zOjmqDkC0N+zdD2yU6DZuwflT2mo3fRf176FCYdXxGckKXgiqAQdUjP
F2Gyy/Wts3595iTXVQNetS7xT/w06IqRb8DU1nq9fQbV18CWcVb8vMpAHw3mwQu4cggTtg5hGGWz
V13bEqVTvfXQGbGoB1d3rKtPkAWrubKN97pWbWwdk1gt/A48M1fobTU0AjVUroO1zSE2C1pfHPWL
po56TJboQ6sCR2aoAdhBAsInRYAx2tb2YiwukFux0+R7er31y9OZvUIFloZcWN/kZZ3w8nYuucqX
kfIsNk4j7ANYnKGdryBloznurv0itr3+1gHGmuPdFOdouPfeKN2y2wJd4N6y8QGBvFcngXYN55Wz
mpu/4JLBVXl1tR4blRuvy621WshN289vMu8bkGg7E5k9oBlFQ+TfFosejfuWYhpUYZH4PLyy37K+
jBGW4QzfUazXEMP3ZfOnvVxRqjKjXqWyhho1ylcvnFNlvsMF9cqz5ymJAsuxmq43fkBIzad4x4lm
l+6mK8G/mV+XmJA8gUiORf8gEpUnSRS7s51i4okNrK2+hUM2KOulwx6iFYe20EMV4kSL5uYJci/i
9I3mdJho9k2zoab0sffSpmaVV3loRQP/00BL449Mpqbtryv5vJdK5gDEkeva83pZP7ebEuUIyy2c
k3U3ofpfH96sq9afqH+i96QfrP/PNYXBT8zJvP5gbINOVBA163W2kSGY41FOqBbj89LPptzlPKjr
UxlW69/8WrLUlOxE2BCsf/UJwa/bqZFE7TQziIa+1YrgRqco9hp42TWAvTMvcWgdR7wqeVFiLCsc
2DEn4l8OZVmPYlGwvh3B/AF5Xrh+ckwXeOmvN8INiyMN5gE3+7Njq7N88ZlY11I7t8XnhlV8Ao0K
q3hWg1GiQ+Yztl7rONsKp0UsLFPlaeNeZ67kmvuRKd5wyqxkLeNSB2nqvT+U68fSPx84oyk4R5jM
6/Uhl9Y6ZtzW47SuST9erCIjY6Krq2qX5iVP4/7zCwEHXje9Aisafq/TmUZ+mVp26Qd/A3z91tCD
5bA/sILx84Je9W+wctrDrQSvtu7TBg04rixJMvE0jA3brMIemA8B+X99uoZMrZ/9b7q7P/d269t7
66wGs7+VX/g7ztrqqYEC7wNVfW6NORgwn4I+gCfpr9/qNwCdp0nASuW9gKz4509axR/w5hGFUhBT
Sv5zjYgC7mSkZOw4X/B1Wld36KXrTdXITFkkTutwy35tjn/9Wf4MIbgC0St/1gB0xuGs89/GQvFg
W8C3eXKPcpttLCP5hC26w5DW3i0NpfPffc///oak9QEceEFoAS6Gv+GKRdpib4sL9Z2aag6KpODE
P/pQnldY8+eT/dcXaK6w3f+OatcrBLvF7gC2k2UyjvrtDacyd5K6L727XzvGmKLQR8vt2bPr7ien
CwasickpuNWjPcP10vW6n0PUNO4NzKc4iP7mE/15pfOJaKUCwpQQ/ruQ4n6nRc6hMEZ/ttUdVJT1
oRqp63jGJ13E7OtZMGTcgtRBMm5t4fqvJ6Iy0vWDwHxTGgGlorPfuxV8IbGZ2FqQRyip+HGej9g8
Z1C8bBWNn/Ms+bnN/vVF/H4buXGOsImawkQCm7LfCc+cu6q3JmM4p12x7kzLz0JIdm6tb2cj0M7V
f/5+Li4TP5MgVyeMP+NO/kQ1YgVCn38de1OyprYITLJdvKK6LPmPoDW41CapCCCLbNw8qv+2Hdhj
DBI9ZPn581iiSF7vhl+UPBd1p9YD468vcAXO/rBMVyEVeCZPIHwUYix+xzPHGclwu7jFBQyitnAj
v6p8+9VD//C3j+C/vxW3DkKuF6yGhhie/fm7rGKrmnXiJRefpcjggo6wjiyYWH83Av9FxfjDhYEV
8lYhBJmfg3mUaX9+NyGYy/hZ2h3aBblPt7Mw6uGr1AIP2OZHt9TM0KOmS8BWw00VL3SLm95NerO6
5LRG3ZZETSFBfq4sB+xB3FQxmTvNBVppZsJnzC0Kc5qj2GLk9NIpVdEGtTk0cbWrSr1YfSQa4XXV
NmhdoLYrezIb27sJP+d5hUczYn/BcchU03WBm30IZUYPXmaCieRQNS5oNPwM53Yjl9yKXwWKb/Ay
1DWfZQUVOirjjfdzG/tsNYpRsHWPKUbELnJcNLywtwfLoKAlxoM+ASkJP0CJ5Wn/bHflWswZnzug
ZDjK0y5kgMnHpuj6ykQM1kHaz7YeqvJcb/4JeSiOTShun4XMzwqKydrI97uoYD3EfTWALNFbFJiN
y6DhLSuMp6gUBNOKLInKqerop8Dzy7x8tCl7Q/vszX3oyGPuCWMFA7qhBWedP/uwcJw7W23TQlfA
riAwPlOGTZ72pNVEhsYqHCNUhW+ga92ECMEI+koUvG314M7hsDQPzBvWiRY1oLC8c9N3DBEeMCHG
Dw05tgOdYJ+2yjTzqDIpOn/MtJ5dcHK9abReTXea++AMbBbL2zoM8wJLrxoLDDphnEqnPsK0g1n6
rm5m7u12nKwFkwVhgEwMEaWZ6QbR7MzxeFWEXd9hCVPmY0Y3HQYtc1FUv90Bj91+fPdEVczpNnYo
uDF18+uqfa5BXgy9QX25jtx+7UWKeXjiXQUV+3a+r9PSswi7+ayzAL7XOnHGRYx/fS6N8mc1WPtl
QcvWYqaHO9vQCq8y2cmSxudjIPS2NmNhDCGc1bYJ7mUdGiU6I8xJNmmSjPfunEGxnLMxPmQOmu1M
2MuxaqfhAiSjufNbDxFA6KZnP4OzDmY8tA8xi/rCSdym2/D0pe8k6JXPicia7RSaZAIEpd0faHaB
lKyaJAYpXpuCx7EepXfljdma25ai5VPCwPrBn5xd3mT6y5KXvdhxdve7YBZ2yYr1qg8Cse4t05GX
rWMkl9XQ9ehigKDhviQXQ6ND5HZjcOvLVDHXl9k35HnxtkxlAkO3rtHDh+pEkkK1n+OaKXCNPo1f
Hcx15OS1vx/5lceAfuy9nRp9gPcQf1NhUR6KySwXjBBzd5/mormXDtj8pgSiQetsN8njOC3BW0me
Aq28rh7GwMp2giC4E4pbHFMbw7CvHGC6fdt39fcu9+NbwMMMvlJvh99MRj30M6Y07wYrT7O9nGtj
Z3ZVf9cNDoADW8EWrw99srGwLDZuNQZEbIRxGjxngxXORxgI+qOzyGzYNVr2tDlZlc44ELjB96B3
CXYzYqM9VSF0hK1j9vntNNgFfVLVXLpdbyp0WmnzJvJOXqHqFpedZ64rNHbXGWoyjKeJcvZa+MVw
BP02TlmBaRGU+az8Zo6jjYp8CZAG9vAKX0apxu+EB06RlZnLW9fljQWjQEIfXJaOlUuUQIn0D3PK
rVzGYjp5OsGURGCdf55Nn42YlioaRns1LcSXTJ7aSbV7S2rr0l1z20B6n9xx/hA6RpZn8vgMne63
QIuCkIypGnzM6Roba+O+PsvUaV9miVgpF4y3sUDUqDiLIvKzhBQ8Q9vOG5PpZmNbZX1ArYuMRVT9
7WTWxS3+UT3eZ32fPKp0Vs/EXVTWRk16imKzxZ8x5/MxcQ3A3HjwpnSJnAkn6dDqUjRaGEK95ZVE
6JiI6gnLX7WRcjCxkHSCo7TaINKtiE8OHo5vXeBNVzl4/8DYAYMrQJ9+E2tD0ZHq5MoLCO3YlGYR
vrUGRc02oD7D5y3v1I03esWejZ6wGjz2/YvebNIbeDpwO/CMeLSamnA7PZmHXA7eW2vHjyN98uOi
qiU4KOlgGaOq5PvMF3JIe1/rHWXgfE9eBCr/1lFMbIsEAUg6DEcvJClPUYeaxJF04WNY9+G7jTjo
Icfr4H1YhuW7ZoFvB7+xrh2IBQfBSbFVk+rvqS+NjTvWw5XRdsXrIpoaqYQZw8wCTsYcQTicZdhI
cVBmAXiQW3gX6EBwienq/FCgen2E22Xz+QfrZIraxijE7l7A5dRNiJr2wpzL8L6qWhQBXa7wcGTL
pQ3GhrR2RH9qtTPe1F3cPrRB4Hxg8cHmYKl5ODtzxcMDpvXFtHt9ObX+eMxGNB7gNkF9iL3K2dIe
w7AE9giPCyZdV/ietLcLuSCPAdDJi1qC/oEDPyHMq/WvF9Po4TB52b4MY/eKCbdpR30VlljlzYjl
BFy0/ZIYzU0BBH+TTI3EZgPD03075upF9trBxtVdEBCHjr6EqFSADlQNCuwlrNizq2ln+0VwYTLz
iwa5OF+CIbFB5lvjmxFbcNCuZtdZsjCaq4lad+trIO3gqnDtwe93ommLEsFDKOOr0ZDJDShLecaE
vX4q+/aN15DH2GfmU1dRweTaz89TmEO/dKWZncJGWq/aiPUYlekorqH66MfMGgaFd3ppO1GYmv6l
g9tTsA9FVYcIcwO5ZY6LixBRBuM2CJcKH4oFGv+msuP63BjM+y9nQ/l8154Y+/ZKhQODHnNqzfFY
O0RH2JNj3PpkOELAn4jA3KUIaO5wyx6qHSPfOb2ssqLB2qmtXUiIcWwaB3/ouuUOPWOr08Naeoht
SOZC2RR8a82YrEqmwGvLyPSpXCK30vFwDVqSd5GtzeRh9Bfk4o0ovSvoerG5HU1KxMueRrx/cjO6
v5Z9BK6+i0ZSJOTZxBdD7/kn15pEnT8g5Iotgl4mJbBHsdjsxDFwmAgcFJYl7TYdOlffh2TmYPtu
kSDTblBBJ/gaGE443Wc2rBk07k5528zIAw4jjWYeCV9Z4moM86mOrBYc/9ov2U63EOSWbQOydcox
UIgwfS5OvTFPXf6lnA0vXIgcqWoxVVtwmqpYWVrSchFI9U4e9NvZy73SAmAnWmHXBIw3I23OVkXq
qi7Tq1U87W2qGpg3WvpJ1Ru7mhn8+BpZaJ05brNLGBReFxkw6ZagpOnCTlDvbr1ApD6QWN6axyIh
wm8jtetjbTMy/fZ6qz/jOj75UZXHTrfxccoEigOzezJJC/k2EIm7tVs5W4emiU2Mx4fUwlGAEi41
mojZPFS0ceOn3t1sOI1PYaaDOSsjdlJM/rl5RjZlH2xCKvB2qSyJP02UOeH+X/mmn+6kNTWue20a
g6cfGeZW8UWuAuctGYbXZUmTxySVr0ko3XxDm1Ddj3A7dnEQtwfB4SHYJLyW8Ze/XJZkepxbG++G
IW3DSCq5YAcITVNuqsqt7tu69LZt65FyQRwo+yuxox99Ei97vykZ4yVTfM2EMcCdaepWO2IOG+cm
7FL73odA1G6zAayH9cCCwYs9G78hCS9upaq7YNf5fnLVNXjdadX1yU4TUhvjv1sl/gYn3PBYNbna
WrUq94WK3fu6EOYu7AlfKGLXuLaKyUHGwtCySYi7IV0lwa/Iioe3WqMlXyaMhDfC5xDeinBQ+CeY
XnOGPzj2R9mOiFK7UUyRKpI8crxukBsUYDEcUgiR+th5XNxuBuS+X+I2+xYz91akJWEo0/JQjojE
ivbMKc/hn5HZgLUa9QUfIb7j1MmIWsNzQ9dkRuVZYr6CvE17SDtYYImw2vvSz2+MXLTRQBzTs6ir
xzKHCZbQuO19K85fcLrum41rN82LLeL2pC0b88G4nfIgygBHT7G0uOhEgHBnWAvR7NpfctqS0zCa
2UeR2v5rESfmc2Ha49XA5HbrStUcbSDjJ8B3C7OjcMFf2s6Fuvbi2KZuZXNcF6Hz4RRrMzxjRMup
PVndezMERobsP2MQCpjceMfarbMm6tpsws+hXPAVUf6YmzjxsY9sPCPL3etSdtZ7mqbojixsPzBL
Kf0UY0B+bwT8xZpIZ4nnrqctH+NAiJy4cnF8nyrZ9F9xXvTSqJC2LV45eEeSpjCaHS6MvvC2vcyN
i0y51uPKG8B2aSj0BkNE+cXFEuxdoxjleKDz3Dc6hg3VxK59xeiuxU0WUskaemy1V1On5TveLRMu
QsCMwyYbyumj72eeFR5K+jQtQTG/4XjBXzKRG3Z1PmBzqbBo4nCdFop5aKPfcYsZ4j2WFv2lg9Uw
vSzlSL8tY2W4O0NVcH7FMrhPfVeWL74cJtwR7W5bCkOJsx59857pWhDCCqKG23j9mJaHkaKKmCxR
jyTLpLg3qSmk9ITFYTRnG+NgA+XnysSb8eiQu1YOKAxgpLCIIixE0twphn0yeIxSqiLKC4o0jF1o
Y4conhXGpZFr1/HyXHe6Lr5YjTl2W7qKuGBLC71mwb/FJCNsPhjCymvni6dtvIHxsszstxLaqEEe
kRFM+epyh1hbXBdYUTdhRLc9ORKDh7TqdORz4LrzNmV+FZQbDZvbIZtrmOOquJyD2LLxMtM0YPKm
HECH8LmG5h3qfatxB31OksJpku3Io8IYBTWOXbebYVKN1+8TarX6iOWUUf3oFAp/d5fCf6pwHVbM
2u5xFGP2cpAQpfp62844ROY3uZYF98HB7i/TxCLjPc70Zmq5/O+VEfqC77HLsTsOZTq5zy5TpvT+
E6w15Dpw6MtwhUYtM57kJdEZ6+gevsA6B+E5XPxvpKCIyTvAq1543pSJLceLlmNqpJsaM83FoLON
89HjiGA77p90CqCAxSIF5XQWeYgXZ6STTqvisDDd4m5x5OFk8G4Huh4qrPB7PdeXtubyFoK8YFl0
EaQX7GHv7R5hvbfzIKpm9klorXDl2NpZT41D75CovVzDoC1oesQowkK6tiBzUbrLkB1zxkCk6wPn
kPV+Nc8SFHYASc1QShMZPzq7pJ4cTB/lCOMmBDuom+BqofQLdrFRkm246Yc4lHpjOip0dv682M6B
uV/1JANdPhqwa3pMcBCfETjIs7ODbVJ9E4TeIK51BQ7du8ZbfR+HFp7KtFksxfBx8TQJorDsT3jY
Djcu7NgLcODsqhGxjdOfp69zc56rnbQryFpDyCBYGuV9Hk6jf1SUcP7GruXsoMgdi/rQ9gIW4xTI
EU22GIpvkjjDNcPdwV/X4xzV295e5rsOC9qJAsEod1SgdIhxLl330HpOX22RP07vxhJPM9byyajM
u6DICnc7ZnX90aIHb5GpDrQG9WKgIxZtbqY7yom2u9AYmw7fEmNaERcqaquOliJN9ui0htjYV9oM
IOdYCgf+WDgNoTez6C7MrvFfyqF08OD0YytpIgDFDH3n7M/ducJxBAsW4er+GeoDtAk4rLDsIjgd
inh0bVrwigC3zgmdNxFXijr8emLgRvCxXfg7v/DQ6iek2HQQrxFXwK2TFdQNa9bdNqjdkJGU0acH
dAvcGH9KjI0Nt+5Cra5VkQYwe18gLLA24vBWG6LhOhGFeqbEPoKbvXXCOAh3OdyK7wbkJcDDXCZX
Bttw90pzOaa3fl61a9VlW9kFFYx3ah3fzd7ZIjEXsAcnv2tGO76GJpl8w5+Vbz4Ylwm6WqxBRhai
9DYyE+NjMLn6ZmzxfjtLZGxMh/2qYTf1K8QKhRvemcCH/jbMm/FoAlpk2xFuzNfRdtARukXnXNRO
nkNPbN17EiSafW/V4tlrO3MT+vAQ07ZcYOh3y7xBcjSf0VTiz2rpbkDUVWJNugmzIRyOCam7bPP1
Ah00iVG2ByOpnFAj6IYjWfuztWdCxJxV2AgLt1gPDmy9BnqHbNNLH3qhnXSKoqCeu2tbS32VEI4Z
bIWbSEzBIHg8jJPfwzrua64SNoD/6rRpkOAClDpflLFWvB2BszjuGPOckT0Qh9BRClyXtxzoOcwr
4JKbpQIB2CyelN6uGCDYbW1RZbtFTbwGN5PuCG2kwqDdlj/GjjBXK+5wnu7d+cVntxgup75u5Ra7
5+Cuc9te83YuVpwGnJ6TXVnNtV3G1mWQloUPTSiecTo04/DSMFLrfS6z4jQZsruBq5cTiBFYb6hi
dM2cAcdovJC7vI18kiXnrR5nbK7LlrzAnU6zoGT/be0Scxtrdve9N7pPBoYG0xnkqsAaxCE2haC7
ynwh1CCZNxVEjHMDw0SQ0ObONAWhhapBxQIj08rEnbJwp3aMODep6qjPt6ndqmD93rwvoz0CQ9tW
E58DnFCeFSwLzGl1+WJ3VfPc9k2zSTM8EH0YlRClkoElX7YviTGSgVF0kxEZVB7XrUbe04G7vNaJ
xiI056Hetlnhf+l135x6V6H1aP3iClzAvzBiETyBGGc+yyDx3qW12LvJEd3d0M7Wseia1RBgCMa1
WiOqxA1rIB6/64KLzk5rb7uE2CdtcCCeDrVrDeUdatls2wJuYS7V4U6pbFfvKF/My3puUriBo0kS
6zw9h3Fv4qKjBdJJMu2qoIx/QCsWW8d1+seAcv9gOrH53sBAfxa8xN0YE18clP9nNDcBfgCkW8ih
56kL9BsE5f5GajFjqdM3wuQ5WG5IZSRFqjWd6sB5gMBfBx3uFj7kFF59NSqr/ZoDdmyDiUYFs8ca
57rUbJ6MoHTu89R2qsgB1T9KWZuMwmBaklrwMWvQfyxKJXhQ+84BVVTDlhk4KqZnOlrCqe9ap2sc
F6eNVLHLdzgcwU1qFcoQSALTnFf4JEsGjg1xjlBp5gOJhyt5ym7EhOmC0Cm2DkeI3HP/GGfT6H64
tdMUF3kTVL0TxU4regNBv+uMLZtXAZuFmRb8iDw0M09sId6ZC2VjIAg0bAuvFdNRzxMo5sazJnfv
OPUYvBKC2a/+Z7IoCTAcfTfFjY06D57C1pi9JIHQQo7KAB2ZMh5W1YwWmocGGrvjQgVNZfNdKGMm
k4SBJkQ9zKPHGa/ozZIlBWwhrMZWEjlrUDEGSfJkEep2sIOeFiazJ69tn5pgjId8yyA2oO9DMpRN
+Rmj7Y4Yj270iHHfCWnrTr3rYhnMecNvwcqOua5DSbZZZMrOcBGjZ85D4mlIsCzRkyQiLA9pgmu+
+qoJ9bBckkcD3Mo2cOF9DxPqvqNhvsznLi69aCLIzR/2fz10/E36xvAPATX2LNSYTKU9iA9/Hs7V
gp4jn2T4IXJUJL+m3pZXuIyfWmIMYXuOAZYUkaic1iInoy0RImG7ITiFe7ue/Mf856Drrz/Xn6fL
fCyfOT1yVcwqGR7+W8ZU5s5Ik5LM/1Y0ch20VJ/Ej6oISxai0TAu+5vx659n8us7eqbg21i1w4x8
V6uAP2oAAQ2DXqCX+E76+PqOwyerxnbrltF856eOhgQ3iMlA8pFhQNJ93or/yMvhOvtom6750f80
Wf1XqNpPr87//a+HpuLPX/7I//MXrR/nX7+J7LZfH28Np/jTfxAdnfXzrf7eYr/Q6bL/p1/o+pP/
v3/5f77//C1/Y5eKIymypX/JXtY3+PXC81v1/b//63+QkdTdW/dHK4fP1/wzLy38B+ND1Pa4Ff5m
lBo6/4DKg0cAKhmkzzgR/csq1fb+gV0UDnhOKCw0LauLKsPkPv3v/7Ltfwg4DcRQrvljKKiC/8TP
AdE5a+cPE3B0V/yBK4HSGIbTv0k4kYBYjrS0c3TLgBmCC2uirfvhsKC5OpUJnpAk+KB3bsZx/sZw
zr9yi9X3PSDS+K7Bhn6jO2m8lX5Jh+k64XmBe/bg5eAqG096WDB0jn/GTbG7m/Mhe6g6lymYHrJj
lXjmayNj+KW5n58wAtyhMVbvRAXlF5OBVTT5bSNO4KAAywdUeZLmMdAnEn4qrHtoFcWJ47S+jH27
PGjc82wqnevGxWMxLGN24JyUW3PogHuzCtZsZXg2WemJf4Iey9goLqcvjQzKgyyD8GrukoGgZG+y
bidDh0wmC3FtzhlwNAxA7LvJ0txbvlkezMZKns0wC8+mUdyYEx1ObJkPlN7N1vSoC2sFsrER6Od+
2DNRAWM1Y3FqDoRskvDbM903nY2ZQ9ZAak312ZaZPrilkN+Yf6m93SKwUFlbHkgYLR6Vk2PnOJVO
fpDVlF8wGIami2/6VvizGfWmpb82QRZToKTjbU8c+0c4j/MzTaF9mzCSvADibc+enU+3rseXAyUz
24PY6UsaYfVe2XoiJTvx93Ioh4NvFlxGMhGlUdSEq9YjQ6rC0d+M0F4NsfApDOUlbglHB1b+TqMP
gnDe1NvOja+rQlZHIzCO1JLFlqN8+cpoVx2UGtwfCSU9bVefAXfjGASrPj5a6OdvEDEv1j408uKE
p3VsECmS60tmSflTMmfhi688VIrQ5kHVSLOSw6geQmKCrxfhieuxE0AEGpj0K6Kt7irXorx3Gkce
qHKscDMi4rlwp9LPNzjS2bfL7GfXSeIs+9n3QUkNGfh3iOZJPyGyPthmnT2s82Rxgwm+f2qS3oux
gXLKDw3P5xzjSHLBANW+9HqSwSrpgR8EfvasEGDgti7dW2qx5WJKZ/ACY7AvrdFdSZ1N8gX6dveQ
L3YYwWsoj5Whj7KOV6yzdoOzpaT1QvyKd60SpziiJJEXeV7SD1Zgf/vRSd0vpRwvrXR0WI6qvTBE
T6Wd9G+pplBhKlCYO0vG/huzp++umqpjMksmInPlHhsVO3s/kES7+rX1ZDvFxzzaMomMxLFe/KB+
aAZ7eeo6OdNF1uK2ST2vppyDfIy0DPRz9VA4p4PpEv0Mx/eN0Vd+4yeFomCw7fCDAiE91AMvSpas
fAwyUUWDbbQ7QXr0ZZ5wE0fbzlZPfm8bwGC/9+2uBzdBVL0hLOCBTNBjYo3eqaF4rSG6RZBbKmyl
MDm+RUFa3rlxeeHNY3/y4qU+UjdS40jslDSb5UvfhNnRh6y8B0VTW78jxg3TrfxOdsL5voBKRTb5
19GSMvgGLCieYZ5Mj34tjVtpVU3EDfVhQqcFI0Y64xujnfYjXqqXqqUdi8Jw7/Z5dYgBpq+pSEtm
LrdDHA/PBkYvaLVs8zYXyAZqVKFdVI5iONdiaD/snqacjLotgLZ/AMibdkNpakLJfTt47nGlkfBD
Vkt1mHcNTOI5+bJ0TXEwph6KzTy7ftQOk7fWZ1B9E5wxdL10NIWNxmY5DIfHBPd/QtqLkEavTYDl
jS6jVtMVDtI0mtdzHSO8MI3n3CraYJMk9ClZGfobdgCi7Nrai0oj+wr6TpKKoANrBIHxVl407yUs
9su4ScNbFxzj2HXuVG2YNfa3WW8UkGLqyKWrfvPgXBxy4QY3AoZFH0kw6vMQNCIK4mopN8gPvB1T
2/CJdHhxXiBrfCXzMCOcYHgN0WhecCIuET3kcO6w0mIpjflVl3sQ6mcjvCJVtr3p81hd52JUtJJZ
ybigkrvG7JK9GYJDLlYqd26n7K/FWFkXXs9VtnHQ7NMpt77jMKOvRzw/3hxbrYcLc+LntCqzR3SA
Q7kh/y4ktT5MDmCjYF1zMkaGGac32BKv5GxK9iFR070gK3xTp+6ynede7rrJCjAyW6dKU9mkX2w/
H1lo5gixynGZ0gu9HObE1uSOTP2xCBf5WGqIMabMd8gUl5tisJ2dHLCiQRUsFvAao3YYKk17TzXD
2RwS6xSaSfFKw1VsR6hzhElw3GKGO13ic0EEFZ6gzaZQbfhSeF62rchXeibpJb5gZ0qPcW9tZ8tz
bxadGx8SIuNJonPfM8rpvphZXR5dx0ARAEX8tpzH4DEZg3hvCiXu0yEDDxx8Ji8zI7+9nfrtuZ2J
EgFg+RCLZvvXbb/Q+E9OQqzFaOLUGkB86IxLtxYW8FrNFAKi92rCZJDRrWFWVEUmbil1W87+PE8e
tEshgh07U8yotsP+ViWqvGhSHunNJP0C17+uBRH040D9QB9WHMnnsjbYLRhXGRNFJrLVzTDUBD67
+gVYmMDNZkVnAvSi70XvvTBcfROx/uGXyws+D3e1SaOP3ggXPFtVxxbAZ4cg9sFSiTzJ1PcfBllY
T0U+1h/YLE1f25gXDrVnsNSzucfuTyZchT5J1amhP2DCxoT+mlILJABwFH0mbvNN74D3kiw1oWIC
Ipl0cKN6NXvPpIj90JBhA1TIIzcOspBFzCmshyhuxAHJlFwOFS3idSaV0bxINlBqr3BA/BIXe1Wg
Zj8FRtHS5uUWE1i7uDSTuT7pNvNf3NlVr4L0o5yErbS89FPXbB8A/dL4UC5FSQAfI0EgX4wC3Pxb
kE54lrkKP3JyTVFFQzRi+H1UfmZva0PMMFKaej943VfyGsdNO5HGgjQfKCxxvtJ3jBdeJpFhVr0+
85PTPoSEHzHmPWWtc0V4FriXMBp3U0A5eAL4Ny6oRR7rJS13Ka4HJ04QdFdGlsAaKs0oIT7qPBAr
eW65m6elR0iTZuP/Ze9MluNGsi79Lr1HGuCYF90LICYGyeBMitrAqIGYR8fgwNP3B0pVv0RlSZbW
m16UpVWaypQkYgDc/d57zndeVrfNsfMdLSDBZdgblZrpn67HLagTA85IsztP07M82iHaxnZaR/0B
5ZgVImtP95JBXzhH1g2Uf7nJWi0+Wyw8xIh/omMHnfvY6+hjjAKiGSKqC5JCGWMjOv84mE4R0rok
FasdU9p7wM9R4kTbLi0gckdWo+CG5GxkUcPcn6/5MOiNIBBWlHs4VvorsHmO0U3eMD0O6HYYXxyv
crwnqQ+VKz8Pltvm9kPUMlDpw7QtUvxzb6XJP6ri/l/qsx/Ls/+z/1qvJZB8X+r9f1jE4Yhflfz/
uYqjIk0QYVc/VnHff+hfZZz4y4K754JzWx0gnJP/nXfh639ZuBR8ahvqPPTsOCr+lXjh/cU0ANDY
yjkDLr52ML6XcZbxl+MTd+161r9yMv5VxX5nK3wLL//71Avj5w6BTc4P2VvUibQlaA/o730EreKo
0BaSLmFj0bsKx7hELtGBG9tHiV45JTfnXNYX2Zql9pCqilC6Zk4aiiuECC9uSnFibGYd7S0JE2Rw
zmgaodZl57GAmITmrqITiC6gk/sfPunvb+VHWN7axPmh/oRTzAvmHO7qnrBt8f6Ve3KY2KiW7tyM
dXVrJPB/7CmjHhtd/TRpM8rP318QlMQvl8TJA4uceheSzS8Scw2aWrNqgc8dx7+oe1fL6LBBwMLD
xgyOcqbV2oPR6c2zP0EvRhVqjXBFfGdgiGzHNDjPIjclpmsZXT6Vippv2YselKZXpVR1dTWoa5qf
xn0hjH7ZW1FVn2fSYL4b0yId8fBGnRO0HaK5damo8l08MdQ415xR3RaIozfCWMDCgSaR6OmY7Qc+
43ek426UlRvs+QYCXHYiL3T4Rtqw7OUwELGqzZezk4r7DuEZFgu8dEj0yKdluOp326VvjFPnYUsI
3TidY7y0/prVuL5yHU1Qt2mTWNxzTEyZXLqS94aDtX3WKGXI0J14GUrgAt+atmiexTjlSwhPoU2u
VFLyit5SImmiJ+qha+2Eo2vLIPYeHaohzwWOXnFa8ol0Y8edneYDbuAqOfZQ51/cWBYLxj1m9bf0
mcW9ZpJg8YTEXGkfTbFOxlOpeD1QU1R9xvyLen5Ec7aEkaNx6aIZ+VtKAV6dyNaeoFpanRhBPcuS
62g00JoxBi+TjcVADaxqXtkv2RRHj8Ps+I8j5LIYDLpBDFibOjcJNcoS6rLlQ0pnThKkicAS+ZBM
kLgO1oIJd8vnaBJ0jqSKoyQWuIkc575d7ualXmPEhC2M8xgyWHJEtydIOyZC0wfUy/dH3/rcp+9r
kBHYa264jON0mUDKvyHbL0GU+j9apxaiQL9Fq8tDWPiILwKQAJPLgEgQ7xeRnVzYrcHM+G+1T4s9
1C9x1tuXb/onbXSN0zQ2xbVp5vGLYGxzgAdkoVlhovtSxfn41Jg6aApj4ZZFGqCux2ns17D0ae2g
FFE+H4VybLW1a9d/pAyU/Y1IF83Z2KPLbTMyG0lD2A9Od6X3yjZ30o61ipisAU81ymfQ+wtBANyR
4vO0agmD1Gys6XXOOPA888cye23UpG7TUjfuEZCBrkdBZL9IgSkh5ERo3OOp5+spcq0F1k4clRMQ
/1yU28UF8M8nw8PlQhhY9hDmJryCOgOsD5J00ltw8DwI2uKyOkLMAYCQFzrCZVKzGwYLsjvQBapR
wEZCXVum3a5z0lldmNXAR++SEFRuHbr5S2DwtJF/ojI+F2LiGE4PNkTjiuqxu2fcqWmP2uAu7UUv
Oq27npXPKwFKzPKLHWn2H1ILPektvXu4P6XWoZtGYHG2jBYLxMJIiRlxT5+f3jraduCdK8O/0YHW
RIVXKCYQEU9P09KhDt9u5BzMPnIajanWxhnXhwKvNL8FFTJrKNMPcZ8OpHPSifIS5wPQmkFcZZHP
QuHFNH0+u5zdT4njZTT3ipJrMvzJ1IEzZJd9ZDY+xSjdhrj/gs6kz584ZUojCclesburuqw4y6Ah
0yJ/6xYxVT8Ea34TrcfsKFuX77wvMD5n1GTqyRuiNv9q04hAl4F/OY62pT4KcVWy/ywUngPtgjPA
Ix4SaRyXun6WCJOwTDCJZO5wStQ/MpGSQZrG3qkydf+DPQ5RWC8GvtJYTaFR1sPDjL13m/cy2XBj
rArMODkzUdBuiBlEKVWmI4x605jtTeKW9kFjXjJd1BbnwvQppqlOkENjO1UW1FiVyY1raiZZnv4o
7UaEZql/1HBhBX1FalyOiSJIk0mhoc1F/KmQkftVkfJJWndXXWHxuximrp23edGpG6cmVdI2x2pb
skkhsZTmrUdm5UcDZdCOeTZxNe5CUpTeux1jOHIv3QbIYyA4ulMPxMWDyEhe83XZ75Y1r14blQor
lAXbsZyaK5h7FAvWOGyHyS0IgBAE4/hDcjdaxfXk6opgPLQXO3iICoE02mm4nuldLJ3iYSotCuqu
r6oLnw1sU+Ttciw0P8eubqXBCPSIas91WfZGs75n02k+VLB7k022yGpH36d+one0frQMNgPPsYmR
XKl7p8ZRZrDqazdEGMpXuJvdBrEcmYxLFtNqEeJkx9JFHU0RNRMtyHFgIzsxnrcMcfde0c4FiHKz
PnMTBYvHpuES1c0eouqwgUDSfMjyrgHIBO7hrJojY9zOpTuc2t6K7lAMOXs8kzBOEcHCZ9IWbzfP
jnPSYCeQlGTPB72q4NdoqygbfMp2lh1zFYD0SEDn7JCAfrrHcb580fUiO6dDT2YKOKPvqeT/MZng
l8Pc6rTjHyBOWNPo8f887mEAanoZOvSj6pvuABaVamQy2YQsDVhMppNGFfGUH35/LnpnvOMghvud
OQQkVkjR1ntqMFkRMGFpjxzbglU0tVIWhqYXnDF+f52fx2ccVbmO43IVcjDw3b2HdI2o0Abpx1gV
QLaxpuoda3YF6cCGYBD/4bD3dxdzdcyLLgdkYunefZQGz7AWcwg8ekBxtnVN+KpMqOS0FIbe79/X
rwdZSLr0eTiL63hO34M629h3G03pzpHEKRrBTDj2NoqSUDJPP5fEs23+8fUM6hCD2wT32S9GXcMD
81gVJbUxPdrHb1tQlejsGDYe0Gkj05mP9/fXXD+unw/rvDlvzUuBbmf+clifcRcBDOqtY+fQ2URy
hBaaY0nEDlwpwR5oIQ8yQ60c+bNOtrP6xzephyWdzxkB48pwfue0rSur1RXWtOMwpN1hmgjiU8ZU
/yGI4tdHgau4BjZix7DhyL67a5DDTASaSucY9/hAZjLh964Hq+b3H+bfXYWCErAAw0EevHdXcXpT
tDYi2qOPtnTjAH8OhaI///ur/M1tyWTR1AEYgFl0vXefWI7lFP9abR8FOul9SncbWcw8uainUZCc
etxMyx9Kul/XL9b09Sln5mnyp3dvrEpHsFGFYx2hvjsfjMGLj4sOHz4YCpLeKmx4IiCTgFvk92/1
14cd2z5UUoN36/+a6OMLhjZLY4tjPvB0R/Wa2uesyVGZ4/3B8f03b5GbA6k9fgPAyO8XS7eYOi5V
CsxspL8jganPF9k3z4XFDZOvFZxa75p//v6wRcMPX8nG9nscwqjDjEogvh+ZSXSHqrRMevXMXCh0
/vikv4krfn7UfboTIAAsqA7er09a4nWeznpyXDrpewFYNeLebVcvbmG/odPKCpJ0o5ljspo4102c
teRpbEeF4l2TFsVFbb8UsSCtHgUtp86lKpJrL3cYmv3+Y/n1Dl9B3ti4WZFW3v76nP1ArKiIX0FZ
HnGHoz82mRGnzXO2BoYHY2atEcE+x/rfX9L49dn1EWRwrjR9WnW/EAbign4JgGlucU/jrKvwzzYB
4ez9F68z2DKTJlrvdxiQp3Yo2udxtBcDpa+vblspWkZH8bBAzGXOuAcBUyT/+KlHpsswnyk8QEyI
mD9/JrhJk4XZi33ElsehW7ezj0asmUfIOhVjJpAOf/gSfnn2HJrgPA20crhFrfcXbFO5Hvrn5Tha
EQZEPSNiZ24rblPVUI3//uP/u4vRN4KGBo+c7eDdu8N364MDohGsmFNfZ1XuX+hQO+H+QfNP/3Cx
X75q3hmRshYN9HXHex8TVeaa0chIn5k52hSWcdpzZ/EgUiX+/l2Jn4G4nIwclsv18ECw29/gS0kc
TBUO+okTRJfIa50abgg1T/b5Q6TVizxvspFOiBVb3kWCeV9RkbhmF7TFug3WrbpN0pw+gTZRLIXS
WJrnxe26gw4E+Nmn62XucJiu5XmbUxzjD5uv+6r2ybb+/Tv59fuxoWbaNEzpt+PhWZ/YH57IlMSl
ZvW/HQVZTZsJGcN5OYGEjPX5H5+60IWtMZFY72npMYH++VJEJol+VEl37IDCnnkwbfE91S3NeVxY
hNGpP/YP193rh4XRYlsDLs+j74Km0ele/nzFailNo+1s6+i0yvq6AmJRQkf+41tDBB4RXZ12KeyH
Winxh4cMluv7i/N4IT4zubKAbvIWDvjDJ2sVUZ9aU5odmUmSjL3RM8/J5X52lsEU4aQi75Nj5LnF
4EMa8uTHNU+g2cUpeZPMgEnVy+ZbfSjpIi752q9pO3ctLJgZLejGuY86EMnZfuD3XyOV1Sp+EwHi
pMatlkIj98z6BqMwTOj19iJEmdMDwzCjOaJ4RVstHKmubcyuQ4hVhb4fk1g2eoYmsUt++wQNEZA+
QyvdyMsb9InZqXN6bY9zwbn+5kms3YogrrFHTPrNmEhbWq9C6dqDD22way763HKN8L1HcfJItbXG
wkZvPhgJCv1gaFO7p/etj1P9gqqkqnlmDAi24dAYhfFl6rycpjhkC5PEq2Zths5xnlyPs+LPLmm+
9ZlT06Lc+x0e+YMDPw9vVLvwt0vrfj98jhhG1oHXeq5pG561hJSE+ZVuOUEvuRF3FO5zp/z8LPY0
dYvfsUzQU+MavchjRoc3eI34QgSi8o5pdtnkt/VCovKmG/DTM4d11C04Cu8idsDF3bqNIb8oqfMu
JjOzl68mMXTWZdcaaytqKvialZ7yg7x1+wWLNE1JaHkWBkWRWRcjn+ZIR2OgN5fmPdEfToOgdkMf
hM4VWVU0wj0US+Z2NCN+4+AkyIgXnPlnrVqJT2Tfcuk2X9i1fLBjtHCSwpTiqppGu79doZ5yk3O7
JCgovJqQgtllzKpBhjwbxw6J5mboR1igTdVMG+S03DBLzB1UVSOFhHCJsL6wxgifLtjvlWSsjDE9
1V1BT8trBrnsUUPxZ5H6dBnjQVfdvUFsSLH3UpsbrEo8R5y0tGNveDsH0LPn7ltih1ZD4tT0zUBk
EFEQ0QjxCMOda/Xq90t07S2juv7WggOTzYuBNWfcW8hPX9IoSaKtHOTUHL49Vo5gbdHXZ2Zyzcx7
qeyU1hvKdePeUEaSHuj20psXvcUy3jk2dxGOUSqzhKQjMiTk2jM3Mzl8mtOazDiV0of/NpoxsIvi
iFsPEkiB6MfVrvWCBH7txHa05wFrUv4oQ6cD/7b9uXifuuuE3hX6PLwJxA/qCIF3tUdcyDmhFTym
pCsxaShmiw/WikYLw7tPPPSNrFpeiKHTO9k1hSDaczFa9XGAnYLurXChVt96NWFnl6iojFXaV2FX
6qJ0/sr4mVs2A2li3cxGQxc4mTkbmzx/uDrYjxkDJAjvaVdwr1hMc3Ke4N50nziY530c4EdYcxGK
dMQHRqjFsmbQaQUp10Un6dbPBU3JHR20xaMlkVnRsdR1RauNDnnv0SBbBrIqv+34/52T/kHs6jFF
/GGj/0XsuvlavEwv3dcfx6Tffub7lNS1/9JJV6JFwPoLZGYdhU5fZf+//5fGX7kckzG/+5QvjuDI
8H1Iavp/4d9G/eCjdnQx04h/D0lN7y/LQpfKOY/TEc0i859oXUmCebd7rlGAaGeZ/nk05xAH/rx1
59mYZAaY08MMwfZDnzFgw0ZgTkPAklyHyu3Kfte083VRi2WFEYyhrrt+iHiq2SFepRO8mIvxIUoH
zEpVlTuEj+jTV9U7q5kgyZA6od0s4v66oi4APlp8fOvZmUPagJb12alNnTGe8vFs8yGmh4gG8F1G
VNkFxcNyKjIbpYNHsurBbWWEUwHX1dHhQd+Qb0mb18Wi1K8OVo7j3TksE7LBS6g2mrKz/cSLY0kB
8n7mLml0Vmtdf1v5Mf0amX7M3Fb7kBaldh+3FSmi2Cb3CDPiLbkL5Ld7srnCC0VuoJI3oxd/oTfB
m8SmRjCiuLHEnO98P+eZtE1gb2Dr9nqcvzYILycA3TgWK30Bo9Ok2BBact3bhasno7hxTLXGnPaX
PVCMYBDiJjW8+2gcLvEZVYS5V3dTuxgXaoKCUuTViFZsWv9VXpDPemF5zYeoxEizGL06Inv56DsY
0ZFGBauekyTjj629anfr+k7R1X3OAfxuGjNJNjnbxQ5TyximKTI1179XZrSNXLgDmIbWlwAXy+ZX
M+U19+7i6ldmrmm7fsxrmuF+8UjinPVoKBO4SFVAt48jE9ecp9CK9ux7Ot7WpbnmNL/godCOPcOM
l9pCatMQNI/jCAdtaDbFFo4PFtrJPkTe4gUek8Ir/B/dByv37h2Z1tBiaM8YckZ+EuH4W+gcsYE4
HigK76FYGo1BiTk9YF+NjxZpAi4zXFneCD8aPmt621Wh2+rmTQ8w41SmLRnyk0iUx9y/XbbU6nem
ZjC5pV+dbERt3sqi93cUTXB2zcSBCOUYQZaOKbuTNuJ7V63PiMBEaRU3BoCWdMa/A58q6L0Ro74w
1HAeowIE9U+e6IPLqfTcKh39o8Ub38gZXkSZZjjvbD7Lemd4HZgkU836+TS3NmlnFKWBbWf9/Ars
aNH2XgeO4XX23emyEB0+n7iy8m2BAKkLjCJGT5gZd2/L138X+j8s9LbtszL/Zz1M+EL2IOPw9Kel
/ttPfV/qDcP6i466xdpMH3Z1L/x7qacDgyKGqhzP0ttyz6byL0GMwLwAMg+RCoGUAojh/6z1JFua
/EI6lOwp5HIb/2itf1cokUlFCjZsX85xOr3qt/DnHwolpowgcAZmTtVkElo3YTwMahPCfJi703jj
aPZ8zBSCwa2u5z3aYWt8yC2JTlH6Vfv0w6f3NxqX9/Kc9dVY5DC6WIf0tUOyvtofXo1VzU3uJ8OI
xrsyTnGORyIY3Bp+ghqRLQfjZA3PLmegNOhKjxIDhizHPnj0roVZ0a2++H2vX/E7GHSJojAeFlvz
DOo+O/pqgMNXf+pFvOt6vL1i+ptrQ5VNmVDmd684hQQBr7k/mQqg4cYhtuJhtOiF7dArI+OjQjKy
TYoek7LRwYk657q5J0Cc8rcb6/4LgkJphKnW2BvIP6zVfZmsI4POziHB1xQH+QDIBz+53DDB8R9l
0p4TcYG0IJWac0mneiz/UD+7P+//vKm1Z+fyRTA3YRLxrnR3Zy2GTlTIE7lu/mMde+yWVo5oOGhW
yQ5eE/+uiYziw++//nftEJSCLgJcl570W2PaXF/WD9++ravYamRcnSpvMU4A/IcTQioiEaLk8fdX
etebeLsSejNak/j61gbFz1dqKgDQLSijE3Q864UEF2qiqPdmEeRNstVpRS6hqc9eHcI9m8o/3TTr
TfFDa4TLc6MgbLEgBxMR+/7yTDVTXGoAslYp40uZDfZLXqyvwV5KucVvXQezzle/n5DLrLaS2v0K
sIFAEH+2LpQDciE0J/QXYQbQ8AFIjzA3iTfPXxttbDa6BuUptCGedQebFPrhD20r49cviiMqywaU
U8H8wmJN+/GL0p3Brmw70i6NISpfUnzKcYDHp0eNjZGnio80sfJPZAiAtlvaZOfgoUxDxOPua+8u
Sx3O1Jk4XrPxawqh+8toIyQ+/v4rZrL3/lNG6CeQ+kGvWLts7nrK/eF2cjom7OD2zcvMAsvse5ve
TyiJgZD6HFwGak3oUDdjOdsDIaYJ3gGj2kvRNfsCpxcxMm1521CCkuVeTPHTlJX12YypKGjstnkA
S+ZtIgDi4VBj4iJJysSJHmWyOk2NJvGtI6qPY8PPAgALtHbFmJQH8FXFrcjiawTIJj2WwW1PhIvf
96LUTOQogg8ynRETdNaw0NeZvOyiSGzvOdKB5SA6MS4W3KZ+OCFEKwmAmFN8RB1e9Im0940x2Rpj
HPW5kW1/N0AvX11VvYvkrR0oZoW458QzEazjaga6vCSPPvmoyyHGVK32cSjBFjaNxJENv+7MaP3i
CxWnw3Nvlvld6kfKRddgxUcOKUOIdLrBPC38K/BMaotFmCYMJf24LbDRwUebyGZB4UU/oJRmB4TG
v8ImE+sbKPP9ga1GTCEZEw5Warf4oEo9ORed39zZAEA4cmea2GGRWF48p+622JeyZTfmXrzT8DC/
QDKaXiHONnYIH1bHThaLMd6pPsO/Mk2oEuJx8HZdHSVkkZvloeI/hcltdTUfNMDCIMNAp4GhmLDE
1rZaAqsvotDstaqEj5FvYwt6881kGhZmpw44acad1O/MfqJAUaarLhwETEV0M0xtX5YB8CvYYl+S
KBFieZaTplZWg9+xlNefxVxmPUe0oR+GRj/1eQ/CFRZIu+yh1fYR2M8ULVEmivrurVmSzSbNwYHv
IGJCoPvwKhJQcpsqitgP+yKf2i3xjrEedkVvRFdJqzuAHHOaSNQeqvD7C0cyOyWuN8L6MYUDe+HO
0ZIsusJIYTpx2GJz4oYzc1nuqiLt/ACPM4SLrQIGFSJRQs0bzBG9K9i+a48r8QlaRYDiIu+SEaeC
HSJ+VHzeYrNiVgL/W1gmHb3lkRO6vAY+ggKwjlPvVRvQvekbvRY9rFNv8E42wLXoWJlu79pZWCnZ
LvNB0p7uYIPFKI22kRwZ/vidrNLdXDglwhMpyya0BbyF0EVlXuw7soS0kK9VPGlNuQ6PTAftIP/T
tStoVBrwSSQ6T+jP/PLM7Py+2OZJ79wuQ0+jP4NcYqDgS6SLayIRSb+PurGp7tiMzSNGcpHvhoZX
sK37AtUQSssFf1E2N9Nl6YEr3Wo8Kh0gXGM4doSRF2h2zHjYuEiemu/q0Iqo6eUrnn4fQxcvgCbi
TI7YmaGn1gGHNPUxrNjW3KAtijbLEOVACKau8YldmjIrNGHlL3AfskU716PC2hlNBLDRTZBS0Ikl
G+gsSQ16rblvJaQ48t8Fq/Gy4vaJYYirKYWxAx5K+9iBR5gJ+OA5EifUiynqU2+0NPN+LiYxnJzG
x55ZgRG4RI7EloTOKOcH/HVmuCMDy6ieAU/RGmzJBVI7OdlLek4MX/+t/Yc4hTa2Z3DzkgdCa2wr
nYWeOTwYeqeFSf5giBN/m5IB9VxMEycLRmDjHS756VPTJSYgKuSmW49Qa5B49AnMnV3U9I2rbjRO
oL5M60b2Nr3DHqDTd3VvT+sUs5gos/TQQUzDykrVJ65SDfFlpbfrzZllrdy7hWRipGaLDqHeTpwd
karywmoQl8Y5O5j/yOyEu7tklew2yNmR0eJhiMR11gExvRVe5aMJt7JpuOxVvx4+V9WvnWuO2ta4
qaazul6QJiLzQNKsvw0PyvWlT6xPvC44HifLrngXQ4sHL0jymuakn488Ok2BU+amIiILRt3AqSDm
71hTRV8lV61hzaAlzCbR+boJ4RsuSy1hlIC3poXKptMz2s5jSxOV/09DlXfEAgKTaj0n91X5SI2N
wGckbyogZSrnvgD29zJVqyhTdQw8zF7RBY055mbndQMu/c5jt9jLSmc868ftM2NiPLYkUKTiWHux
P5yTagsiZO7cFpYcPPx9I/hYQwYS8+e8yO1rNUgoOi29hfxpcspYHqDTla+k6KxrCP4NymwaBdjs
gP/KXeOU/pOmR+UOeV4MrcdimZu7KblN616egwDL7I0tOkG8R4G4IgBK6D92mYbquxAVj8miRaZ/
ZlW10X4tWZDno2dwS22ZtXCPZDY8qx1ajnHLJjO150Y3CMp6v+hHdlpz1Dl6t+g4fajN2swx/bj4
zG2+QBGeZVAyXBuBlAp+lSqNlT07AWE/a/hacMHBxyCtbhz7S0V/9y4bZRt4rjxYJQyJwzKtTGnw
f3Tmm4Jq/7JylHWh9fCRtklbleN5TNxaEno2Pd17TiLyiw4uHLC0m8oxyBM5QeWZRq9lF5jbO2zn
RvrBqDGSoYXlBDY/ND3oSn4ZplNskyhTj1rUTJ+SGIstEVfSwTALxP4GG1O07LsBXsY2XQae0FT0
mXmtUAzbpxL1AfPBZtSdS8tIAD7PnG7kdgLjiDsV+f4KcHNL1g4piy19H9VtxgL+6X7xWu7+3FJM
EuYI5lOI0cdpn976/VnSca+x0/mP3OulvK78ijD1QTQ+IT9lghhSDc/x3Nka0pdidbICTpwYFsS9
Bdm28MbbNpJIk+eYO3rbpCbfJoUD0uPU7JlRuV2TmNdCQQ49I1LR530ppcWXeacxRCkZUAvMruXQ
XxZ43ykjiU3aycSjXzcp5LNza/Hco3ZEtmlFiXv5dir9byflD50Uk0MSVcR/bqXcf1U/0yG+/8T3
NopvAnqgLuTE4dAdMC1K0u8dc8Z6f1GjrvIzBulvoId/tVHAQ4BG4a9QmNBQwDzz7zaKsOmmr8YW
S0emtza5/1Ebhcri52rDwPBkCVoMAgEEAg/xvibqNW1s61onVAjaz6ixNMli/vxG/OHRbLeJZshA
letgcvIu8Y+PH5wxa++amhwhvZNHHBZJ0MIzvXxjAc2EVkX7ce0AEKylvQyuSwamU+vtwfIiDva4
hDhiVS5JTzeWleaiDDAQGO4ZQGs2dx/7Rf0A7hOROBL1pWZtzvumufSaTneB2Y5gx1SAUbIvLUZK
eWbtliXWARQ2U9e1D6S19jbFT1UWxjHxlUMlKtDBb91Et+QuKSzR0MiNU9i1DNc8fY2fmFEupDCF
jKNbz+LR4hTYYkqtjZpMMitS3t4TWDzOBqR2eoQcPHWz+2jWOB4GYHNHMglqu37Jqsj7EjvZOo4U
kt1sS7Wuj+AhJKfIO7V0WQNqs7DkntwdqFzYGiUjWD85jxhdjHC9XFvumOFmIxE4GfIKdKCHMkay
q6qUWXdB9OchA1+3nVAIPc8gjgLPjJNDKtF3FzA/WYoycger+pCJ6RFIvrlnAMFwnzHhgYN3giqg
jJMnfIpsLzOkDtdTlxTdHCeH4UnGJeevYiWCqQT30+izjsfO515F+EKH6ZnYLBkCyAtzZcImyx/p
cZF37BswPjzrU5xS9JhRPtwt3oCSZtFKzK7iUTNJSbXdhn3ZTdydJ6o9+pLbcUkfoQi/1kXao7Gr
Sb/M49OStPB9h/65LuWxHOvqkPdrAgBuVUY5IpBz45w3DZnPXbtcw7fGHS3yxwa96gamdQ2rd/zq
pJVzWTrMfSe/dgIKMc6Dw0CishltyN/L99ZoGcyGxiuRgSAex5GQWrII2BzH5AKuXXfp9ZPYIqPT
ie8jMrVSix0ATIIyIAlzTQcx0hQDk+clrUIsOM/bBtHnbbwCD6ss/hqZUX1la/2d3aeKoE5O/nrD
+s3umB4YMDnELOnMoesZ6FFlD7senecZ60Ky6zrh7wh5tEI70fz96ExfazsvCcRlFhOxduC1JWUT
XEr6qTatOhxttpY4hqkGRVtu6tosA1n1c0j7HRS3PrLjwQ0IPKHuDbzbgEnyRwbwZ8tSEZcomzaw
e+3JpnIi5Vxlx6S1iVtrrPSVhLPu47C4YWb0QZZPVh7IsSWAjkoTVhr0V8x2PU/8AF5vY1qL9lr3
DuTy0UNlE9R0heNNl43LjJhSaQfc08PtbIyTe1dYeXPt6AIQRIuE9dTQX92ZdQrV0sVFEBrQte8p
p/uw140l3qdkBByrIe7QZZqkgm64sfIliKb+M0o8M9SjcbwmE90Ix5HbIvZhMQSeUvOXtmFR3cau
NR+HPq2QzEzz5O8paVMFHc5ZccS82jyo5dS/Eqw9AeAj6mPnqGFIcDBJn2dt8lsqbr1tppPgwPMs
YYyNYj1cLjtjLPXzpPJL0nG9Jkzwx+11mPq0wqYzd87gkhIw9pIRJgJnOta2eETgDDYLRpqmNbeR
v6zSwShlOLZ8ULSHHt0Uol6RaS88Uk8CJGmAHaXelm0Pqru10P7BDOgKTr6VBidZelCfRZM+lqDt
SGZu7PRSdPNoUMng0VmM0rhuy+ihBUFMUjT6x4vGKuqj4dMgcCGjjIwyb63VrE273H0RpZ1u4txv
yRvxGUZiseExJthEIMDFBj6jioFfDNYCXC4Uxb7vT9Qq9ZbfU+FWWp3l61ObW5GDK3ukFmtpAWuc
nylqxusisTjIzfIwGTqG/wh9CnsJI7Q5cip6GPMz6jL7YI2l/7kT8obcDypF+IJQSL3+g4OyhUJC
17bCHM+sAnp4PmClDXqj6V+j2iIlROu183mwk503DsY6xPS3TY1He45pyUSWwXrgzaeUZLSrRdPH
S5A0WVDNg7tJEb0H0NB5tFwxbBF6xPvEt3DUTMIL/YwoHJiGe9rOHWtwf+kPrFog3GciuMmgxR9X
naFlgikHzDKIjel2QNsY5FgLt7VF2gDvzT+0Su2JG/bPANJicTIYptIcLD/PhMZsdc3sw8HQtE0j
83ZDL48ay/eEvPfTzN+YXj5vWqvwacK3Z77mc77VmlfVug9AC+vt4k/DTpcNmsAZ+IZmrSf2SiW7
YSjVUcvbL2O+XBZ9NJwbiqPzMkGOLIRbXQlOJhdEk8Ir0edsN6W9frYgdT9ojFk5YqPhAoSX4i3L
mU7Tww2GPIMCUuasd60DCR1iTeW5BlTg/qMgBvPcbqIoMOYKNJM5zQGqJOOCe0DuZWol4ZTnr4NT
+DvVLB9jkHtARSH0BNkMeIhOUCTQ+7L0Qxr/VDbgN3SiB66jXERhgv/zNFlkqSWFaAJHj59rw35t
/Par1afFrrA5MIzKeirB+ofQdtrHYnWeLZ3VYSpV/SthD4AcZZaDVyRQyJVTck32X3bji7o5o7Bc
LtCz8DG4Od3GiH7QyNPFKjU+eXPNhtGbd2kKygRz2oC/02Ndd9Lik6gYPpdirs8GhqdoDFz4F75W
7WSGgUsYYtr282LB0Zk/SSCOwUjkISwSXsMETXmr+633KHUBRMSUxJhXCyb1IMFsVfGBNbz8sc+z
Zx77nPH7VHn3rWvzswwB7rqBKXqBV04r/PhmoO14bZO298x0/A79OazxIj5ZopYHEwm/GaokW+kq
ER90kibWg2/nU6hsp8OV622t/8vemWzHbWRd91W+F4AX+mYKZM9kl6TYaIJFiRYCfR8I4On/DcqN
Sq6y/5rXwF62JCozkUBE3HvP2WeJQXO10CH4puU0k/EE3jN1JTnkSW2+O5WqnM3M9xyajVHfSmMZ
DvqivAP9Lv/zlPf6K0qur6TdDbeLbmnZVkohDxmV361TunJr0ACuWFkbBuuOmKPAlAE0yDUnD1/k
pQXYd5kozHTA2RKIFGAUqP52X3zrOwaP64Oa8J0ybGIM4XXuvmkMh0emcgf4TH2w0GBAAAzvwXqA
kAgbe9DPxLBloDoC/UuVtKdiEvGyyWpBjzGx3gu3h3uPu/erkWRaGS04BVZ34qiODbMXkNO5yEZ8
wbP6quPa3DT12D8AAG6PMYvntRRasQ8q925xwZjVNAw3ku1AHYhmyLidXem9x4lHf9LsvdtgcNJn
p+lsxhOpsyG3u9hiPwZWSxI0kNKWzmI9WPWls+wuBdei9zeQ0nyCJGImdt7QjCBywLOWG6n6+bby
U9pgBnG9sTcNO8MzzC0xj/1+6FxtnzlZXJLOUqTPrGb5M1vc+FJQSz7k2RAf9MxLj7ozceKNW/fU
VhL9Vqqh+SS8cCqeEjPN5iup0cEPFuS5gUYDGL3ElFPcFsHJbDsZIWE28lDZqwxHJkSS6313Pyxq
eNb9ZXx3GnDyfl8HV0wihls7Ed2n2nK6nOevzsjSbd1NXjqM7zhdLU8Yk4gkoHzop0fmE2ZAKJFN
ktMSNBZyl6KZ5TbNeB5w7tmrgRty5acJPYb7kuRY3jfSV+ysxAMGPIidGhBtuirZ2rntgk/LxSst
PMAjtTc+wE9h0NlDK7guKpW+IuOpdqCGSBspF1UcAZfrmwwrLSxtO9f8sC+n8lmPVXwv+aM4flle
uzJ4YIoBBbhqxy9VWdUbTXjZDm5RgrGQI2lRyXZgcirLR4Nebshw09xPfpmfAXy2O2groIIh5USN
thQ9arrG2U1GNd0XNvkOG2eJCT+Tab6VmTGey4qRmQ0s/jBCiL4zG4irF9/LuvqWxELlbIJE6a2b
R0zJTA4LWDqDuffDEckOLRuOm6k/AsulJ2Y/1EOC8phlbK59D252FogS2Fo2S3IrSFaBTECEFMIV
UkmsXrCOKmzLHJ1c6zAI13k2/bQcNyhpG+/Q5TyLXwLXjxnyZXFyTiU5qpCvIHNvQcesMtFRNlGu
ecwNBaFjZzlozQEjoXFR7UAtYLTafiE1ZSNRLZ+gQzfHjnsSqamVnpvMSQnhG71vZVfbX78zzTsG
fNlelc1jnwdx+orkgS6/HUzXA88jHaBlcTYu7Nlfa79JDu5YcgQ3BqFFbdp5Twts0W3qsjpvCefO
d73ZL286B2sELgxkCoi4tdfo8L7s8bSgiLpvmrR5EcouL/SH8e01yIPN0m42jjAsQOWiZLKW9wN6
ZdDpOi3lvcqlEXVdVt/YdrtqdA37U88pcovXJIiWysi2CXsdh3Osxcrs4MEV3lFrKrkhKUxehiQN
dh3i4TfHVvahxB4bxjkrEx5PP/TSWuzTxCI0o3b8s4Vrf2Uhi+lLEWhyX5g2ITkigAHf3UreSdgN
uhk1pjkfWqNoOUqRJoU/1Ve05e1py30Dwj6AIdTOOfUNNyV53FkqAOSUYhvgjqIa0fLPPWf6sA68
8qClsbXRJnaSanIrGrjF0EfYCmdy1GiR17FdhlXgabcf0Hc4/YeRVt61yvEUOwnSdk7gIOCLWYhf
IWTb1zi7UxbaluSkWuPZ7Vn4xyaL5oIUraWjzdflg2TTmeZ7MejBjVRJTkpf6h5yN3W2ZgHqTu/r
+pTqxp3vlzLs+17VKMaTN4YpGdHaawhEY7T+DQSCDpafnm+NIrbJzwBDlxBRF1oTYcUIoET5Cnvg
tbXg0grp7+E9GiS8NPJdV2ysTHKXI4GDBdcPR2OIfhotYpUU0ZxbdB+8xN24S/EGh1xscWiT1VKp
FyzoVyLxN8z636useOkzQL6FOer1lpFQXofKsrZocMBiMNo8ZSn0hLxXNCgT3UUzPht6pAHGK7bd
2lRPbNWeazeruFt6b4/W0ItM0AHngniHO/oPJIRBoh/9rWxA2vUD520k5EDy1vaP8vsGrkVbbJdJ
LoeEtJlfp4oSLRsyeSjtgbRtrTXvswEhJcjnr4NQw4kWKwGpfu6d4OVsCDlojn7jkg9kavnJ9Ep5
/wHdT9L2C/UaR7G5gjBuL1l5rEZYH1HCIO5ZDjFhgXK6tmj1P3GUeky1to28bvCuhGtNUasWDo41
BLRpaftQIJIm3GL8HBjt9cQsJxSZ+URgOYIDads06YlRm8D+PgtllCGUuAqFuy8jc4ydRxKHUawt
uQmKW5xTrXqFF9gf5l48dK7xDZcY5z/imRjYMmcTtflqCaM44vK334GeYnlIOmvTaOWT8nzrW9MQ
QbFLwBwOIV0PDt+qGSE/u+XFn8FQhXWSGZuh8ePPUh9zJi+I52lQzNOF/MmlDgs/jmk7DdO0I7tw
Tjn8lwY1jnLgq1rBpWLBYqhvObXLx4s9kiGRDcBx4xlw9bw7wfwIpyVNFKVOvOGrarxrxhDQAxgm
Mz/NtXoFDqRGSEZhUW0lgez9dtRFg/zP9Y/8B7+VV/43MzEvdlazePipOAWNnp9mh83VsKavcd6M
7T6nZb9V7kgkPUECpGSoE4HpxFLpxlPHlhQVxkAoibn2ApsqieZgZHptuIBXHRDlhEM6e9PhJMz4
iyWBwC45QfMeD55sPyf+clLc8FGRNjqRUNo1FHnOOqBRtlnrnWB7Drs/gxTIiVBhG9DCrzjqY5dW
MGXt9twl8j7ImE2UDHRHiOnbQFX3rd0QRV7OHqlh5F56f8QsAGjQbifTfk4Nu78aYq3ZTJ2bRgke
u73QG9AxdWkckKRqm84Z+2OFW4nOBcFBeu68/xnFwDA0BWwyf84TwNUYdaydlwMoZK7+JXak8TD5
To4Ea5666COhwek9+cDaxyzBdcDvI+w5dS3NKJ1cUiPW7Gso/Bp9ljQ1t52e57CLqmtUAAwtCP1A
QpZOwbj1EmNNTdNFfmrZH41gqXd5OjdvvUGuESY1q9zk2rJ8RSIVK2wcufZWu2V3iwtUO2RseCg6
PU8dfKK4z15OiQSxOBN4X1FSaHaytcgp+cI5i0craVDUZIZ/+5ESsQwC2Wrqfku6NSkiEFp/amlD
3y+KhD4n9aYq+jMtwjSFvdx0yq+bcPozLSIYrGazLMymvkdGuDlBFo2ZVmirFvJR0sYU1AuxdmOk
oLC+h0eksXycE+cTJwTne35E0s7DgedgRqFEiMQU+E8TrqqwEZX5kJAZGRGYdesbffxWKvBUWRn7
5LutqRLAWXPtajI51Jw/oiXaQRIbhwRW7RL0TlEHtnY82UBel9Ad9Cbb/yVqIi9R3kIjzDjeTTWq
Dw9VyFPX2HBHW58BmIC0A2RRp8c3N1kczawLr26tAusGZ5b+SEaVwfyd7O3nMR+K/xBO4XH3tJHe
TMN+aqv0vDQN4302rCAcujHhxARXNWQkWw5s8+tJiFXm9YfUinzMhkNDtmf4Y3RFohUywniuHpyx
GWg+6XnjItrRfb4JLXjCT4KSXACd31RJnKgNPbX5MudS5SjR/six8HoKb2WyRXME/THMghHB/QyA
Gv6jC7Uyh8fnNOO0T9K4vSeRzHwGkVupjWOzYC+dY9z1bY0E6Ie4C9ay+q4g6OX5e+QF2dxjWC6B
fw1VaXjOG02/0UHy7E14UwHFa2/d9w5Q4H8bhjH0vnwwTYtmqDKxzYV1xbIalo5f4U7qEZ3/NRMD
dUaS3dDhJ+joL5kYHcLmbTx0CfzQvL9bkh6Sqzs35taiDfWoL15yymyWSvzT87ePvIwYnFXCTjEg
1qfBdCMCsncA+6ft8+g69W5Clr1JCAZls4dMS7FDhiwhlvtGm3w9pDV61SF5OsoJgDBTzPzckNHa
c7I39HO91NOnIauAyriKaGmhTXbkYnFkORkg5eZtc+MACT2UwiCwQC7NHgQzYo4GCVOoddNwDT7I
eqF7S4JYPTWPOue7c1e3024kEPpAO9OjS6OJyywyotHWLA7FLCNKmr68HofgqyYNY8viFB9c4Qyb
j2COQPJoWJkptmlrHWth+HeVctVxmh15cjVvmUI3Ljb2QNUxcmKM6Dd3px5lz/VHXgdq1i+Vr4wt
cAJ9l/nzW4JWJTJt/LCxn9FWNOKSXlk3P2mpRTZ1RyTQR56H5tv+Xsimj+SfoR51XqGqDNCmCTK7
Nzg0PCJGa86y+tK9poU9R5QKywHfn7uwkfXjne+BpuKgVxSbH7I+ZsFmk6GkgiFEStpZ81rGwoxv
6LH+FvqB63IJg3q5cfKFX9djDINqvp0GrNymzJ+C3nyxEhZrR6u2qW0tq1TuLag6NyTBg/ycSSSb
j2yQytPqnWnk9mEi08NOssviN5QKoPKiANPJCga+xYaMIytrnxHbZXduMpJBah44WA17udjys/Z7
jAhWZn2nL5yQSQP5IUukDLL2fhrb+7E2C+Kta5+t3VgLQbwFt75FbgzjanFswcNi9NPebc0br0la
IqyS9Z/J9po1gtHoZZjQMCalOsumUceu+E2Y/b+x9T+MrQFX4Mn+z1NrWnt19/Ze/+j0+v4zv8v/
dZT8NkQdDN4ofc1V6vvH3Dr4BZ+VjTGbjAx8XehXf5f/G7/ohmmt2vzgdxfY77EG7i/IWZlzu0CI
LNaZ4L+ZW9s/K5EZffvAk5BA83LcKauG9geNrA43l30fWRlhRG0W7HAj+PP40snArrpTppce7YWc
qbvI9l4/UPidLYQ7pMGXcJ69IXTq2W5w2hCLlVvXlWZaOpYtzn6JntFvKrq039PQZui558zrpOnZ
SSYJcHjhV2MeGdQigf1Jd4DVM71JxnJU4kzlTrARub++p4UCmndESCjo4pPl2Wiacmsq0pkxVyz1
Vx6HeIhqVrFmfsjwRxFV6tvJ5N37Qo0iuE3TYTsNAeqRsPRN2o8I24jPLsZu0eYQsXtMmeTUiCG/
66T/99T8w1NjWobLff6fH5ubX6f/eyXq+MfH5rcf+u258YxffLgI3J5/YF9/f2684BePMaYN7NiF
CUSr+M/nBl8l1ioHS42HrN71/rRI2tBnmcI5AdAbTDgWSSH/BUf2JwE8eWhIPDx8OMT08Sj+bJA0
pNtKXU/qI3mi7It5lTi3Vjc1N0sx+ZsfLs2/McWw4PxoFvh4LVw+HyoVTJ4/448kVMaFcWp19Cy4
g4sEmpVRtj7NXIFz2zKF+/vX+0k2v77eqpVBTwMrYs0q+NclodMs06NzwuuVK0ZzYsweM4nBkTEo
SDpYQrC8W8o3HqeV1/n3L/6T82R9cUeHNMuK4mLL+Hk9ajWdFlLfVUc8kcN7WZR0TgvS4s6zsagL
DMUAFaP+Tx/531xih6uFGwMFrg8x618/8tAPWcdSA928NNRdXojhHTQqmrhg9cb/9zSO1XXCTcrL
cffCO/4Z/IEqWTVUhcFBaHF99T1tQgwB6WQWHNdYuq9/f1l/NlbZcNZ0y4UcHKCEBr32k6Nn7g19
SWIlD2Ot0OOMbow6dvlAv/qTTQuOcEODRDh4x96cG5cWDcQTgnlvigQid6IqvN67DLNpjmEnHcQ6
TSP6s6EC9TKb/j/cBY73l/vAc1BU8ezbfJs87D+936oM/CSDkX7A1pHYj1ppOvFVnxR6u0tYqTdl
yxT4ZABrLoDvrnJgnsH5skI9D6YOVfGU9r51LOkwvyVWzwkPmh33EikAMFYWWD+KnqM4MUaiy/Mh
LS5N8ovBNawAopFqDNFUlyIwnk34hw39yBvOxzCMRg8QakO69+UDCBzTOmTei5fL+eJLq5k3Locz
iYC5RUvQWY66g62F4z/1yb9aG4LaM0yoIL60a6bosYuzlt0IHoqWrG0kYRi/cpfSGsAJkmbqerAD
ad+rap7OlS7QvbsORhM2TZvG57oQ4P7gOVUSoIg2DeouIN/AhzfaNq9jZsK26XTruGIEEPxK2bz6
wEPvENLXJXZe2laQUzMiLY3OeSO/Xl2+AyRKGYOZFYO6aK1mPNJwJfJlSQFlwCusoEYGiuJ6oDEK
JxE0ygc2drQ7PmmT23TaCybpEerV+Il4DDSVoz8Buhq5jh/0CIJKjccRZCdH6zZ4Yvd33lxE1Jc0
ARnfWrQXd3OdotMOFDJnZDIxWNqPe1VkCYcAgZ96vE5z1b8XGRT+0Hb4sOZMAbLvJ8CeEZylnC6b
F6flcWVVU7G7nKw+BAjiWcgpeOJUz3xqyBn0bMvZ5j4hucB+q3sfOklC6GfSlsE5mLtVsEr8cWgj
fc3I32y0yE4g53T6St5eK1A0OzMSU+maXFKeboRmH9Db7xru38jJDDCI+s2Q9E7N+lknwhVDP4E+
83H9bTVQvI2+zbDfI9vTBxEStVWg33z8GTJCq6gE88K6sYiDxme9Fx424ikhdAUtLzewWB8PFypn
c+j7LI6vyAbVm0j207jJW+UHF4ZjRoeyA4QhGZcFg9uboXV7ZjEMzEz1QBiVTlszrlUsdzgoZmQG
Gj+AQ8RA3mgMHuzzhHhxcepxSWj7WR+zadMmYCsuJBg6Ba0Yx2nI/sDXcjaXYH7FSDa9y1lrUeZB
xUnvppkshGdEkLNAX15JjFcC8dSi05bXfKgnNYTGUHOkw3XuHxnBia1KCYmKq2DeBVYRtSjFjuRA
0TPzM+vG8esRpdJ0iINZXQ0JLQG3HOsPwhhfuzajusdngWbOeEEI0G4aMbshiTPGreaK4TKhmU5I
JZDO54HwBJv7q5+sKAlSdSU9TSK6rJOS9pJZQzOhyPTpBr0jnzZuXCQipyoV7k2jVwGO1cWez0wX
SwRkSiOMFmorMS3NMrwHKUGN1Jhjkm64uYOTHSNu2QS27AP0j178ZFU93Q9Dsz9xhibJq2vfKsMj
qrCAqX9oUSSsQskVVYzMhed+zp3+XRj8Dx3gUV3Y5riXTaDH6cHVYnbpBcM8vjXAocYQPJWzQA/q
JSsUxEGod/nAYipyuG8a22he535NL5T59KZQ+D9ljsuCWZv5YwYj/DnrFh6sD4B5rBO1CMYdmlQT
rLFHsO83bKP1o0sO6ZJmIGn5GETOWKXvnDAI6cHz0jfG57LTtOW4CHv0jxb5oAwgQIepndUZpIW4
pmV9WRLpuFvyuE9F0MRn3KjJXddn4oip8NETAuHJ0L0hgVtX/9R46stg3GQj10nRmUak1xjpKagb
8/OoxeOKqJj06yZAJgeWLUeRJKejY42a3FhTa0SBMLwrO647fxdUZnWrRlONu8U2n0rhN5taEb8c
ylJMG3s2Wy+EBe6QF2XFeFU9zf5SGBZ/vmHH6j45IjBx1flTCnEM42G9W3xIQKGZ5CPxGn2uncnS
Gbl0ZdyEy+AkL7Pn14fUrvxbT1h0OfhI5Is1XY6HI+5fa+VzFmmGdfSIkwdUkuRrbemQkU3UI82C
SZ90EOv7+YhO37/R1My2wJCfcDe0F+9QeIOz84Fly92Fm6YduVN6jB6bRGnrrTQmldgkojZuLDNg
LW1d9CwQAfl7pMm7QZMYnPuJryYqioB1sITZR79mpX2mjc0viHwlnSorCc5u0dAPS0y8rUUnAYMK
iXdMgiyGD+W4/jloCtrDfs0rZ2wmZYTPXd1Be+dZwpNR7L2ZfbzueGErXuy3Zc5Y8D+WQE+MOBs8
KFvc+pMOKnFV60Cwaib7jOxWRw3nYEDoBq1/rxAj0FGxOu4Ic2nh5xfsjz2pkFgBPihEc1tjQCkG
x+PEMFPX7L+/LeMDk9SKjJNErK0cLq9jtW8LMHFyxgM9SM6+JSJG5DYFHhNzMl06g+Nc2uracBOT
wTRRMK+TSd7ZremsQLq0XBF/TP94SbJ+Zu+CMbXo2S1cEs+QJBPjglyL1qP0PBq8NvjWvM/aKG2d
+QG0nfPqCoOFde607Dw1HeK7HFXnSuw2ksfJW2ryB3E+nG0cIXhpUI09FGgHTwzMtG9DB6pCjBNO
Qt4zp5wPd5SpGMashTo7eRsMxiNZwWxPSadw93WejTkpUel6RcmtXUKAXWzrY+MjPiw7lqoHiBj+
OcssvqYPXlrR8zVqBuLIcDAXvdM3To9hf1v4Tqw/GdpM8C7XiaPlAyGs2vggXVW4TZTSfRP+pch9
AiQ2eRMszPr9pJ3x/uWplhifMp/TMtlJZDbTKXSIgNBrsoN0mwI+hsROzxxR3+TO5r7UmLOHngmX
MydM+oZMddgmBDRs+afdKBt+c5EtzTVff3upGcYcc1RGL0oL0pM2JDEGRsHWM/vlIcGfRGYceQzF
ODl8DuQ0lU70t+4FVzZBfFFbkiDos6RDkBt3hp7g30UhGnZKtcdawm9KhsK4VLDomQqwSCA2oSMO
2Q3Rilvm30B+Ocgq6/jAbAlV89DKesMTOEWsCt+qrv2mFfNtoOzpyH3NwWBsdXROjY7ia5aIoUpk
JHN5UCOTPM7G8QMjxHmXsYmS3iMmspbtW1vHQ0Mvvrrn22ZfrlRxYuejv8lwhnkdAkm/dLdJUFyP
aFZDi0t1q89N8glg1fja1aZ1U8tytdcmOgdI1e6LoKiQJCFxNy6c/MjUJib6mwMB8mRZRJITYGUG
QOnCiujr2D9o2fIroka+EBvxN+5Rx8KsWpJEiBaW9EjoZ+zAfThDhWYFEZgdQ/YrVkNcvVdja2pH
1yIG7rrPGWGGpWC1Sd2OO3KRMd99rArR3835lKURqrB/KsXXquMH374N3tKj4IB5zNwWq9tPpfEi
zSxgx2sOjfNx6JdEKYddzJ349+XaX6ofXmil8xoOZb9N4fav9SgEvWHM6qE5FMRopeEINuGx7Vdb
ra0g6CJqp3T5WA7//nX/UvqvH1CnKQk50cY581PVRUleWFmtGmaxhfs2aIQolL3C5Tl5gvWL8IL5
4rqCtbiV6yn37199dcj8dHXpg1IV84DzJj5Iuz/0ImeknMVkuPXhe27L4nfmo7+uutlHxMqAlnWV
d3eUJevJ2yQh438du//P+F6XPKQfvq2/IM2uSAEev+bzjx074/sP/dax841ffox9omP2W5/bD35x
PIPbyfwAJBtrs+NPpNmKBzB0nXsc1AjN7P/7s89NE4ipKt1xnrX1p/6Lft3PHGJYMrrhYiMILGpn
wzR/enIt1xKdv4CEkkY8iAjzmXc/Gcmysyb4XGnrBbQCvmTahCK1tdk6sppKSbJ2HzpUNnurNdq9
PqCQ/4eb3vkwhv3LbW/y4RwdmREBx4ZOTvG/tOBVTwQd6lP36IHBqG9Bh+m3aC1H3gOw5jw0xvoB
5YRmb9OOLTVhEA1NtI9KFYzxu19Vxn1PU7Ttts3sld4zCKzkZqbMGCJb9IymhRhc8gNls+wW6Wo+
STiZqd8SMOz32sZ2B80/TDl6XVvPK4SSRoEtRTHsQlzxScwyOdRKK6EHBk7RXvwYW9vG9npMMVpe
YSjuRmNbm3O2BQvz2Pqj6MZtMPnW3WK44ycO4RxpiHCSYYDWLwnHKSNMdy71ix1bDKyl3SE7S7F3
zSGub2XsZMyA+4RCF7VgKmfk9PQ57PuqBZc5JdOOhv+TihMN7//SnVrG/PtxtPqvqS6626B01MbN
ejL+6lNTu/2jR57kHUbuec/0fLiKYyFPSpMaVB4gMGD5M/emta35XCVip6UZkjsxGvVFs4NX3cp6
hMrI3ODAFuLFjOPGC/XRma5p12j3TDECFXnE8W6nVKpz4i0P+pgUtx0NNRxRAdIh0lKMZOfn1Ald
X2bodgTeMjrb0FUtPXUv6LuaiwRaHqGYKO8cuXgQ9aiG8mtgar31KUuYnCt4lmvLbmujndqBhZge
Z10HsCYgjiq3cfZFUVa7xhtEHhmdC1iWWcx2qTy0NVbcbL2F+D9r0dGi6SS02MtA3dUm7j1Xvb1C
ydHtMq/QT4mBTZx4Xf8kDL1INnGlFy/NYPSPtVdn39rJ8JwoH7Xmgep3ubEqU50tqXvviSfcHQXt
egTh03emHKJilkTc4N12McpLHIbtBDuKdD/xlnPbh5bZqWjgTkO4kEwX3ZPTDdAZeeVM/bgt7DTY
2y3Zh4NGExJwvcUHGqwLx5YOYB0mkKRLBbd0V3qAKWTez9HS2u6Lw1+CUqzQwthHwuMEk/FmJqTa
lhmYHMIr4+u2FPYGQ1N3sBtbTtGQZe5rb85LF2GvNI6mdLNugwxnxqU2eNWMGRMucIixELGv2ZYe
svmAFJBQZ1S7KRL4EKFLLvMjYdWMuW2tGI6B6oyroHE4qCqu41F6S7fayAtxTnLU7BTeXD0yD3GS
y2xLqKsAPWo6OGf82P5aTvbkEuw7dY9EcK5BM0HA5Vta8MAIz1FJBXG0KoR5uoTf2mFS2LHE41ZY
xcYcguneq/TU2Xt57R5zqtNATMsXTy5qSx6UfQxcsqYR5wZwXwytvmElnF6lmH10yL4760ghEc9u
8rTLg4jwNewmtOe9z1XsUXA7bacI/WFoITlhN3ARjIXgXZq3HjZJOYjyPKPWXxPPpDzWiVsDuWIR
KaMs9otbh8QijBdpYt72hT3du2ASCOutBP2lueqLW5sHA/w2w8dwIqVA26E7YgzfdAtCc5aDq1IE
pAGPHP6f4qFqL+loDfVWFaZ1HbdTe9ZaIOQbz+K0nPpZ/ejVplZssAXYgEj4fZd7NNgiraITTDzT
NShAcZeaU/4JTEP1CH4QU8Y8lshHEOSzPLP4On2ef80SKDEh4S/YdzSrcykq50J7aawEHqZq2+Bi
WnCWt55OFEiYNJ3b7cixCn6l29GeyEGYXhMfFQ/dR0kfWbYHVaPR0lwNoe5Yi4NuZqAIhlbYVyKQ
2c6bZAcXp16gvxquuCePw3zmNJ5evBkQwaHv+uTOtu0GkymyWyIyPNF/rmd62qFtVKwO3YyQNXbH
/E0Q1mcQEaXkNWxYibfPmBwRErG6moXmQdySkkhksSN7Xg5Kp/zG+h6g8xHTrvXc/rNLyhESpEBf
zjZr8w5WTXbsaB5uW4xPW9YGdYQhF7+samj+xU3HOs9DnhOotrKt8C4RHgy3RS/NKsqc1jsbiRMQ
czObIkdXbLSnAGxJfCSlcbwamMF9fG0HzUc3pneaCEd6gKY0vG0v3K+ZpUMJ8G2k762ynsiCa45Z
43l3CIINXrX8arZ9wI3o5Nat0poz+cgsOU5xTmY//qr6+hh4I3pJR1utqyWYUr1qtg2tjZsZYvne
rjVCIJdFgW/mQbdDjInTjTOaesRMxNyUYjbDEd1LmPq69hnfZHvfmZa6sh1sZVGPSO6VolN+lVbR
X+UWIbc0aNR+PZd8KbSPWLHWsag4vZSlI/Okv4UuI859jb2HngB5rZYP1yN0iBa2IhgSnr0dZ8rp
zVR2Ac3yTktrBEKj/uRmw1BtW7fNv9gDyePbOVhpU4mdmDHdJXRC9H0HwFa+8Ka3qieHHW94Std1
lDqqnF7kTxzh+LrEm2Zn8lbT7fwy6+5DrmJnn2VlUm4xz3hgVXphXffphDiXobB5G+eMkDhi1Z9n
ImV3w6gBVxl0vq9Yz0BjalZWfbactuTvTOW7aaxkQTeGMOHBhrj229449yxnPEX9TOuBmgskXqpj
RyvQKHCDeGb+BtPttddQ8wGRJrOWHMzmlPmxtgrKfW2lkKlYYL6Opwo+DxyvSegDWRzZfG+7Rvqg
CqmD2+oNC59fYWq7se8vCe3BkEORcy2cGnFmzSNGaDKjvE0ApK+PiAFkUuOUCDbhNMsNObXe1ylT
7Rc/aBs6JIsWnDwbzxsHTBglW2rlYMvkcrDDbuqWo59BaEKhNLrnodQXO8TiM+KMJGcP0glW9XNL
nuU6G7CSLOoqtCMRx5Pu2cyQKdxLyy7t/cimf89Ti5ALzZsdb4O6cE8yA7weUXFX7SEnwl5tFCzH
mK3V5vxVF5b/oBQgq7r1ICLZ2exe+R3qwlAEVrP3a7fIrjsC3wlHi73yJkMCht44aC9Ik73PLcqv
fe0m3RDmRCd8xeypnYBtt9WeulQREJ2UOipxY2HLaOnR7el1GXdmmgiyl5s0gD7uNd+CSrfTqNAT
/UjPvtCjqpYEFFujq2/U2ApruHKB8KHD/qhV/ifE+AchhoeM+O+quqiuql+/DunXcfixsPv+Y38q
MVY8BphqPH2rgInh+G+VnWf94qFbonj7TaZB+fa7ggnZE3CNj6gO3gT/8UdlhxKDws51VvwGVrn/
EmDKFvZz24ARA20Dyn3Onbr+c2kHC8yFipHKQ13RdzNFSlD2UmFqG4aX2c2/0E3NwqYGuQy7EmtF
5nL6VnN+8o28wVvsP/rSz08c1vJrNRZn6dP78jT3Busd+j6dfd7LIO4BOGbBHKtlh95bZ9wFDJoj
V7BraJhH9CwDVN3mfYMmaaMLYhAzji9bo/VYeA1eE+6dxPZf8Zp6S5M/719kEZDontITbGpznet+
cbVG3xRES4T5SrGopdcdG9m9EEXZRIsjrTBbHG1bxt4TnbZLZhlfMDusM+HmpaiB1SaDFarag47m
mveG8EmaqPg8bqOGrd61L66RrUJmYGfTx0wPmwDGHEx4UvOOXecfE4DNgNe4NBIQXDKUFuOr/JuZ
a+hcAZaEtd/1G73lL6WktOCCJp/4CFwG3T+Wad9v4KdR1em8B9nY2lbEJn1xYYLRoNLbYZYtNm6L
/l/m9v3kjyhr+UmQ9X6YBoymFhrpYTJzCZrCgpM9GMt9Uhf3wf9j70yS41a2LTuVtOzjGQp3OJBm
2YkAomJdU+rARIlEXdeYUY4jJ5YLvP+9f0UpRXu//RtXJl0jAwHA4XA/Z++15wywYMshWWfLMylg
ZAOtNf2+5gtZlZ16aBwe0pb6NiYOxyNe/W0uauBTOAC2MphTb0xnk6ZcFn4PMs3gOrj3ro62951Z
TRhPgtUSyKDoHIDQ+mCiS3fb+8AJ0vMamDb2wWzZVWROHEaHwWEhCfZGqY6Ood2/D5K4hjQyC3aq
lWIcYJ1hqnbibaO796Nj4JChebPNdXkzxHypMEnFkeYqwrukhzSBhPOk3M7EQbSOoo6fJV/lMm6N
1KvL1vTVCk+3AxsYIAgqgsKg4UFGv2Q8vxGcQfClyVfPxvgF/RL3fuFfCQXKzWAQUTJ2TrtVQ8nv
5FwlFtOOh9hnuSAHyd02bfP8fr/zkIbKkDGsKKhjvYkYMmqFFpQ1wr3edrKTboRvPOSMamR5LCMY
nehnLLxq/FZYd/NDhktvQ2zJC6UW7v9ENtbAGuOy53Ipoe5n+Hv+SJYnb/QxOGHWXC4ixdPhqvZZ
0bchCpM77JBbsEE+cfl+Meih0kDW+NEqzV/yEqZIAGrshHpekvLLoM3SNjjNBXbHvE2qrVkBbBnh
Nmwt0Dc7kCcYPdJS9/JGcEn1ge8QRu0ZlZBpH1KiOrfqIAaXtph+ym5hO4/WeTwmVLB7dhIWcXfQ
9Ir0wjF5UBHm6x48e4iCc5j5JEO86dkQ3wyRJJJ7HSDJshx0ozcpwGcOaHocgCWl3Y2ec7tF5KYn
itzFftItvKfG+hgCNYBnyb3Vck5fC4pzG+UDUwhDoKigxVAxZ5W7jvJFpcuurBp335J+QYQnpn8K
XRlGMswY7wNgHeE84jexWCCzz0xj4H46TOjuAgyHW9f1pFB0DcMIC3S3+l+Db1UstYOMONUF5cW2
AJtAV91i9gLQQpeMW2CkbyHAwo1r8fSQmwTE3OrcrVkYwUlv+uIcSs90KbFYOWPyokFFB8kPvB/M
wMoq54noF107hJLntFykcT4DM9wpm0FW5FZxrrUuRy+YvnBBsUJlcgBWiOJZ7N0IBy8CKj7MGPFU
tJa9OtAtD85mu6mRVR1H3KgrgNHBYZPrB7pElq9l4RrnTUh0MHLrNJW6+6A3byJSrfaLwe6+Apbp
UwnAAFNz2sHAVxh7dqQ8IuUB6Sh/UCD/a24y3cn03x9aUJkD6x/SAhCyX8uGIdFIcUNBbN7bAZZm
Cbma1w6okrmeql1rx9y/MtM9iJ3EGdhiuuxV+uaiT8CfyRPwfq1ttiq4tlcWjMF9FQVAUuQhrac5
kimQbQVYWi24JgEd2mVJ09QJ6rd6XUjSm/V56GnixcwnlCHindE039mXSL/QALOyCHzMSxAWqRah
GeovVdkl69I5PM3xtCqfsjZDrA+UhnjiscSuMtECwii2fE1lRrEB8Z6wfRezj8amqEleTPoGnlEl
rtyyWL+X0Cy81hmr5AICVH+KR51baOkQPzdBiNPXT/Q6QScSd1CHhM3C3gZer9jhTwMm1LTTfZrY
TesvAvfc1q5r7VQF/TetK8sfLfsoQXwumndrSt+c2tIWephYsNotD8Z46Iqm3MEKnNxq02jAbKqE
PmSeIKKnq2TSWzOc4MIdy4WmnlWM7SXWLQfnmiva/ABJotOe51DgvO/DITsPWCTj9mkyw97i2K3j
S4nMZ/ZDswg0/IMsHyJl3/9tKXb9VwX4f+AtvC7jomv/9//8pRmjVj2iQ2Fc6bREPqYY4iw2F1E2
OPfiGfjLEr3FKS8XCzZF35QWw4qnTiBz8/583F/EkOtxhbHWo0kPtfQPpXII0+z1YSAcjPF9suMZ
tOL0RzFqIAiq9O3PR/tFSbseTWG8MgX5rOSV/lz9xtaO2Wgp+kM2M0DWlYCbBpofaq3+13n99ybg
k02AYaI0/dtN+aW3s/+//6dswp8zDP7jl/7Z29H/QRsSa7rSTTS5+Bn+tQdw5D9s3UWlSYyphep6
lSf/s7vDvf5nN0f/BxUNwZyFH4xmhPnvNHOIC/6w5KfRxJreJVOBvpJJ9+TnQQNLhuJo6WSgi8Iv
YxpNm66F5cSD9IxJ+Q6ewaHQ+/rZyY3neSQYqVfzjonl1KG08Rds1kdrzOdjm7kLlkLgHG6fghKe
ddBoWl1su8Ft3mZ0uF4ZKd5QTqufa2FWfaV3qt9qJgoD0sR7z8rwI1cOQLMAo7jfh+oWjIRzjUuS
TJUuPytG2AXAxpEIjnXtt5ppevMompPeNTRR86u5NSXSHgENLMO506rlBnSM9Eo1qq0xj/29Gbv4
EyhowPil4Sk042ZcLLlvu/DJFogFzHFEMZNn0UVHnNlZYvGddL2Ir9l1NL7U7PoaTZgv4uyxn4DO
WJCu59qWvM2GbyVc3s1gDSPE8Wp6iUnBIYoOtZOFEoEVeG3vZQvAoaHasx9BoFIFySY/s6wfXTJZ
O9FTUopTCGasub+ZJObSwh9OiZtCcI3RuiUwhvdLV1AzgXc0ssS7zet212UzpFTtKlirkr1WT4fK
cqF/qtK4dSsze+7ohj1JKp85RezF6PLblGjg8zij37RJHJWi+eizi4ZSyQj6YtDRSdbpc7+U8U1q
kV9ttVpHHaaYACKHFE95SQR3zELyTKQzzjotl80h7Oya6b2KL5syG58DlxxWJEru45RbabEpyx6k
Rqmc82hwwdWOLNcJB3Bu1DhCnSIkMgQoMMhDZyEYVXGisJCrIXss0oItCjJfsGUZwN9ioSEAN5kw
zJAW9rnCxOtBLzW4eK7ZG3ScaiI1zKo4NZCD2AWVenGCIU/wTu0UvNVjgN9gNVCHsBQuy7OZkKqd
OarkqzIHRLc0xApfmsht3xHiDpl0/pTH5Z2RosexbDrmgjrZOUmgydeqCtAVAGCIQ7LtFmOXQ0L0
WURN19gEWaQDNkZTBfEARC8yv4US4wHuOXIMSUcOhg7Ba7VuZY9zPOsvTU/En2ZZPd7EtuOqNiU/
Qxn/mguobYdpRjnERsu4RyVdENfORwICm3tPR7V9bYKQfJQYydODROabbOoZWTCtKL5jXqJITm2S
MdtSwh+waFX4lZPxgaQcRbWPw6gAvoglcepyRLs8f/sY1b1ik8/iEqgf4i8Vddkj3s34Er5r+wPo
+rA3eqt6lRMC/6Av8fKv3ywJksrZgTfj4zMsEjfhWqSOZSPtLQpU50ZMjEGhdflbRvfoVMiiv28T
AQPKhhmLWpMT76wc524vuwcFvuYNzmxiHuXAJOKRCjn7utsO+2QUydf3kZbIjqMt8PX6jUHn5yye
UJURoF5ejRVBJhtMwT3owTp7hLliPo3w6aDE5ULdNDIUxzJFGG1M+FebBkiWSaVNHIibZNbrRXFi
s8RdM1n07jIgOj86FcWXhV7aOLXt+awODPOW0qxzO9Za7keMSHCdrgy+uib4k1HmEZDFYOKDBocj
qnnNxgsj7a5c6mG/0D+6q0OEZSU5Sf773YLgQ8c6nEnla9Og6DB4Ds62TLhysxLy3KhbEbA1XEuo
dsjH9+McklJJK4n6OnQkx/niNBhDTRRnW1Qhl20REZk8X/daez/UyOQHWX4twFiHuQ3fyrkwu/5K
H8PraNCJFeuiQ540b3J0z1yayJtOI5rMVLdTa+2sIdp39vIYogn0pD4557bNB1aB9FPWsmY1l1uQ
muVtx3us35hW2e+N2LBvRZVAlElQKA7M4anhEPaiKgrxCjp+nAO+m1xvnBKvDcqTVajg2ui06cqY
TMjGZTizDXXsaE8wJftZFP0+UTcA0ioSqoeB7VqHYSDyNEjTRThth9p8hRWF4jCKq7Nk6Vu/MKFW
WKb83hjdoXDkjXBJQk+H3rpa25lftNB8bjXn+9wjJVwKkP7ZkHWbfC4GX8utmcL/kgEVo+WF4NAu
7+ipA0yLkuVHjsoa5wG17WVFcHcANpO+Qjmf7q0EuYSUCzc4to3dVIP9TMY5PU9t44EGIaAHtz6m
05yvdDfrQIomdRinr2h3pmTbu/2pCpdqp0FKqHWwFlNR6udzqqtTw8DfU4hGIDgEX3Qjr7fseTe9
Mb9Zc3VbxY56jU2y30CA61+VrZUeka33NKKTb/OsWT7POvRzqwbl3qO9hAvdnTAiinozLAvzgTVk
hzBZLHpdBC1tF5b9bnBX5+il5y7wdRLWL6cI25ZvhUPcbQGjoEEoFvQLtB2K89KwYTCO6Q3Dqlm7
FAaUl1n4cPKLEqqqlhzSIq080WrAbwyzem2J1fQpMsCqwadsVdU3otwBwDit6yXG8KwH1C/0kre9
a9Zyz57quy70L1S+9/pcBw+jUc0bWmSA2ywo6viNtYtGyIdgLvStzWNI9FgRPhM/AJOjtbwO/dg5
NTQQGm7q/MCyNtwqGRsPKdlhrCHIEty2wp5PYxeMhBGZIIhAwiQPierJjm1F/tqS8vbasbc5ufTQ
YbK0gUdVftjxTh939NNPYwhviS2RfqmCpLwhOmJiE1WzsrI0Sa+icS6roRq/wjfMvo6mYV3ayFm3
khXWBs7H4tGOLZnJu7hX26gAjBikuePimk/C8wGGvnFqzcCgFdHS16Xn0O+QfeY6j0T42NmTdmUb
GFpSy5zQ+YFY3gYNyM8hTfpzJRvEpEbB/rGsZUVM0ULLR059eVlSLz4JEPs+pMw1S6IOHkkaRemf
Ik734c4WlD/cQrvsQkceWSmke0Mvaz+eSAHJRlkirG6mt4Ka0ZWRh93D2MTjgaSa+smmr0zi51x4
4eJCzlEj+3IBHVJXyzHNWYXlw6Cd9JIJrDLM+lAGsH4rOFp0vudgVxLsx9fK6v0sshfVZoDPmmC8
Sm1Nv2iComFXWjb72kQH0qPNgUfRXExlQmS8tg/N0N5mzvIlaRqaxkkxZNSkACwtRmps4qjNdjla
zy0GTLFfyuUCqxMbyBL5IHyeNU6hHa6XlDVeOpQtb67BuZpRXd/VSTseHCvVvlDLuaRS3b6Oq/+3
tudu51Z2uKOjVtHCq+makVbi4aDlEScOHDytjlpKlleFgttYuf0MJniUj1Y1odedsNVby91sWwrf
lUnh1aGfNBfG3h7jFqQN2sKhDF9rNDpWxysPknYGxynpkapM0ylGF7BF5xwA1w7O47BGOiSlR6hW
cpwXe4L57ERu5yValBq+bS23bsrsapypntLU4CdVlBnVPs3HJLyx7ARygNm3I0zMdhQDBWFNC3kl
hLWuY3bWAR5syQeep+PE+nc5lyxVIB+FeSp9VIpQGJwKHYjsYftmG97bfenlNgDuTRuinfgepc44
iI0Nstg8rDy7KRc3mu4Ou7xw+20o+vEuIAfJN+alvQwTSBSQqcRFJ5fnerFif6ns29gt0cgvXXcb
YUkAQCKTq1pV8gWD5LxNzGJ5MVqjuxhzhMmxMbw24Wz6ozSHC2cYLI+UUXESE7sfIJDttTtm5vmo
7Po2ZKmCP6S3vFlTX9EFBpuaitG3sQtnJNKNoKwekB8LdQZUBoK3FF8RzhrYvgFYE16VVUaKkoj3
Ol4MV4N/IVNxtlgstLMs+aFMMimBsDWXJGxvMzBywETpCnSxe5pDiHFYzdZFP5T/7kUXY/dDpRI5
+1i0rONbcbBwmR8pvN/pQw/Qhc7qonkpPEL4ygHViGW114i4gbGR5ctTRjLPRRvl39mA0pYuzbqn
g9rRIiDIu4Q9G32v85y3PgawHwoBHHNW0HWkk8TDrjHod7N8sX2TZv0tcWcLxh/j1ooTHL0JkBFQ
L5l10oVbe2peeNL6YnxEndef1RWFyiUbHOIu5y67SosaYdTiWNEL2hTAVEESTztCIngV6O7acmFr
iOBtzFznhxPqTBxDKA1EK6HzREsGp56VFy8LSjhEHIG1sgELtYa46GNxX7Do96WxOAAwu3LXMjES
RrMc45kSejWyyUKen17GIWRxo0Pdb9cKrYXEB0QXI0GWY3LwK1xa0xXiRuDlRex295aJ1yvwSRwt
iAJElx53sKUhmsPYgEcIZq2p2+EtavP8oKwuPjQ1zrJJK17TieiYdg6I4LDa87RBPVGFjXNr5/pw
HUZddWsl7oJiD8zzkghtI8OSlM7AAsDlOgT/RPEDG7/AU25U7rQkd46ZvRKA32sZ/132+azsY+hr
yfD/b8Lfga6If7z+vfFr/PU7/1n14SP0VYNOehJ8iv9kVzhqjVywcRMbq2rXwk3/r6oP7Iq1VORa
fJhuUt77VxWIvEtJE5l2MP5826SA82+VgT4WgWyIFRb7dYmkF608J/t3dEU4TjpQFshm6G9ChIap
i8lImPiURG+5NA5kU7BKBZ/tudGnVoC1xPQ31a5c+800w7k+WAJsumo/H72uefGjogMS1ZuDr2aM
E0ZsZh7ynfzwt9vym0Lwbw/lrlQDJZiO7Q+HaqwEzA+Iur0wcPJlJhhLQKEsWh2j/qT2+7tDcSnd
90qeLT4aDxYDY+ssRLfPpikm4mypPXz46babVH/881l9qOG9X0DwCSxvkcJYlG5+voBkHVByk1xA
Nw4I9pxNco96+22i5hYWQbJVpaWthI90WxGP84nqmjH4y92zJB2wdRQTYvbBYEHhIAisquv2Wils
yJtT5BcGZLs/n+KvV1MiOzdBrACrAGv44Sht6FjtUAf9vnGF3TA2sXZuJEzxdUWSYwX78+E+uEa4
opK2BXV7C1WFbn/0zEs8GYjdun5P87zDj9e8Kst8wyaSkwucn9nUNv6aW79P/yt8LX8zMn+9jNI0
TddE6WEgXbc/FO+DiK4WJY1+n+iAkQpClLhZbun/+bw+NCTez8vEJoBqlEqztNbL/DdfCNpYRGJ1
2u8tSk+4krRzugNXMyp/nOu5/OScfncV/360DzcNNkZYhzLr987A0ilg4xIO2LSqVRZeui5toDR9
+fMJmmvc6M+TiVxRJzbETIzQyOR+PsM5Sm1nHHnsjMjGp1UKuND6Sh0vFwdiQ0ioeX2rhtnZ1iSe
/ACQ55wqaR0Ibyj3LJIGv59MQkVGVX2fJks7zkAgqPl09d3SzGxU4HAbab18MjF9dFWsd8bSaQoY
qHnUmrHz8/d2WjrmJUkFe5z4JFkI+GVr2U1ScNAsosxRcVIdL0fP4upBjJ3EVyRrOOUNp7pUZA+D
MgvdK4PclU+eBfmboQnoxSD+k5II/334aombga2QWcdKNWK1G0kvbqI1l8Lu/LYO24cptsjAGW03
80oo1aepgM1IyCHLnnyCnD7gWsMFtxYjSfiwjCpACA8UrjDD+SzszebStBftuNAe9Wp66t6oJAtB
Gu6PPSbdR2pewdYluW/bgO3asUkCW2s1jg+B49SlTYsAJ+u3XSDdzZTJs0ikD/3o0IkU8FZna8F9
afVAybTuCgLwcqixK2zYLqLvwep2rkez/qQ11ODI3tHIJZ/f0tm67RyYuy6az0OHt++KTy52fx6t
vz4gUHdYGPDUYxFT6sNgnVqa9nJcb3obXWopPEIUr0cjnu77BZcBgQjGv/1IckSy3HDJSHCR7ocj
us00OO6SdvsmCI5GK/zMCL+7hThvLGpvZK49//kMf523HbIXaFS54K5Y+nyY1lpKsQX3pqM4lVWQ
43BdhtgAfIcAEO/Ph/p1mDp0w2xTJ6WWjfJHx13Y0+EYh5K3oDPIs1KrjWM5QnT9LxwFXx3LFAvl
6cdbloP4yruRC6jZjY4rXbnagWRI5/rPhzF+ncc4G5yLcGYUYE/54Ubh0sXyU63hqNgUvZJC3c6e
cgqlLVknIgCaPFkMfLrOcE+dp4YYkBKu4GfTkvXLdLoavdDlOoZcSd8f7l9dl2KJB9XuxZQpNEZu
tiNGs9ux14ydrSUWcTSKCd2/Xr5m5ahuSaSAlEmwz0W+LNYJyGDwyR0wf/udlIIEB7ePNeuH10pI
4UYLQErsi7AvjnoDM1fH4oWZpb4M2gqcieqrLxk5ktus1uarnmSFrY2UAggIvHtVZK8Zgv3L1JlA
uY5fe8Jx4at31d1c4LWpulgeZBiNp2LOLjW9+2xx8fsTcHGlkl4jeP7Xe/+3t3BgNG4+OyMXNZpv
Q3aru34U4UPELLatapV4AYyhba7sjjdWk59IJf3mxOoe9o577Eks2U5OM/iEV7o35aLKe0csr4sM
ipNF7WZH2OOMPC/ReFd02Y5U1+qTV4Kx3vaf37IMi7+dwYfROXb42sJybvezloQnUFLFqZPANwBb
eF3cMMn3oOuSRD/SpRmQ7MNP/vMDYv12FCByoE3smAacq58vojMzlxA33e6pVK0YZzzxLyyrrpVo
AdK5+o8yG6Yn3MfRd4LPu34It6Q0RR4NTaoHYbsz9ZY+jy0AUhP4Sv/A7IlH4oD7SaJeBMRgvFJX
M5gq1R37f1/qCXHHmvuE4Lo5GIOkkS2N7EAd9RsKxTt75kChMAgfJdVYfnLNf126OVh5adKzQsDE
+VHDsq560gAJ5b5Osqci2KshyTxtgRaC6Mv6ZJ34m2kbU7Zk5ykUH6x/2FGQLWAj+zHafRUWb0Qw
BLy1EQ8KXHifHGn9pA8jiSNhVnYF4hV4ZT/fxjoI+0pR0d3PTXifYiKA6LR22SAIgR6ZUxyLOkbL
U2Ab0SdD6DdvX1sXpo3omRcTC++fD01OARl8id7ukTR8IbL+elL1LQSEt0x1L2x57U9eUO9rz1/O
Fdcqwm823PbHOd0dtHaKY4Ys2/DitrdY95BM6M24tLbWsLwS1XoP3oSWwFyxuBFI+4Y2bDwq4Z+c
+m8HE3A63ixgHn8Resc9koBo4PmFMdN5eqUIK8Ehgz2zDIl2S97+/LD+5tVs66wcEaiz92aT//OV
tt0kDYFRcpPnBm1oZQTbpXeiT/aIv72+BpUMRhKXF3HNz4dJWnyqhqjaPXvkZusME8kcReIi8nW0
49haPJ0DJHKCrTLSIUKsc4OREdCtnS0L1Iw/n/Ovm3LHBh5ksikXCh3hxymSrjUdQPI0rAEBXhQq
slGb5WIeaNCGuaFtIQ/DbF8tfWXa6588VsbvnmBWQ1xs1u0OvK6fr0UX4vy1gE/tZ0NEL5Vq1lpt
E3ZXUJYkaUx2SY8d9wzNfW1eMTWDXWfSgzRK7T3Hd5IiDp5H8oIsdIZm1/UG4Rfwkf58lX7zNdE2
2zZzDOQF9RFUEGlOPMvCrvf2FOBCFWQJi7Z2fdby8SeX5DeHwnshAJcrynDOx9oPIPiWDrGq9x0R
NW+YlNUN/si8QXet/xdOizUoEYz2WlL7ZVarVkBV5Yh6j4qkucGYb+/KWQVnSdN9+/MF/M0kxpEo
i7BEVBS1Pox5EyM+kQQcKbaIM8S5Wd3lYW36vN2WjU63ZCMg+30yffz2UrK/xuCFbAy27s+DKwz1
onMjScvNXCX4knZFTA6a1+hm+8mhgPvyYR9mTVYaOmBd0Loo3D+MZCclwjVcYAbYooFZaM8zei/C
wMbFoyNZZFu7aU3PZk0OyAz1lbZj59hP/jIpK7+Bl8XDFWMmdY9BO2ePZjXADAKH5fQeycw2hJig
jr6VI/3h1HJIOg2jDN1uWxhxtCk4JWvF4zuYIAaJ/m20dGs+kxp6pHjGtueXQHGSTZhGxr3dm3QL
MjFJc5cY+WT7Fg518xnHdJy/2gnFknBTsYOJMCs3JH42cdpEBMuWxnzMCqpr+yg2cuFremWcSHWa
tH1LDkd7KXOkscQp9HNwg9cuK3b8WxtJ9m6AjG164aYkRqSDCC8cVeCI7DG4Jrte0oscNPwWp6bQ
ygNQsCIgeqMxG0zO8SNMUGsNqxFlclQhuUhbpy8RVkEJmkM/r+aiOU8GtpPYYtwKbVzbjm7qkcA9
QzUYSOU8ywng0qk75JXpVSRjvbdmHPObIjYbJDBMNvo4iG/viH3U1J7k8WS+HgNFmkQsCA8CZOeq
W73MndDvIST0Rxax0652JjdGqh3a6PSQPSxbEHzuvlidmX4WrOU/XTOJPquxGT4kEYFUU5aXa4+e
6L1NUlWI8pz+hjrvrl/1b8GqhMs0mqtdYY+bIE8mqH80z6zaveqR0NFo2k2rpg4/9mYQUegD64z3
pkhHL101eGE/nKxVlWdW7bdk1enJHsVev2r3ckR8wtJGf1h1fe2q8LNXrZ8rYnsvVv0fK+aFbF80
ge2qDlQdgj7Ro2UpkA4uNRrCYVUTIvBCF5Y9wuX17VVvKN288Y1VgwiqGczBqkt0VoWitWoV2S3Q
OUKpNq06RomgMV6VjdGqcQxckW6nJO1ZVLSKNrfAMr6qIlPkkfWqkySyQvJHepVSXZpWLWU6TaYH
ORCwQUdEUBIFwzZVaX42WqQMrHrMwBG3uRZNvjE6ESnHzbIl0qD3gncl56rpDFZ1J34D/bxYFZ9A
rpDUIdJ8s1c9KJLGynNWjagqS5qTq25UIcc4wm8wj+2qKqVIcTKNaQdczNilcn7OVwUq+MuDkuIu
7udnOQWFP+qoHEkUfM7fe10hSojj0KtiN6ytMLxd99C2g1O7tskQJjmYSmidZWsTTaztNGAe1S29
z+G6XpttbT+tKYXtebc24rK1JTfTm2vXJp2ztuvitXFX5M7wJlqaefNfjb30rzZf/x9dP1aaaxOw
XBuC6Xtv0GTwPEFEReqh3vuI5tpSTNbmYrW2Geu14ZisrUcnNY4QLwBrrW1Je21Q8hdM+DwQfiBN
ObfnUOLCsf0yR41qSSszAzGm3tKazRfNsHY66W8EIph8573SzPL7pJa0OlgpUU1e7jQEUs+lgQZT
02xsCqlyoFPClZDaifKsjvCnrOlLNlypTZcWmbdgar+PqOpfm1li3gd5kcbHMQGCIt24vjQgCqDA
IP56M9UU46K41V9sPWA9SX135WTo2VnFS/Y7GRahjScjLLfJKGPrfJpa+04MafDmUtxHlVfAfqQj
jllrmZ3pgT5T/tbg9ifHOW+Nr8WkGo8tmryih199id0C+GPUzvuOFcu9M4vkCykaPYMRTS0w1fqE
JjbbxhMmalNY7RNVONogSUsmLipiRgJ2lfqZUKv6e12JdJdOWv2MmDQ+JFDQCVFCTrNDktk+ATQn
U1CVIwLWQOad1y8tDwdmZ+Ad2Lm90MZdnLDgOvY1VhNFCRk4Wuc2u5R9U37IK0CwWK/D4bEOxnDx
HYRFRN2S5BtDmRNYkXJag8eqiLJ1DGrjKXST6A6mPIZj1fTmDkFWpT1iquAUVZUSzh2SvHtI7HQA
Kzj140UYBCFoBpClNL2XixJhyLmIwExXVhXvBXSUu6Ejz2jDSqQ+2VUUXSVjW32ldIfYAcXJFZ7k
2vaLModuQ+TZbiwJjtsrpcIrQrwHta1kJK94iGoeKu4uRfj6lEKvh7UYVS/NEDY3YmmM+zbmekN/
mffLjBvIibioqCHmM42heVPJpnoBIEpmTmEvQCjSOgGLyIrvIKecj9WAAhqNqAlRQmW7DG310s1V
8zxEXNdFqfp7aYQoKhf4ONmmLvLgFFKN2Pduh+R4bOWVWGoNsG/phlcTpHxEDHaezz8W0HrYxipz
tMQqIzcC4KK8lklRAsS41fCg1hvwjfA2HUK5sUCVCG0rY5ZXsSyDh8qOQrCKffnVJonQ6/qIDA9T
WwJjVe20P2SP7SnsHLAUjR54IUnsZ03OyaMvnB4cLWFeJEmZOBJ+m2Dw8Kp3UcXgfZWswAsAZlfC
qjPwD8GK/HMp4iAIx9IX5R0/gI0KnWY4ZshzlqrsNxBgKspYRfs0zxStHTW0P1Qo5DYI5uxokKnD
KO+jChlRYsq7OI+GR1F2aMfGki+ZST29dbqm+mYlkX2nuQhjN1UxRleznRfGpiW44Dmrl+nasdv+
Ua+m9DZeb7dJ7OS5xN92W4uBA6UaHFmF42HDIiO6Ei1XDQ7gfE2e9PymoyPfaxMpthuK9sGtiXno
WOsRdjyUebdxuaS3LNmnB1enI7OMg9BOgFbbCK0l8TOqosyHQD0C+Ee9hQAoSG5kNSFiRAciCK1F
VqzZwa2I2HJtqr6t5yOaMRu5L2zOazwKDVOvLRhpzFnRVZYmpUF641Jeg1CgiAsXiXutt040wMQr
nWLrtt1b6WjsmeABJts6H8EGlonxKMKVSzy2xiv+3R5KLkK6G2aLBaxHUjVb2yzQNzWJ7F9NpyeY
PRhQXWpVxWUhQLlp98SRGs3GZsl7v5iZdut2OrOZsofXqXLqmy6AlQGdr7rshhnuMXCNGwP13lVg
1/G+c1d09IrjZh6DWTo7PN+FFnZPNbgC/abRnJY5viSi9FjOJRcPu8IFe+JgVwH7ZBKzTUXdtLN6
GsKW83Vpne4yyKtwP2QZYF4759bw2jy3MHX2G6nC+NoWbbWrsD4/NNUQgGaI3mAC87/aqqq8YKis
F3AjcgcdAQeHmNGGWmQBy8Gy9wbXa0NHU3gQc3gO3wXdRo5SnEXIuClEAtMaBsg208o7giUuBhDT
9CL1mL0McaJj7yaXNfUfvQc1leRVw2FTG4VyblxGRPrtkajRXtdj7WLC8X1VEM18Z4MmBxeEGohJ
N0feXtBsrA2pH2XcnYZ5zgB29sOFHo4NqCpVYB0tSI0xLZaALu0/SqjfXBmhxlUFmvlysH4MmTjV
sW4wpTn8YbW1X9gGXs9OnOEDEE+st3V4LFP54o5rn6nsdhGV5WNNyi7dsogF6ZCU85MzjeGtXsB/
UeAB7ZJQS3fUYJTH+KudcflG/S//kuYKY4UquUimJkImenY4WzXP5FnCAG+PqaYTZR9o+lWaC6yQ
fS/P8qCfPJGZ+Q1/URTlASj1tWYz1bnhbd9ykF4G6rrXXQTK7GMIJQ7ENzd27Ue77bJDHKvHiaiS
PeXSiHUgS7lNHsMaKUGKXsQOhZvSMI+BtRgvECXHHTh2fd9hnPQcgEHeOPAwAmjpNihDXXRpsDFY
XIinRMh9Iadyx+PEBFwioN6ENlr3lcL0NqS9+TTBTL50c3dBtZCL+yqaEsjrrtiBWFtPrc0eDanU
zYxGaicHmJk7xbpw05Bj5WPFqF4XWk1khYZdfFknDIO4wKi6wd4KtqOqAF6LHMDrhIFxSwOBkGA0
/r0iddokluhbMk9YiMfi0KV1hiRRaOflnEw3y/9j70yW40aybfsvd/yQht6BwZ1E37ELiqLICYwS
JbSOxtE6vv4uRGa+l5XXXpXVvAZZWWYpikFGAPCzz95rm/Zrlxpyx6W4S52ZADM7Ng5kor+Xrhe9
FHnFMcPF5sstED5C0KXXwFT4taQTnFudcvcyk23iYRnPHeU9SBhW0LTH0GJpUdDGqavhzvcMHjuS
EgwuOL/E6j1lD0XmLOVn0By57lTJWFoYC/GcHdpwF0Zd9k3S7rH3LAR4pLWKJ9ZcI2n0qQG8PnKa
i0bMXgLlQ0pVgcryUzim5hV/30ll1OhFcMWGoM3vKIEhF1Iu2BYXn79mwQMSoO3oj8k0KK7sYAF0
/RayM2XO+VBVSV1b4s3rpiazm4kyIZQ+dNa3CfT7sbLFd2v2f0aqat45sRbvRSsrblqt8QJU2CA7
gNG6AxP0pH1OLIWG0Eb9UrcQcskQcRyaDoMtBwiyTjW6m0GYLbXduWXxjHH96sEYF2xxqUX1gHxD
rNam+bhiDVBwE6JpPXuXMiuf7CaQT36KjrxKNTfQLMEkWbQ23dogsD+byJxJthv8hQ0ugJNH7e0z
qc1g/KY48fC+pQw5ksIDnhKG7xyLGrryHE71G09LtLO5sID9krqlHyxKwRhT7wjYZQm0xAtOn+r5
7rPtW0SEFvjVrxzofbJq5y56Nykr/p5D6olWlathKTdT9G7niiHcjVJyFvUctZ+GR3sn8IEhFNs5
98rngoJR3qSElMpOwJOqdi6G1GRD1w8fj8Tul1x8WVTPCXwqjzNmFb17lsfXhPVEI6ggT+ZtXFBm
UOUd+FaboeVVbjMigsGmxKUFM8mGUog/3i3bczp7HXOjWQ4W7ux6JObE4ZW/eTaCCfQdRthgk7ih
NvaGXo4AtFLyIzFMhZcsMV2gtkpyaC0in3fJoIETx/XU0zCqBuzJcZ8ukInYk7/sHsLRqm8oi92M
rhO+//7L9Oh061dYkCxi7K2JM01QYFLBM/arPdDLeE0pd5sD/FtEAcdyy2cP/1i5L9IMuQdnQcqA
mU/5oYZSGZLwWMCIGIRxtaquevZGHBW8hexb12PU8PPlwkMPUVSKZucWF8Owlxrjxx15/+HX4KON
rnrbq5M737CSL7ke7H3Zl+WrhKX0lBPigG5B7csX6AKtPkzI8NGD2/NDH+zB5DVyKudVp2XEm+fr
qYSZNFZeseY94dpF+09ovgBQBDnZ6Pjzc0mULmV6SVe82PCi26H9mWZtRpN7j6eUgy/dtnso//YE
Eojrh1JsD7JGif53whZu4MWuOk50XkL25mj6ChFFsVsBn9AQyeJSdxm4eQjz/CKNYRJcKuGzSKIs
01w8JINDJnA5QhaitDsi83byYmWmvQXZZ57YSavDKHsAHXEwkQHM06/znIwvI/TB32X1/3hQ/5UH
1RUWyuj/34N6/PxI/qE8Dal7+Yo/HKiWhZkUjycuTxdWJZ+5/5s7tizxm+04locxDCEesfdP8hCt
aqZJmJD4Okc0fzEWtlXfJf/9Xy6I2hDhlyORR0uJMJ1/y3/q/k3GxoyCw5WXxUof+9v/akrKrajp
PRH593xCjWMclVNzLjntMEcHjF+CUhZb5g7eIjP0i+c5BRv9Hb/gz4Tt57MroMCtrcr54vvW9JoL
Iz2zF5n4pNoBj8669APJ874Nqbsnd9RdOSjEDXHAcWxezLKJjFU5pIUjz3mYtntSZFl2D/IcQCRp
jmDHMFIeZaSRgrO+WUtt0S0qC3eDgcPbodnCQsnC/gnU+kIkN8foUhBZurS93e21PzQnO1TjJ6nV
d1d2pIvC1nwrRmB4JgXt70rm5pp8jc/40X44KrP4ebkLAMi0VXKedTIdzLpyd7xRxn0JzJaBRgy7
BNuWitYqtEnlIgv0lhwoZi5Qp2xIKw9Gktivg54WG2+9wVdEr2yamFeNieTa9U25YTf1Wnhp+DJ5
k36YysnZ13b4Ok2Bvx1MShOdQT65mdEc3F7Z90pKdewJxK7NjP450Gnj0fOT9C40io+wa4j5sfvY
esy350aCBQGZP3xvcxEddUQLTV5axU8qG9R2zgLKeXBfNuugVdUhtNOfPVYwcLfp9M2zghFyUUoZ
QlMHMQNYEbzbds8SXlBaSyvvq0zla2PwrcumZtORjAM7XKgchI8qOthTsfZqIUHijCXRNkAbngV8
IZTPgr5HCKo0SR+XT+RLM7T+jpMtz2VS0PkBH0CTrhIhsO4CjdqUxjCQKWOa0SwMprGnf9qKr25u
5Y9at/NDBBFvncx4XhPHhggHrsXjuzgVMW3h7t2sQAiXhpM+j35bXDxk9QuFKc4d9ixcPUk0Po6q
UbuybacfXeAW5Qo/eLfucwPOG7I3bI7RtfZSZOOFmFB6mLwSmTIKkJUnf4w/EwbJdbFI3phWS9oc
2KmfLRKvAEk7Yd4TNjdXvgpn6ilKupnWjT+EqzhgqKfVE+8Mz1wbrSpvyCtAm9rYcTLshsRG3zKk
Aa0I9vyZ5gkipV3tMo6TKlK7EN5q2vCiROPXp3bW7UusBJTMAQTIr4r8+DYIihDqRu5flGd8+rOH
NSRJMrAoUcxYoowRZt/MKtZBpdqJjF4TnKn5alDiXEeI3jLgAFZgKPo+QDXZ2eRHfwDlm0/zJIdk
7Q+Jvx8VgzpRzvFbWLnOo5FHgp15ENH9igJE4/aoz9VouED5YR2cwPOO9UZGRrLVLGweEZWr7dyQ
DvF9PCzd5KBDcxCjE8EDulOM/Vd0rwplvWSTlkUL4T+M07NRM0B5EFrlOgj5kfwKy/nKLkKA0mJE
nlKDptJiyDBORnqbjsH8MkwNAKmxsXYJHOtNAomLAcaN7pKgVI++32ysKFBfAAP619DpD6p05oex
N0lFT+LEviGFZV3Y0zGNJAEz1riPLN4MxHirBalWB/o5b4v6TraD/cW2m+ydkbXZUDfPkWxU4zHQ
aRIdS1BYz1PW2OuQ2Joz1eYd2SdinNX4FLuNuugMkDQ3T/OewbJcE+hO1tS4OdwUmnATO6N5nBvr
E96DT9dNUx5ZBNpH2fYQdq1Wrpm5bHCuUbxXOEY3UVp/MUSt2T3ZTvdM0E//lGYNh80Q+qAzQl1C
NxLQsUWSGYNnsrZSL9+jpNabNOJGbtpzd06TfnopC9PdNUthux8M/p3J+Qm4ADeiEM/WJkK8eHMq
Mzlo9lULthhzmttpg8yu57/xEJxR40Ljp5U1xmoaE2eNw7f/ldEJQq1RWl3bxreQMeSKII/5Ec8y
3jYWBbo29FCczK2h1jUbwzd7jruLksUVonV/Sqg7XztK1WfkjO5xLpdO5CmYH00LZGObqLxZdaCJ
t27sq710STOikgSbNg+GTS8S92e8pItHMf3oSXOvc+6ZxSrKAWAqRsNLYpDFpap7fK1ZjK1dq56v
OJ3DDWxv/w0zBdeG48O99QIEuTSf7qiMMrhhxagZXuq+58XA4CoA7lhRWe5ns7I+Roi6ZP3nFyJs
sI9HbR+8wa8lq7UIuTC16DYnGXKUYXGdTeu4rPFXoaLbZZubmje4tL1wI9LhaaRQ4NWYPDwVvaR0
wi+Tx6xodbkymnj8ajLrn0KnESdQvXXAHTQKD9w3EQs689JSmHGd5/6RKid0moKdAcpuvvb47H3J
tC2X5cSKS4Lmp9BCNpzj5Eih1zWHYMDeSlXwkJwoXrMuDA7p5Pe7OOiKLesAuTaD6MIBP4e52fbH
JZ5PLBl5aayRurigkl0v0SdjaiJWNiFFti2RvMSe4vY9RuNHkpr13hhM/4wQLX5Yoihgj9fGvdeq
J8jt3jPrzRdTu9iNw6ghfOdA/4OxvQ960W8bTwwvrUz6E6rORzZn3THJ8II0ebr4zeE09HPBumQy
4vaUkiXcumnsXtu4rB7nZZnAAsYbsNI9IaXZbwif44XBHo4teIHhlV4741DMg3eRdZqd7NTbVQ41
N1h+SMC6XyeatFcm+8ItTPSIrqqh+EIfYL3vUakfkCos4LA1i6Mm+hkAqlhDEUj2ZKwZIUi/HloM
3ZcEiv+59vL42xC2DFMtjSr1jG4FVHX+xYr5SyLLEh5fJp7ziJfQWTm8ENT1lZ85dwN31W2dWO9R
ix4NLIvFQ11dCvwlaHbTRUeW+1I0OZAO9Pmta6hhj8M83KVTHr2rXk+4T1P1TlKOGGXYhyRc7eEo
xqzfUcn0PlrcV6AfW7uYuGS+JBeLHtpu70HO0JjnBV3bpzBkG53HxXnqzqLCqowxQg73boHjCdcf
eowpipeM5pVnDlX5uWwCHvWexS4wHfMge6iqztpjB6/v0St30ndgvU4moGuHGbecPGOfZK7cmYkd
XwSL3q2ys/4Qk1xERWZl9kioejombkH0P+jVRmeZBwFmfIcdmK3Z8ngAukdrfqhHka1zT1mnilLq
nReM00cfQPletQ37hihvfY+yorgpVz4Mjo1XzdOPEszfu4/X0uSY+yHjMNrwQn7JXja7jKxstdal
oY66NQO47Tm8uFnR4SaaHIy+5eblXT3ZMEFyWGSoeE2yRnX8RIO10QrmkUeaz5johSZyaJ49cO5d
gxIudiMD9s6Map6gY2SdZu4DZO05bSZBYB4ixzBZSwTeqgM5ueo7HP7UC8db/BBqxdFDbfEaPnls
KZ1Va2rix1HLqFnaTKm81e94EOODPUXRVpR93a5AYeRgXfp2DTej3TRjAQehEZH41iTmwn7sxbLR
Np9EzQNpBQ0jY0nZWT+mWhQPGCq4IQx2AYEkt3dRSd+U9RxMUZ8RSRiCpPqR9nJgsy/LIpRfxJTk
uXuKvCDNzx2Ff9WXUQ/81hB1JoPG47DkpLzKFLta8MeFJYZ1yei9YTlKM5pO4nJDC0/WYTjV08+a
pdvnGPIKOSN43/ia6t1gB7jT9lAfCbNPamUNuJJZRaSnfgiau6bmT1etX705XHlOrtWO74hTBXb9
hlWxTfcZLHWw6FP5qSLTuqvSKThCX5y5ghnm7kXvf5lZz60a5fmfblG3EbTDuT6Tlhi30CjUVS14
xMyXCsJJLZ/MMUnQHyoNCCAZ+4NbdMFyN9AbTn32pnI5wthjK1lFpfnBV4W7RdOzz2bZoiqaVGCl
aMtboCTTxvM17Eph8P3MvK6IigzuKwhOMJptWgNJaC3DXjVmka9NfnPXEQfOOi06/UZzzUOcEWdZ
mUU4PQNyiTcD5X9wmOEd3tGlZK+zDkaqcgpqEHCB+D06Uh08BDyFATHB10BwZMuzaukKO00yy77E
QdG9gb72mZna4V6Xc/wsvbmlMIpfdiSTbG9Q3BWvPFuSyIiGUSGmUUHq97V51FnbPEeRNLtNWvFH
e+Aux5yK3WsXh8DmKTb5qhJlfbPY5Hwrq/hrJIV5cSFnpog4QBodu2YZRwklhuXBPItQ1s9sNdty
QxlGKe4Q8dynMmk+xKxQi+t5ijFlJua8DnA7pOt0jilUMdHSHvJCF6+ZCUolyMZoH9ANEwPWtew9
o1D3QoiYlkg8AesadRsZK643vKJylykCzJtJlTNEic6DK9GwF+oazLAbsj3j95lTHyd+AwKkqib9
2Iggp2SNdoCritmjmM3M7pXtl71tA8Pa2gJrFTSn9JjMc3bBV5oepQNqFZ2XAXby+TCZxvciqOYX
+ISRt8JVxg8HmKTaml6uX3NuFTaf/NFcz5mYHwxdQbrA6M5mYSiu8NZh9c18rtSMacVqTCznS2dS
zcl3nZLuP5RZZLEWwf/J/LkcZC1PXTyHwzVbsUXtnGFm6YbuJT52mWy+Vd0YyAcrz1oHU4LPMNZY
PAVYGbdJsO4TH+QCKwB//jR0aY6PVgihxE/I/6XlYOjXrpzq6cs8GsCHqGhn4O3YqrSOgKHbC1vU
4DzVNJ75lagAi0TcJGCPWquCFfJ/pEsjmgvS5n6Opz2o9eYLfSPT17/IP4+/O+T+Cj20/matpgaH
TCiMdfAEZAy8v7tu62Yas8Kxxnsyft7GCO2EAP7AOyKPBna2KH63pbMfMvvk5N7OcNXOS6xtIKK7
up+3bQXleTD24ZyxoE/3//zF/c1B+Ptr84l0LsTCkAKRf3QQSmto6H2zx/u6Vvei5qwYHdLh/t//
Jhjmsd+aLibMv/8CvKybGHppQUltEnT84xvFrhTV7vZt/iNJ/ktJMliCAf9EkiyKtMRb9g+5eGZg
vujPXLygSh4POukiCGmoj/ynP4joofUbGTU/WGI+xGJvkfk/dUmb/wR3jEJ7X/D3LWriH7qk4/+2
BOmw94Z0VIWm/2/hEUmk/qP5lDAusXvoiKRlFyd1uOiWf4nqpH6KfGO1yWlqILyxF66oegW0dK4b
gdRD5a2Liy8Ln+u8wTyx2JbRxoaA4iTwbVVzUJYkrxMsvQLzvFQMFLe6gW5pHoAaRQmBdSskyJdu
guZWU8BCncoCupCxPg52O3BSlkGzKiKmlVV/KzuIlt4DypYED7elDWG+FSOUS0cC04SjACATxF47
Y4X/rY0oVHADo/keLi0LN1hYF4QsTWeTEoakLrp2rQPP9jYWQpN9CW2qq9pQ+nejyzZIDv21XZod
xK3kgYMchGBv6X6olxaIaemDULEtrwv5rtyKqTLYUQdT7K1Kz4yZ9rL6Wng1nLh4bFBEKn2ISYue
7FqlZ267e0A2CqdKlVY7r4QPZ9OawS9zhPC9mTzWrm4n7NcixJqeOqp4tmystWHivsd4JOi+0eEG
5Ibz2NuZOg4VPR6JZT8m/txusJWJraEBsEwQxx8dYRTULI1Xz+RM6xUFBqJ6EskPLAP13iUpv0bB
ys+WlHgE/Km5DoqbOtD1NL7j2Onej0np8Nr6ub+Y47axq+o+qpX8lQ1+uBtInO5aj2gcQlh7hdvw
w4sgp1gRm3PfSBo2qfwPe9PXEPrkSqFQruvCOw0jFeICU9tzplrn6lAGf3ZqMT6mrYljKk++ZyTS
P7zKHzc8NM5IU3rjsdBd+VgAeZLXdFpUk3wuVC5RvIr23qaxdd3xGwGCnD+pIusos837dcoV+wJx
JFq5rT3da2yNmxrH8tbyeKUG7oSNOUTxlzkQrOOo6GTBmZUVk3aZZbC76to6O/CWT9rsPwv+PIUU
bvEkhpItJL7T8Cowbj4F7H6QwKIM+R377r27lGJmNU+UHI8EzM++vJo2n2jh993Fzl33rAt7VSvH
3XF0b+8qmAlv6IAEAYyuS05ullgbjHpFw7A/uJsmz8c9B/d4Z1Br48OpONFWfzcMLa3CsHFwhlFG
ug6yiXNXWQw5Z0QsQJOJl6+PAFr6c/fV4IkAK+tKDMHcReLsDgvMvSkhcvXZY+KoB6PDd0Bp+SYs
3Ctnj2JbBvWPthbiSCfJV73EyYDyvEuhih0buE6vZWrD1Ed9Aj93LvSnEYN6qujRwbFmvro9NWeD
DqNDPQ7G3RiE4Tbq63iTme4bN8P2wa7ltDNQxSFxxN5RN6371cXzhJlXtAiX5OsMQFF+ZpwER7YV
i+c3fDOUBQmp9gUeRg6+p7lLqUbpkhUEdjqgIBVGjBCAZVdY8ahholF9O451uqPic1q7HIUopHOK
J/po4yPhMtylTGVHYr10pEzU2pRdjsWbB/Z+zif/zlUDngNnPCoNLn6DADk+jW73tbe0cTAaDbfd
tZKSC6xq3dGEg2e4RbhpLObiRx2Njryw9byXKvheNXR6+f4cfsk4Fe6gO+R44tLokR6l9AHm0kfp
UolF1Q2qamp9+PXggWVQZvfeKn5kfJL1RtWFfY6LkhHc9vhImzGdUNItON8lxaPmtrtKJu53sFxw
X4hSv899SO4l4v489HwGUz3pdxrPccnI1GyeGwW8z/RxBAalfKjY6eMLDzmXPsZeBD+wZiZiW+Jy
2Cs8GqZoeKqOdT7gU0vLjix8XYbXLhO/6gr9NrbZOo9JUCAqBBYoMBy4UJr9UlZL2QzxKAbn3kPs
r1Pf2FkzPtXA7uSO/sGJS7xEzpz6r0mhW8s96KHsTnRNJHQ5E3X+kRtYi1YJDVLAvhOG8odc0eJO
9+IUHPIeAeQyucp/mnhgPzsq4hLJRz56KFWD9621UnVKZqnbFSQB73vHpz9dW+Sa0WGNSFDR5Nfi
2mCfZ0iA83SqgLmcGh0Zuy7MyvgQNd1Rk7J4SIq+eMbp6IiVogdjn4Cgpu5wHpM3AjHtdrBdebAo
s/kIOPWHK0zJhC1j3bmX2FEW6pJbI4fNI8yGoWbSHZ1hGFZY42FUcWv/VeYuR3MSfeNdN7Q01E42
FSCCPTqdUoDWIJFhw5xWZBX7VxMLzEejzPSNZzIYVpbUd+DT5APd9OEvc0p6bOBF5FwNtvyvRl7M
99KkVIEB5aeUjv/plaGXAoJzmh7r1ABqC0f/0auGI41Tct1yftAbGraX9WLEbxGhLgm+9oP2LkhT
xaeRmRkAsN4mGOPX6fgUNa7/ledIuK3Ze+x6VpwG4o+oI7ASVhIfVTpNP3KmGpebUQxnLy+HJZkI
BIu+eeMxzfyWJD1l72+YxvN7p6jjmE9x54q1HcoZ/nKTf7pdk1/rEbtIW0DLBwseHVlYSbCPCRdr
XXXNw9xQ0LBuxzbQK5sMgdxqO6TanYL3N2/U488oSJr3wMXZlDrsL1dRiK60mhptnJSVDY/kTFBx
HNp0f7imhiOCQ4mkKB7EQy8w7B6EMdbvYTyVwVrPUX+src4BY5xmDdKJkNlrE6Suuwoqp7vSWgLa
2ZicBuZhXRy55vA0UApW67V2mfB55eHWEcp8i8IucrdlalKtaQ2Gt+8pN7xGYW3uWWQJWhb6EthE
4ALGcxIEXw8TNtKWLS567JqTRYvnxq9dc6MHuiMKmw+cKOp5Taza3TYmWEVMwfSlJPitV8TGnqy+
7TYtm/BLYQzQuQTgsM0ksvrYCleVK1mU6i1XWYdYGPettSbsWH2jIaUutx3eGHoGs2b+ubRk3UUm
2yfH9r+7cRK+iKSUH1XcVjvaJoZiwy0+kis95CDriNpwR2Qxax5T8nN34eyK98FTBeTEmhihHXsU
OWhHO9/FyJ64iyzna9glcGAD6UwIY4rVZ1nRtoAvg/+b07EZHPCU6WuQR82wnuzE+hhC2lnq0qvf
mc67Jy+E5LjOJtt862cOkNvYHHs+S2bbr8AnW59hw15pG0k/XoqrsugbWYfyBaql3+6cMpnOfdtT
8JgZBhZC1bIuJz19zOL80Zz79FtTivuYpu0qkQPeM2M70nO6LnUXPrldaFLg4MabOJSsIT3w1Q94
r4xVYMViT9MNTQyeGtzvUDxsMqtVHX8tXS1Yy1HvCNPZcCy9ttrUxFgYx/cttenbkZDc0c4KELuu
123m2il2vWn2F4sNoN8r+TPJ7J5MWe8LQlpIzzSWlyTF/U69xLgSvvtuFe2GimaRFe8mzQi1cvu7
xJ7yY8wxi9hE5CHppComNxHnbvYJu4d1C8MnQDkjKbi1OONdxdrotaBY+wsCWbKnTNJgPoj6i2Kn
gwoLuuacK0k7pMkZUY7xKcDc3FLS2vSHIA1pjAGZkn9rA4GFmL0xW4Ak9eCv1rXtb9mKzufcsOrT
iP3jwk9YXGxqzH5Ec9pBEO86ggjNsItDWk6bInY2dj6/1pqV9ho2mfqIWdA8Ok3DcsxM1e+Qqv9M
yf96SobR/8+m5PIz/SiJfdILnXb6+Pnf/2W5wfI1fw7J7m8ipONLENTGwCPQUv7sgw5+AwzJCQyS
xG3Y/Yt3x/pNeKEAdCY8RJZbGPrPGVn8hhGVQCVn4t9H63/Hu4Oc8r9mZMfiVcCg464V2H/nt/VM
a+mcTMZiC5425BeKDy8jjIIL1aRrMLn1DuqlgrDtDdoI85huIB/j4918ayu0luJCnJbDp8DA8jBD
yH4Pbw2HcZhj4OWrJBWCVCDKci7fpRc5WNgoSFS3rsSMCe0OZ00w0wyztCm2AIvglgfPAovbVU39
8GAOH3IpYUyWOsYOBPFbdetonIeinBlI6ukD14yc4CwtjY6Gs7Q7TremR6dbWh9rnwLIhKs4xrQg
MVpqMhAAMnUKsLmZuAMUYX+3VAs43Fuima2MsgPwOlVAw6RywoxMYpA5+yZcMiNA05KLkwmaKXlg
0VJplIXvYLagvHKx1b/R8zjf960213Rztuc4bMcfbAIpvoROwrk2gJzEWqp50nUWf9iJzWSc2fTF
QvzlAUXjE09O2JMUa87Yrh/RQisqA4KpwWAoRwGVLs3vA0dOT2CQKOLS3UbT3CnEiGkeQth6KHti
Cq6mNDYVj4DGqfzMKP+cqLPhOCaDR9+z2Fp0WffsaKC99JW1W5gcziGaa6sgCsJGz+tisckoqDpj
e6eCdIZjRT9ssRST3kpKU4++0sBcqkuVQTyX7tv+GQIWJ6neIlZG+tX6li79p53B+qwe6UQty9C4
jDPc2K5ksK8ASa/HKZovc2z1r0Wu64Y2YakuY6SaM4uo4VeI+YWQrl66WCnITR4Gtyy2NaaPbFOO
Ias0i+XNHeOsslYU0OUfzQ2sisvc28epRPi1SUu9ZxkG48Um2tQrSpvixzIIS+uAWptekzp3Xu1Y
pk/h7PHdHFOoZwu87Y4+Rvds3Wpok6WRllEYGqqGOGx3Q3MYtTVcqXckyow7/s0oY3VyloZbDBtC
7fxb8a3lLCW449KHi/BDNS6lFZXxLYsd/zG5ledCyaJgL2zn/Id7q9elKS7n6U2pUeix6G2WHl7e
x/yFWS15FFPW3rVLX69QNtW9VkWLL2V7Lm4RHcsNH1fIMg59v+TCKOwylhZgq4rdu2Zw+2qLGF5T
bimQEzhXc5V/m0orc5eW2zB0+fVMLBIgnw+pyb+q0oq7bjWFg858LBPhZBaXEhWs7Dh8Gh0dWiNG
pGggdHDV4+DoUwKI4tCM/qMVZBxZXSpSHYfhDIN5SO0oV8+2pWXwLYpY7VpFxOlJ9Djr1nltV7hV
Wu+ZUAQEW02H7bpzdQMyOzXvXcbrS4dtbe8SE1i1VQv7ndaxbRgN+ZYsIh9Frpdr1OKFWqWYAV+m
27iKUGFmjyIF/h5u3Jph/tmdW/ocCkSM0ru3rcY4jL366nKEfjLyYIlKLxOyw6g8xKV/Vy3Ts1zm
6GKZqOte6idUCvvYL/N2tUzegW6Lp1E52I/+mMtpRHHCYku5nNyABF0RhUjZgiT39OuhBzLhm4z6
Q3ZizcTf5BjNvl/UgBBZwF/0AQ+hIMsQsYizrSyKpvhrFjVh0RUSHKME49EarEV1gOXVPqQIEeGi
SFCOwrJ9USmy2YrYZdMtq5EwykXLoH+KN1l/qnY4dzO/w6gzz9lNALHC3NyZbfIy3dQRZJJAaPQS
hBOPd2yL3nc1F02F5NRXxr4Hf8yyxw7ZhfUQy0V9pqjJ3Emzeh5SR67kJLr1uAg3pKeGjX1Tc7AG
BQfKxXMMPEsH8u+6DwpQgwPppJz23C3ikAYHtrcXwchq6ZvC2y4YF8M8OalYuCk/Xj2/sYJr70IS
0Dt/tCgp692zv8hSJkl5zDCLVEW+dW94pbF3OemuO1ZU9/qmbrWVNayCRfJqNM3OLKpYl2FkKZ7o
eRxJfalPUSXmKU9j6zzLsNkaLcsnwpQTqKChpCuC5K+OvwiSwxus+kDwFjluXoS52I/1PVlkjFOD
pV7mPO7XhofXxA7TJ48+Li4JZD6F6oWSgvSHIUk+D0UUPXmLMIhrkyhLZWoAxMM5ZPbY5IuQWEzR
R7JIi/YiMtqL3JguwqO/SJC40eW6c/xTu8iTU89HB7DTq7dIl4APOJtmE0A+n1dq59T2MlpcAyMU
QF0mvXP0HGJoF8UvCtzL+3nctotYOnYuuqlaJFTuMcYl61J01SaRzZVyl2LTLLKrswiw3iLFUhOc
/HBv+mxYURgs8v7Kh7C4DyuzeCTdwxpxkXbTReS1rBv3yd0scudRLlJwETjhxugXeXi03r1BcT62
jPxZLiKyt8jJHYvsXXvTmLkdLnozJp81rupyp296tLfk1xaJ2kDaPXntqOmKSKej3/GInPLZPxq0
mFmb/2yTbgfbf3lOBhP4T8/J1fi3Q/LtC/44JIfmb0v6i5PzP5yQQ/83rDwslG0QhMImOvf/3O3O
skWyYLezYloOyOwg/zghu3Rs+cuZm8hL4AJL9P+tE7LzNxYQ0e2Fr+xzeg9N9kk3ltlftkhadt1Q
ipQUYyOns5G1BI5zO79Ojpd/ynKYj2DU0W+wUaDl5DdZ5ybw3LSeSLTGI/MvChBj//DoOl30NZ+5
vM/NIhYlHT7pY3VTc6KS+/+aiBDSkhUhLIPt+6q9bnzqqXdio0+zJXHiLCg+h0WkGpo++JpQh4B4
dlOxupuiVS7iFlrNMVnkLgxoxTa7aWD+TQ+jV9L/pPOm+FmilsVEru6zcBqIyTXuFcEPVa0f6uhX
t0htsTHc5RiyUCrKNHubF0nOjeLhdYobAia6TX7Rd4RuR4aU+LWaxCORspAjv3ZarvR4upuFgtQc
kiD/JaRhPFUlpMeVGGR8Pxg2cNebZhijxrGiqxz3YidZDpKUGwZ61YgZbAZkdij8qN1SkJK8USZL
M4wTyGDfLnu/Fcuu4llbZOI5MaDvQYo9pGMR70kMBSePXcberKba2cxS+s8yiQmdQg8qxEprdADU
fbtHX8bfTjDArcJPTaC5ZqumBN7wYmBBEapubUd5c+qjnFLJ1iL4zfaINFQzhWcFJP62WSwB3NfB
/7B3ZsuNI9mW/SKUOSYHYNbWD5xJiZqlUMQLTFKEMM+Oyb++F5SZfTOUdSP6Wr/WS5WlZYogQafD
zzl7r32FjRb+Ce7h/m7wiuYQzXF1wPPZUYWEvloHSZFXawdu1X2Tj+pkej59RHxbt1WQk1Vj1GV+
bSKMEhildHqdyLnCqIYa8TnviWaRvaN8hm8VkohYz9PiwfICjp0yVPgvx5R84LK9RkRKY2Qii3eF
uhTF3zghKhdJp04qLex4JeMpuvFV/Q5XYe4PQukmIVfTrt4x6OXEx486H1dkpqq3suXYcQgRsj1h
T02Pg102Wx3M6QI+kMNLbQYUFWNLa4hu1C4w7Naj5GjsnVkFFF4TmL5rrboofWoESU3DLRa0hHQL
kwA5tffMIbkbCT+9Qaw+m/l3vl1rdIghbhPu7eSUKMYuBRTfitwv6RXhVdQhZi7MCvGJowYkR6Pk
/GVaj5HPNYg52QCju3e6KdqOJRKLtTLNoTyEpbmk8NCnYyImCXe2vBMN7GyHka7g5w1obK5QCUfZ
iPOMVo0ToDDvRF0AtTXDXRpnS4Yr2cQEHZEKENnFJs/MC0sF6LeE6RE77UCiCw75KNxLXTvhehYt
nX1RzgeGktz3HsMrQntnDjel37ICnbIRVwazUAnkpbfRIocoKFOtTlbRFtuE0S9Ii2C87DFMb0bc
GfvGZeyBtl83F7Jr+hN6xeJuNkuHdNhKunuZljhlgu5Wx/wwsyp9J5Hh0TRwQOR+9t1vK2eDLxkC
YZJ2D0Zv5Vf5OHnrrqRTlUyueY+JnF3LR01HXcL4REhGTUjvYoKPIh/3PHqeoc9ukFA+BU6bryPs
/yujsg+piu4kKmJysMx0HRIws04TMbgr6k//0GqJ8DeTy92uxgdhQ6cRzNSOHrxS6MgSpbaVWncS
GsCG7YlEX6d1jyj9C6gVAWfMyOn6s8s5ddtMKRpUVGBf7Nxxnr3CTTcQv3MGxjG1Ua+8B3os/UU9
ynxik+rYUzim0PFP3NB4E3gRaXJkkb4WMC0Y/UTpjR7YGzPEaIdKO86hNwJSOUwjmLZRF0270NLg
iktRrIFVgINLsuaq6Elb89piaQFaL0JS0yCHHnZTiIHdDRq1RdNPJJfNTbnF8EnLRDPWRLCbc7ct
O+WHyiEseEtAN3HP7YEZUzKBX4opCy8TpmjXaecjChOkng9lpilELLEVfg230/H6Xdv5xTPViH8T
q4iue8TX/5zib7LcHrlzNpXX5gBGec4j8YB3JX/vZkd99czIufeaqbwl0jrazsxIdzkmkfOgFWHk
MB3IEaOzsYXem7Ppxkl/nzg2Poy4s1/sjiVt2814yRynPPtm3R0mMA/XXedCL1L0M7pinO8js5A+
LhozAYwQcDKnWLvsXGRDInbT9ZB2GcpEny0zj67NAL9yQi4fXpDe8wnn8T1mTHa0EFFplYQq1ieR
11h7aRkhD8rDxxiVa7zCmt194/iHW1obQ3JpDVl3IFKpISvFnF4LSPtrbdf6wR5smuZh6rUktSQq
WnlN94jU3brUNGYvaZwThpNLkbLemvjOlb15j0vLIqkxrcmtbJgTkwUUf6mbuiMLS043cVct2b3L
bs8TfXqJ8aE/2PESPt5ja2NYa6OStByN3bpXeJXVreoJ0aE+t02lnkUjl8PtTAmTieeZkM3ygGuk
Tb441AKEx6lK9jyJMoGaWVcx+tgShfy2N7GdEEU9kQYoJv3dV4PchtlMGdwmbMExnsIB+/kYrqJ4
7vejKB7GaQI5l40wu5BkHvkq8w0W2PzWXjpJbumd+sioNw1O0/8YQP9o/P7ufExHE8/mf6+2uiC7
++VnrdUff/LXCZnIEB/HGb6iBTdumZxS/+wjm8L6FwBUi+PuEj9AMMB/nZJRRP3VN0ZbhejKXGIR
JKc7LKT/+3/9FHDQffrnn+SJzkIJ/BvYj1NxQAvMxy3i2r4lP0ceNCBX8zSa5EVh1b65BtRqAlgy
mTw2674zatVgf2RsOOKnt6vwqipnHsGtKww6B1qxKu9zLDpGgcRJorbcGnpqnfDgh6xo+qYDClav
yTWInBhzq7crWvQA45XCKB1PdHA9TgcEzqFH36kuL+Tl4DTdWxaNt0QyeQxkLcNbO7H0djmWIYQ9
TbSpLT3fG77W5qVWBAquGxwpjGsWL5/eM0VZsGeTmcOD6gSDK68l9fOQN37f3ODbzO7bJgy+drm2
qdp56Jr8yIa0voCGFNNQnoNnA7R5xSVmqbdTkFvJHq0JBH17Lost6W/+ddaU8mtDq3ZjBNX4DUk1
Txxq2l3Vz6inkSATgQuZhme7DWETI5NBYpcu8mOKt+ib7Nzm2eps2sUmnLK3KvDf8mm+8kULTG7I
SPPlf8Lz0Esb7lEiDrAZza1K7WA90Zfkv4GcddunMEzWYp5BPo+E/oHpQ8+84ujMluiE8J9H0x0O
paGLm54B6tMUF8zh2nnco4Sbb4POmk88GJeONMZ1gyGakRziPE2+sx7c2zTDd7kdKsu4xl6CSMyV
LX6UyaStq8qHWHscwcEV3vCI9dYDSmnOw76yzo47WF+MKu/IDWss+7pyon4T1ByXC1hWxyEx9UWO
8nnYJD3p6aZV9tC6FrcAvtqdPdr6kDvphGMibPQ3Yy7qnZ/kxh6JtD46saXfaFd7xxjfxr0Wc3jV
G011WUEpKPaOBjg+9VqSM7ObBkdZkqPnn/9P388Z4rPhLipwst0ZcZIINwRglk5p3cEeOdHbG3MY
5TAp02CHKo7GCl5YhMkj8Yl6K2LkF2//6Tj8P3UcAhj+v9pRL6ueRN6X8sdPs7k//uqv2Zz/L3ZC
AlVoInw0Chjb/SVgdTDcIz1GuirBdVM3/99N1bb/JSzfwqru05iAff1fAlaLFwzQtNKsQGwhANz/
TzZZe9FR/22PxfWPEoad0F2mgB516if96tyOPQmJ7dEtQ1iMaWqYdyJuNMF2Sb2rmtTH1FN74rUz
vPDBgylF3mYZnow2QTnKXICehGdeVkKW+ww679oCmUy/0s+MB78uuo0H14gmqlDB2qQteG2WRv8j
bZnwwSPJnxyLg2tdQLJmvhFS3DiYQgiQHcg9pkwyI9GOe1UY+lA1FNZ92U+/EYF/espwB8BBWw5P
NzwH0AqWf/+33ktKCT5UQ10fmexMN3QAAkJ9+mBtKbV8Lt7335bIv5Hdf1K2f1yP5xqBrzxNF9Lw
z9ezDAr/KMvq42i05ItE+etS06yTkHvw6yt9mrsuV4IvTWEPYyAweSb/fCXNoVB3oGloHjXdxkKL
uwpmbGjY85N7TE7Ofo7T8O7XF/03H89Dsr3k1BDbhb/g54vC/GDgUXb5sZcxPm1j6S93NL1cADQu
Pvf/+dVcVN4ovX2cAp+TraLAH5OySHG0itHNzmULmhBNP32APg8efn2tz6EGy/3Ee8VFPBu5N53E
nz/ahDkwBsSQHJt4yimgY5BTm6Ypqo3fmjR3oDBc923P86fLhgM6axCIJGL/jnj8zzuM3NyHDCCQ
m3tsKj+/DdTm3gxLJT02PRyhzdTNHfjSMHwIJELC39zgf64hV5imy9CetBGHE+DPF2sJ9LBVK1Ok
WVrfVn7bbZTBLxiBURbjFkwohr2SQNzfXPfffUhPmrAlpQw8KT7tS1mUAhKSsGjKsRmQufNtjnY/
QoRL8OH++ov9dC2HTDJ6JYGJ5IFdUHxGZDuJMZpDHCTHxOQARzCqh7NKtPNFROzu46+v9Wm//biW
C7WCdDlPOO5nnnlaKGm0BmtIz3o0N1XoFac8sYc/pwQ/nab/fnr+1FH+4zqcwmGnfyxX6+fvrZc5
YSDVlGBoJvZmg9OHD+XMJbXtYLv3cZIQtDUxt8V4hhuOhOYiis+//qyf1s7yHujIsdHhwrAgwXxa
O8NsZklD8PQxJKVgg9+ysVaRNqJzaM/FqYp8sFHSnn+zn3/cwr890pbLWmxBeLLwhiAz/bR0hkgi
5Q097GbIlb+0+BZPwJLmq5rz6L61a+KrlVFNiD3nKfLW4QhV+jjKcvpOw7pp32p6yyfC1JlnLrVD
iPCRBJPUuP313fl379MVPNvhlhPhSPTIz19R5trhqD3DOAjbk6/z3Dst2IwcGQXOjlFyME5r2sep
4WFQqMbsjDEVw5pNYuyxzyrnAh1eeETCYV8Fhuy8HayLKkU2F3jD/tfv9Z+r1ochb1PbYbiBxv/p
rYqARFR0ovj2AgG+MkMtmBGK3antr6/zz18iZh2+Ms9j9M8P5NMOmxgWN8XoEoKZKn0bJAuaq8wq
94Kzunv/62t93s5ZJz7iJ7JhYBehc/I/fajZ79zOmVK2c9KbN5EfDhtaPoDI+KnQgaujdT0BBjH7
yftqFGW0nyqCIX/3Jtzll/jzciUoShC3R74bKq3P6qi8rQ2LXwbs6n5s56OXW2ymKpjs+hj1tb6l
3BOvbgz1kmiQD/xXDIo2SdBvr8h/dS8IQg5PQd/PNzS+rH7VNSmg0QbIDwiJrNDnPO4Y6eDfvNO5
Hb4PTNif/DnXZyY64CODppVLfy6jEey7F0Mr2HDpqVl3pC7LexnX4qBQBVzGKCn7DUAiA1bHqG/n
KLT7VU46yXWB1P4lD2fxqoG7nSnOUUkFUxm+Ayx061NZNHQpS2Y+BxQ+TrdLPbizK9S6yxmhQrK9
KhvLeYkRSb+VfWE/jox8GuLXPoCR6Nvf80E546aAvhLjK03jM8KW4uS4bC1mOySvfczmXZGY9o7s
xbfQd3BsJChRgAcakyDqcd5LZz86gsMQ0dndd9/DolqmjffVb8bWv6ORzHrj1x8Be64CLo8aw8Co
0rF3om71vmrkB5spC6Kzt/xt51a8jZnwy22TjB3NfMrAh6Cy5zPPmfypaebx+uP2hnJUW6uMxW1t
N3GGcd/L42NoRtI+WbgTzhmCVmAQOk7rrfexW2GTuGiVZofyISt+K6uMFVmJieSnPDf1oU9q7t2M
9bxbt0LEDzAQnC99K0D9WAQw3Cx65qVzy+uMcRKfUU2TDd54yWsLGL1chW07R9g3gxzeOVGQ90iF
7Ee/HJA0GBb3tiBH7zWPCmtn0sl/Sd2GWHN+NLAOQ6ipt+5oTDQNM2CtYmim62Smet14jpl8y6Vi
a2IcjzVGYLGwl3VYLG4zv6ezv55jIJgbPZkcYMyi0juC1VlLXqH0ORrB7YJaSrp5pbpB3xauQTT2
4j7Y9HFH4znlA3SrIh018nQW2BYpSf0Sj5Ggn+mzegnJnm7akLnloQcJA5K5Mh4kU5VFVebM58jI
01Pm59tAo/eiKTRdwwJvdpgxTKxncImaLnRBhVftbUQX5yj8trwArO6sGatBi7c6cTbtUp/6RsgD
kszwIVIeUQ+LMEyW2XnmalCWXe+60N4+S6BINkDs0fSm9lcfrdsKggwjw5lJXAYYVRiTXlvUfGuT
Ts8umFBYIBzH9s5dtZ6CZLhOonI+pWawi2NGXgwtK4gpNqMFAwkTeevBCgpWesozsm3AEpCPOyyc
r86BFO06X/Gb2WfEZ9fthK+E1sm0IeUSsG5gkVPfJI8ylCj8u9q6yFEQCuCQ61qV456wX4LJNfFK
sRaSRgk5BUkQ33Xx/Ir++qXujW6bGgVBRZLJEChK62gI/7lZ5B20gup8PU8+T7W+tr4VtnPS2D0x
LiZXsUyQmzjyYRjCi6r0omdF+2wbQ7s8xXnBBuwsZ6TCmq9kYttnVETAjpO8OxkD5BNCeS4zr5l9
EiAKnE8BvJnGirofTP/qw2xWeGVgKIYYlSI7PZmVU5EyakTeZe/mvKEqh4S3Ig5XP7rasXfTmINX
UQMoK+Z4zTUHJSfejJL9IvNE/tiiqX9ENjnezxVhZtiWQI+tiEyfzxk4r0Xx7u2cDHxbWiCPnnIJ
zqMJyGgMOUWf20jc+e443nnjPG9t3ffb5fnDxKqqIVUldVPcdAoRm8cvLT86Bj3alUU+3rqdOYtk
/sSzsJTdmkyehK2oHBlShTwRvCjwDnVK6UO7ikhNjnk74KPOvgeVXa/b2iquO6GevJyMYXPERu00
GudbhPg03SiJHn1h6DIrA528K9PMvRH4E3bS66MvKo3GCxtssErC8ZSCmkKPB1fom51OkCJc0JOk
ULFPHsugjU8MalDgWSMWDz0ULMyUswMlQm7cwnD1tsXcAj5gZiQKBqq9U/rvypkYd8rSBEhVuN6X
adSB3gvSQNCSjcydq57zGMC/Q611cDUZjcSt2M1ru6rqtaEa70AFHRyCyQQ9WZt9+6O2fH9bj+l8
apR99gpHAMNtMdw5gXlJXk3JEab0UMHlwW0eNrB+Qzu0Kf7T2KFN0ZoPRgLGyVR5cOJLRU3oIlng
IczgHNyb8zZp0d16KE6PU1N2G78CjuBLlgAjUfSE4Er3I07SnWRWgn8hcR4z1LM3keps5HlmegzT
xjpzB5ONjcuhGUJzP7guCzsoz5L2wTosAusmInLpgADWvgwiBKFtDcswdBsTDPBY7XOh612uO/+l
XxwZbDTNeujGxF77ijzyVQaXZB8PpYXWdjRho3Qhbggx2Ve98KtroaGm0ISv5KruYAtv58yoHGTC
Q77Ps9L7CoKfJk7VRBcM3PwKBIWTH2cjmH8oyvFL5B89jXADwIldB0O3Rs/LMx3aLNz+anCvqNhp
K9NTpQAwq1Nuzopfl6rPY1rkaDhcde1303SwG1jl6yTwD8Wk2+PoA+wawJxdVBjbzmlPb9eJhuI1
KxsPsFQdNF8cpCA7KdPsPXALHNW1V1dHZHj0kqDpPXnEFhS89LZtCPhdBy4k9XUX6uFF1E6KitTo
gEjWPWdZ3xQK+HYJBCJFhQyTKFmLKt3yjSfbrLDeRiMAMQZsAvlFYHfbMormsxf01atnlgOYOXIU
/YBnYBPbeg9mP9w4fqZuTDF0r2mbsWc3OU8NNoE2Izx9cGDquI9K9KXXvSFO8gEwOeUUv8cEjwHN
6XKot44qKZOU8d7IuDxPbm1dJaPbP2IVHV6dNvG/Rn2AsWiROmMKAsLl8thDvOMVgGOL8mBIZz5Z
VoqNu5DDl1kxGBVZAerNHxBopw1oVwTi5ppTVHQ1W7O3UXlDV8NqQvQt+WTzrtR0cMpUnJ0xyVEg
jDwzkLTPxTrve+LB2JzinkjvZjqY4aIxaRFnb5RjVWxnM+gU304tiIGuhWQmmHiMmHSHWJd5wO7T
aeMhIYhxF8Ce3dY8FPa2qNWp1kn/VlMbUWGg+ysBDL43rZ98C61lKdNREufYqy3QjVY7HaSww6fZ
tewXw6qNd0v242XoI5d0S53C/ORlJ2cKHs0yGVZW77bfwtpJOE6KYN10ySMH43CrQimY0Td30n6K
osU0pdleyf5lURVPwiWWWMAT84YpW8Gy1mvmVjt6+SBHSga1qBgKUpJi2p0kXYCTJzXFp8Zmfkqe
OqD5VwJWYrJtqJOxiquKR+WCLTKsXS/HH3gqgz21vLNuWivYZWjS1lkhT1ZXQC1NBnNVuP3Oj2AV
MiM3Nl7IchbpZF7MLih2bSJf4oXjqvf31txkK7Is8j1OgOm+kaDyYD5H57Qc3o0aJnyjoV7KYbBO
CY3dbUc365S0c34IBO0BaxqQ8tRtv4fSLl4zhZqBGp+nDgehE7puB/9E0hAspRDLqCm9zMxpn4EF
W9kcuNYU1ZJ5z3Q9ElKJ4XSSB7eFFiWKwac0qeG2+MgROAreTGYnVipPGZ+o7odqjWpbG5XemzJZ
jArBt3aGqt7OtbxQNb0DHYkjGnuwCMZLIp1dFcYz55TgCin3qTCar2Ohr/ssPDHHfqzb8MyWS8OI
6fuFbPV72kRPhBDfeaCfa07T2NVhkoqEcRPOvJWnAMa6olvrdhkHGab7WC0gUlFZr1NgcrAyIjb5
2DrmkK42gSV2aV+T0+WNCDHkWzHARLMKutpoYKkIorHvv2hbv03wbmRKREvj5cm4noM5+iKY5sDX
af3s5LTQF+Z5RlKT2HtTb4cmeZ6GCY+kii/d5lH4Q//Q+ITexV1yT55vfPDGgBCJZuifDYuY6wmg
z2Gghrns+xbLGOBGfuazOLl24j3Lzin3SdGA4e7isT0mjaQ9OqZLOeEF8bSvUJ5sMXRlDhoGqS9x
/BrtLi6mOxdAwXekUBg6jTqnobPKgs4Xe2uwRvtC+QXwUSS6w3STW+3yelaTpS8o9gjQmon/UMcI
DUmw88asbld0NR1QVwJgxg5sFzqxjPPQwbN7z7hS6GiSTUeIBs7ngKap7EZKTnC765YUra9+RBJQ
F0p+gFyVEYOLTqzlKEIhtbH8irIoYtn3m4rthT7TMtNA0RZ+7SMKhNBoqDEqcgLSRE/Q/wdK4Cac
zwZIxzUGFmOr5kaKq9Rwk2Grgpmyo/fYlsYutddQaalO4OMOP1JtjdepnPHPmZnekTOTnWIiWL5G
hUGTOwK6fGd2rkLW0VKJRHoQr8AnpXtW8bCUvIGq5nXs1h00j4GjQ0684L427fbI2Z6XBjBn4J2g
QN+4c6R3nkmKuxil+iZzIvSSluMfhPD6xiVZK0NudsTTnK41j/yjlXU8SDs7PNmxS1OAMfIZyiA9
gmVS83G9oXaM7VzJ9hhKm5kN2Me98Jzi+eM/gVWK8l5S9ldw4Pee6+oDBsb6pSsgkqyn1qJL4Nvj
9ag59hgUm8x6dCnvg4ybyWTZhbSrmt1HoxgYLmOUqfI3PRnsm7xIajA7CcF4RsBbLOIxO0mtyr0s
3O5LlSg+AEj2YsU+om87Gi83JJ2Zz/DG+dbLTPCex6k9tm5JPMi0pBCBvjrorNfnqSb2DzYtnwsu
evhQu5R9zRDX1dqdUzIdjZravu9zQqLIlBozIHB0RWheshkAxYL3i2igcgaXTI8QiDzrX2jjMqii
+oXmXwI9PaWj6OuLoG07BIF5oGjJIFLAdBnpaqfwyzuXeaPElWuOBIynmgmZdmlehTo7faw7Iyn1
bkj5BmyNswG4iL6NVYcqbAAXx/uLEcUaJd019JmOviUYnXuS90zZTP6R72q6qryB20aTcr0wPs9W
aZZ7BPAKFX2pzx7ghGsUlYQ8VYneSYcVoBzBawfD8oJ5Ku8jKzCgoww+9E98O8qr/c1UeuK5EPxJ
Vjrt0SuXf1sp7pYpJxasaXvzeeCFtrNuAxewniGeY2ipwJ8UHOekY93HBsdrE7Yhv8il4AfdFr5r
AiIvhpTVZGteFNpG9UIrscRdWlrDowJ7cBmYZBgNBPi8hLGYgD/E/HSMmJ+wY/fMJkcVnsLarF4y
r1PHoJkMewXkPhfIjvLQvKM44BOWlqT9FUZRxgk4HMt9UCbWJXVL+0UFy+0twMid+orbNHSVdUci
JJav5QdrdVn8vdBF/YLhnEtPfTecgMyFR0XLFRyIb3QveglmJTnrVjX8XdCC/GPzfe3dbljHJmDS
WtVvZDQFaG9DdMNDG56E4ttRKuTHPvELDPs5oGNRBnvVDmobVXI+27TAz3UxhF/b0UWeoaU2L3Is
kNelTSyjmy9Yf0Xl425KtsO9sF2aH4xF/Y27rIIRbcylWy8Zm8h6AMP6ippwDHpWiafFa0RkK3JB
34BpEdf8pqvWDTcV1SlGRPbHwOFOYSMxHjQFwbsX1nzgQC1rsBXwIj23Dk8J+J6Qc8CsD4ZHxBBI
Mco+X8bDD19SJ0M1NKfnDrbgt2nwmUJ1HMhbWql1RAx5icvTwuB+aXZDeUXCRv+QiNH/Xg+EKSfV
FJwGF24FFGueTE4yNrvZ9aAL4pwD1xM04ddUuqRDdbiewo1X0eDe5HVSzX+0n/9jQf6ddCzwHbrf
/7107PySfBY5fPzFnyIHifDLltDubGsBcrkB84M/RQ6eiQOZ5wcRtqT3+os3+S9IF2gv16fRT+Au
jwyLhIC/hGQO8ge8GiRBCzNgIID84ZNw7FdCss9DBaYJFMy8DrOoAKfHp3nQHOCZhu+MgiDczsHW
nc/IG/92N34/02eWh8jDBcvCMAd0oPnpEoyQlsNhoA9DaANR8IlMhqUsf/z/XWX5oH9TKqDXniY3
5ipe+a0zvlXTD/W7EPl/3qufP8in2bKXVA6lO5fo9a0nbudk0+jXX38KU3wID/4+8vB98K8OQx6L
lWGan0UnXW5gSh6a9uAaZftWMf4dt2wI1pZzrT64Ia5sZGTsnnnPI7oT/W7q7GmLNtzcz9Mw7pO6
bZ+sWNsm5JIu3bTKu4XpM7gbzqLwj1uZUB20YmOraYAWFZL1BEsqpsHcpw/z0krzUo/wFklooV/R
LPBr/Kx+hx/bHA49TCwU1TEYJebTm8zw4jP0/BlHb1+tZNJWFBQ9xwGRexfC15L5EDp+sF1zfBbk
abF/5/NaCxqjseFif4yKfsLwCvQHwkZ/SR6LfoS3kG9i4n+R6zZv0io8Zo0FXFSjGTbEsCIWs7pL
J7PU41TOzu2IbHFv0LPaViRAcMxB7J33prMDEY4ScqrNs0+Fv4WRPJGGMQ13tqd4ER4Il55O522l
fWum39mZ5xAr/qGiObCOqj6+DdNhfAsUZtNB27BzZYhK3xtSrpfoH2Mpw+e4RsmxAfStHxlOukR5
afNH205EaDJGU+9G4wCUm9JcPRHVAJN/ksq5HQbBCy03GBXHuaJMVyvmMtjPZ1duijpUYHDoc2AA
wZgfogvGEwP+lZaN8tZ9nhpXaeT8UJ0BYmhW/fdUT4+Otn4E+Iy+ThbieKc3kmeV4RcRM43fVRs3
5r4cnR/LiThYxWOjD2kjJrD4NV+CG0L16gWvV0y8j3TyslMRuN1TQjoRwUONd0EscMwTeQy3ttua
+74bF0E9xOGotIkIbMmYG5lf7ivL0jSFpIzWAXDerQ+IhYN47kcnl6b9gWKKC1harpsmVXsgfdkh
ddPhPqt0f68Qh1NrBmD5M9yht3lEjBrk1uzEWBtjplH124HJ8bUfcDtJYDDDTUEvd2Oxd14pAinT
Y8qYZlfnCA+h7iQg5PqW05DThxHDuUTcp2VP+DO2X/fays10H5PMvTedNnwNcTVhfbKM8MoaA3rM
WcxIa+WYJUwoGn3XcwzZeY5mucYr5pyg9TSXjbEUN4UejjKo5U1o2MRP17F945lFdDk6LjzbhvOR
F3e4h91BMH2hAXFsWoX/tp9Q96OsDV8VE0jSpsaKOCajN/YV46B3J838d9pbat3hf71o8eu9xgS2
b6O+cfDcQ4PaGp0K6AcHy/0IcVNsCHr6njOrSdfdMOXbOGJWaeJZPxSALS4hvDgP1A56G5LJByQK
38Ce+Ot2747O+Oxb4fCtDN34VhSNOAzI/CWwxoljPch6GrV0Od9M8rpODZjsK6BR40tLfMi57KPg
egLP/EARwEyp6ygxAUC6F6MVzTf2QGEY1a1/AyumfJljd7xtZxK8pjRWVxP5AZfmxHEac5F7kdVU
YWbjDmuE8fK+hmi2UYhDMLbTqVu7wuICDe6xGIoc9J2WVLFyhQk+88i5lO6G+X+1G8JRvBMlrYpV
nFcxaLIh/e5q2R3gH3VbQjq6PUuD4SWUDmAOdbdX1YiJv6uTDoRi7Gx74TQX+SgBE8RVEz9oTnzR
Ch48r+mGsdykAZJnRor6xLuNHiyz0qc5m5sLZgfzOnfDpFmnsoQN7BZpcPQ5Mewq/E9MBKPg6JKt
s1PUEngIImPfkgGFPUrCZl7TJaTMDYTa4vluj39UlXHjz7sQa8rWC0mm3FpQntdQrLgPU6XxgFMl
3ZR527xilVBsY0N2m2PwALJOLI1iF/gGI4v09cHzDth+hx9opPXOQnVy8VEzjVWS+6slc/Wlyyrz
VXklA8ecs/t7FzAhnzvM2YiGKHiXEssqpYuvj9oI1UhBM8r1lioYRSN4LLUd/IzjKGv4A5Xhbxwz
WiYzyyWZ/dFZoQszrPvZ4uxu50tjLVPdFxKIug1nX/5Tp7WNbYIL7/xRzltdZN3RFebo68TV05AU
xZ5wz3JPRR5uE22KxXKNP6ihjSmm5bBf9S9+YKuj70k/IzcNzLgfZuKQjlnG5tkOVwFNZ6rVGH9P
awbJWWbTQJEGnHrFtGw6VPT2LUJCTPvY4oiHrO0PxQknIrWAB5a9X3rk+qDKJUJQTFIfwJjLe3Pq
xPPHpDZxls7Mh5zTrf1y742S4kXXPZfFDBKeJu13K7OloK28xniAZIekyyD8G6wCivnKow3S53b8
/aMizJZqtWilexHi8KNIgeZtNRFUIwKZ/D2n0fZo10b2NAYJ0e9lQx+ikcbWBQDBDITOQvTRP1oe
dl3ABMQg0vBmlHR7iF0O1lXAOCamp3Rjwyh8MYsGeGPNAgc7k500K3qNiAtjlSPKHynP8CNz3+6B
fFH9xEKKbmRMRK9K+wB4IWMc6SAeTdq63PtYGZ8VB1IF5MYi7Gkso/mPys8KiV5UKtO32hDDj6EM
jcdiwbtppVJz4xvyz+8pU1P4Pgve7OTY4044tXlFP8R4iPDe3GDrZ7JAbPfWcKfka9l3/m1QDXAh
Re9+sfvZ+TK0hvMldev5iieV3MVNbGxm8iA29BboIcIdPevIaO8AbZVbq8U9AL9muvq468plMl91
vn9tLaiGsqx48HXpBbEXJtxMpPRlr8d1xULcTfADLjxmKNsyIL6imJW9rYGJ0C4S4E5DL5hPPXX0
dQil68jIn7HLx1rWvonKx3B8zhW+c/F/2DuzHUexres+EUfApr21sY0dfZ8RNyiyo4dN3zz9N4hT
v5TpsMKqc/1fVElVygwC2OxmrTnHnDHPX9tNEWxoY4Q47WGfrDj3pTdqleR7CH7WNzcI+l0bIK0D
qcBiqM4Gr39GsJw2JRWHigJYOLgCjP/Emd6ctaUsgeQhncZrJoVprxMbdGPX8wyj3cSoT8d7eoY4
akKjnbG1zlimKLqloNywnsKXsZMbEApk8AmKX0aXU0MciDzW7IG6Yi3Hm8puWLoBteExrUpKE+Oc
26mH1yMAtKZBpWNt6vduTZtyFRCWezW05AqsC7soHzuUaNuOCYc9EA2hC83Q25uKsiFlT4Izw4gC
zjTA7KrQkGyR+5IqQBSG8tioKidsJ+/ZMRs4t7OeKqAaNnyarQnffv7QZjp9RcVf9lQhtCJ7Vim1
bnKCIw/CjbXvH2III6fBbQyD+h0UBgWUMS7FSjEWzRBd402MOpQuF3qfmvzSgzUY08ZppxojLKkE
uE56hDK5a/UjgASUPKsCgOKdatEOgZOUUTsK+I9HQsHDFgZi1F92rYJjkz96mwjQTvB5qsBvQMPs
YlXM+8QJiGyCKL7cEcnho76m+BFda3OsN+suzh/gqtUbetfFZpaRsmvNklA1YU76G2niDjEtRfWA
/w6xXBorF3TMbjs52St4DiRUJsovp8ILQw7kN9HRCsvAJF5yG6mXqSUzpxk29dZx6mFTUobZBQF9
I7iF7QXinxp5WKXaG3aIEY0q4mzaaLrVqUWsSd3If9iF8oOa382IfWarj0O+7NuqvROBsrDn+HEo
o3ldO0roM1vteBD9GkFq4YX08emDOd+UAtU7TpqS7lxTBZ4zLIZ/QcNBdVp67KaEGWVL7reQJhnl
nU4YBQ5NCqBg2YsoXKeAZDZWnKHsLElRxUuTRG9h15t+iu0I0mtHXAHBQ+WDRBc/Q+NBELXK9egi
Six5WxSp/KaEabFiVc9fUXLRjOttFGIkro9e5sh03/XTTJSMm+4A2XS+EhHX4IGwN24Np55vk9Cq
HySm1Q0KAJv+31jnnjVb1gazYbAOahJkMnBL275KOZKrWXwIE22iwN6CoK7n/AKavqCum5kuCc9l
KAZaRATOpwTQfmd7r72OVuFcaW7XqutaJ3qrrxK8VHrZDbfBPJX7dqLKnChRs20dJBF6noPfS12F
5kxd8xa9MTC/E7NZDeseX/qNobXJXWG25baLp/rVIhkZW44W6deT47avaRbZBxIMipdgstWASPlO
PKvLCmlpuaTk7UT+WBTdRRQ7xlWUN+1L0QrTx546kKIe9hdk2aQ/WtKsUdFovFxSFIPb3pb5z7yB
AEB2mfFOM6XU+USkfdBwAl3WLeV0C78Axc6+MDjrNtiRJqU1nkRh5xv6+4Tiwh+Krktl+pX2tvNN
J/Ocpv4MYDrM5iXrL1knfT6t2OPNtFIikoZWHdwZz5pqZrIkS3ygy0CuLVvl9bLaHiZOFchIxYxB
ywFTLmevifNHJaMvVWC6C5nlVxRuSIN16VulmnypRSLgIVLXpWtsV51nsjPela6VP5I1Xl62c6bv
65oOLvv5HH2EoGcqnQ7ycjMouc9xyVJ+TW2GYmTAiK11lvPcKmC3OHc6O04xS8x1TJayUNpLFsXs
lq1i8j5qonxKqrT6Jjsw3TupmDSpYlJa011fLhAYwE0k+ShtcWcQdVCsP2qUaW0RdNDVQ3Lo9e5X
ODj08CjvXI6uU1wIdrY/CgnsZQKt4VlKej2XfQZKXSjZrkVyhC07KS/THsIv8knZXtPFD68TNkOr
xMiShlg7s0LwY6FPq7GZ8/3/xM6NK581zV11NtFYImgJHSqb7jbFTOEZmAuex7oRLFyY6bQiD+4a
KcrvQpFvRtIMb6iiHmZgesbWpu7qKZRcd0BDmdmlIiAZL1xd1x7aNfqwGn45icrrAOSmFXXqdu57
uMKMeF9xSmMXYVqEqQ3Ha0UQCF41sDc+CKjwOyVokKDMhCtTKCFN59F+5KjDeoJC8W3JK/Fk6L4Y
I5FPqiRNhJ+iI5qv2gcjNn7amVPf9GU74WoJiAhMEb/w3KbkyoXxu+trmyeGhXxXhQlAXsXloYjA
frH7yHiMe0IDky7mg63daDUU7KmmCGy6CcO1FZF+yxnkmQk5vRnlbB0qJGardmitjcyK4L1003md
URiHLi2SawviGynmZMytdIJK/BFb4zrsh+K+mBs4urpyl+d5u2+diTz0WLFu7UoNPSux9GtS5sRv
LQQqUCaD3NRdTKQIrIsbMsqjy8xMyRSVSJtQMs7gTF6TAntilDa7nOl200vyjeZ2VO+CoLOANKAq
Ltu03E29yB5aZtxVRwDexnV7dVdn3WPYAXAabdU6iLCcdu1Qv0VuYfsJYVtr2hQjhGBb8UlN6S/Z
ytmHwUC00YRVyv63LH53bdLHXtbK7wLx72vjtDB+yZuJ0u+lmiTqhSa74MIZgsSjWjIw2Br9sdOV
cVoT+2G613EGoH9dFhXRPaImRm5bFePM0Syqaa9PdfZY5ETC5+bk7qJ4UfNTwnpEBvlrHBEZqvgZ
6UeL+qDOww/b5NRgkjJPLKDJIalCUTATpbLPY1dbwCa+gjDlwPdvQlOwnnMUNURaQ1RhV5h5lDt+
NHpMJxfvJDIH1tdpGPxutN5tjiAjqGqzVu/YQ1lUzigTKZ2j/TDcbLgwSlNsrEpQSEmBk4SB5veu
EvyOLGHe4gvW75rR/V2NhvIc8uk96bpdR57ZlAR6IuEJvMYBrqGQzbdT3bHb6DERqNh/4XchSj5j
VFhqqX9XQTHw2aaFm8/VHP3Yx2ONmU5+ilP7g0H9rlcoxsWyZExWO87j+Rml+afKLgE/GIY0RPzg
iqxjk4s9miP7JLv2p5LcBRWd9CrO7XGThTLzvq7wnroUdjNQcKZu4qs7UvGrjUVU2KhxY5ETPo6J
wZKR9NqV2oJZ+fpSxxYTMKg427DtYVh3ueJRvZqcKHUiwqb2i7roLtOsXfKmEracDN5VFY75DszC
dMZXd+r+dE1ogjqciX/j6KIkeGD8hmroT9D3V6QnsUrXlOw4kxpn7u/YxrPcHx80LQwbu6BhHT3K
lMl/llKpfdDexPNlASlDSuUk+1Snogn9rLqVk0YFMZujKxLExzPXXxoXx2NUF5BlcaIuPZqjxsYU
GjJS07DxnVyhAF9wg1Y1PH39EpebOL6I0BmYi68NS4b+d19j1FguWlev/baldGsPEbuI0BbBdaaT
UT5PwGv6DjRKWbNJ/vrSp8YPUFoTqy3NG23pgv3ZUnFNY9RCXdRLkWRCg2YC6kiWQrCtqEuORMgO
bIoAKH992VOfvoDWC1WM28X9+/dlReNapR1zWbtKsgOhzE/gXGY/tBi1rs34/fpypwYsRmG8NVDM
HLzGf18urCtVQw/E5ZrWfKz0asfhf4QHbatnZplPppplwJKHoxucwJlo1OMHOs//vEtr7oYfzcfY
nILuJ5yZcaWAhsUvgd7Fcmb1PYJH7bfk7v4PgxZysWVbhsCD+umjsUU74wWo0eWHxp0JUPVKhkyx
//6h8gqX9pVK4/PYXWvgSemMnKnnYxboQUmiLp5GSFGJPPP+Tn2FBsIB0HVU5TEp/v3+0rEr+ikb
mFAJG/fQzr1ZTvn29e2cu8bRpAYlXLdYqGsfETXc5XpnOPk5x9vy8o8/dMafxstheNifBoebOEOt
t7Uv2btehZ2qH3SgHeu5H+JvkcIMg0RJXXA1vUfGkbrHwHduRvv86QlMybRQ+P5cShdHM5phSuSD
pQswTQPh1JattQaHU8HtT1D+SLfw/u1z5XrAt8kwM/FiH397FccqZ8L04+cFcW+GNd2BJLXPbCU+
f+CCHjroT0q7S1jW0QfuhloLVTSrfEBD3bqRhAfjKbi0E3oZX9/OiStxE2TGGZaGr8k+GiZuE8fz
NDmlz9SGaklpLuBTP8o6ef76Oidek2Ybuqrxrpi5Ppjif/S6yRhOhVvbpT/H6qbO3hUnI7+vWARX
h6+vpH9eY8VflzpaY6lRWYtzA6tQ71K4LwyCNAb7vyxiLFl9MT9NcMF20NSD2qvA4nkqkJZXiyPr
pp3JgUjo/u70hjJaTtgkOFoDwZfpJPLQCrDn4RDNV0HGOZAgbIFYlG4R56p2k+nAsQ92n43XQ9lR
wZ7w7a4psyWrwYrnMzcKfuf482MFp6+n8gFoeFeO5mYwZ4pwi45n2kTti0s6zLXWO/ekG8bv+dyB
ZMqIXURQ9Vrjdd/acLLpWVt7C19QbNKZ1SqZIiZ+ygmIXrcWoQxlfi8H52oOKCzlZVptGkTiqyqG
mBjUiUCHCedqVfcA8JRE6dajURo+ve3Ba1s8elwn8Sjh2ZepgZYhISAZnGwZeW44rGc7HD1A1QR0
O6GucG6cG/W7vQi7vh4BJ8aajp8fBQdrFlv+ZZPwx1gL8r5i9zHxXBIAgL3mij1vffRDojBLLIhi
8L++4OcNjxBYlA0TBw8Ej+MND56EvideuvRdpzVw8Jb5poKhfUlkcLsLHGLDI0qvjwauxYuvr3zi
82U3p1rku6JZ+XTmqMnVUKLOKnAPTtO3HhLYW0W/5xGjevLr60uduEkEHsxG1Dr453jrSF+U8+bU
FX7e13RFMHTUlGvB7WE1qfdWkxKC1tBgBwOkU7T/+uIn7pN9FURVqFU85GPrOTnOsBHKovAbksF3
1VA8hovX20mm+l9vA4xlktIw8HK8+hSiSQ2oCTGOZj6Wo5dpKgZPd0aYjZkQ/3qYst1AMIUwitPH
J7+4XGLkw77L0BV0hLxZFF5FcjMMprWl8PTz3z5AQxXcmK4ZEBgIbvj7mwjjTBZGVnFbZi587LxF
SQ+Rnk6TLXkmX1/s8wfIxdjasDUwaWgfL18V2pDI6nLuTDEeI6G8YE/7mYziEUHgmT3I8i3/vQXh
UhxLLW6N5eXDjf3Htw6RNCbnGiEGtsSNoFbqliZ09qyfCeDFzZPp53ajp68I/wcZ2/LRHS8vhrRJ
4OKKldYfUle+l5P2KGpI46TIZquo0y+/fpqfx76hsvFe0GlALej2/v3qTGgruG/t1Fe67kAYo28Y
KXhX9cxlPm8Yl8twNBQLYEI/Lij0jjrGhDOlPoTdxRBeGHs5siJ+fTOfZxGuooFhZmaGaXls0sch
M8JQ1VK/FlS0qPSgKe1+24V1l1QtDXVCPcRUnpklF27ep1GyTBzo20ks/8Q7gKiJAyCimOCa+NiH
zKUMV8gUmblLl34uaGI3E+i1FYY56OoEHEvaXqq9a8cq3Gf0kbeAZh/nyazuEeJCF5CSzcGyLSAh
27xAFmc9uTqQBxyB5pnf/uSLWYjVNAPxDB2/GCQJUUZngxCogZZsMrnJQRmpc379Yk6OsoXP52qu
jvzxaILIjYplJCwzv2htEvzK3ldT7dGx23O7llOvAlQ8qkrAE5xhj0aznYlCVgUT0SgFQpYg2o+W
Om6/vptTMxC8QspwgAYpdizP9I9pYQZbNIadkiIewtHS2yxTGADR1DfZd/T6/34XzZkRmShLxsJI
Oj6h4n23egRXKWfH4Ofy7OrYusvr4OXruzr18QBjtGwkuRwMjrEdYwNuei75eLLYdG7TSaPFFpg/
abaU2zo0nR9DBmGHamFzZqk6Ned9ACApHJ049FA6VSNh9KkfhvpNWyg4KMKtTJ5lMj/wIZ652qkB
z7GHOF+Dk+WnIhkwBCSkWJd9Gcp0l1umfTfouDK/fpifeC3wj1Qeoq2zHAlkzkfzqtvpY2dScved
blCf40gtt3Cs0aMlos/ozdnDU6I55bor2/6mmor02iRqdxcRtbaZMbHRWIbsqlV4zPFnoMfouuTc
6VY7+eRtTth8mbDMjjc+ddCo5pDnrDajQZugrd611oVUKJyGjDjnBa62XNuAiy+zQsTP6dA3+8At
3yIUHbO1uC+H3NhTRXJX1qSQUh5xH18/yBPfGj1ttqA2ycnL/vDvby2z+R3ike32UMw/5ay1W1Ui
pgwy9CvT+9fXOvE4tA+NsbkUatl1/30tHfqECvORrX2g/VQpOHi5qb43E+Rbm2gfTFpWe2aHceKj
I05Cw3bKaYubPBomfZ2RNBmW3F5ifiMVGBoHqh36GPW8Ergzn6p6qDzUGL3/7+8VRpm7VKTYIB7P
lAaozLh2mtLnrHaNx490pjq7oxpPLEAaPhPgHP77fRsXXMoAOvncTGVHT9ei29gYVekralitCSlC
lVCI9m4AeuDnFgfpr+/wxJrD9dhDLXlibBaPHi3BtkYUlzzasQ/pXBj14KlVWXkCRez/cikX97tD
5jd1/qMFQZL80uZEr/qaWxa3Zlbh1rRb6yLuNO3M9HVqjAo+qMWHsFT6j8ZojySumKkM+E3ePUL1
+GWa1SMwz5qoyOrOwdT+rw9HTGCYLnRAZLRPjj9AbaTXpjdz4c/6jMbPHu7rrvYkdYAzFzoxMVNS
V034RmxDdHd5n3+sqnLGracGHAGz0HwJx3HnzNXjmSEh+BlHG/q/rnE0JlyFIAfD4BoI+rUVaYby
AKLGvNc7C4hMNjQ8RRVr1FBLaGNJ+FQOtY1YiF5t59Qpxb8ONWQR0+k1AFyTD6kBbMANHYu2PgBn
j+50EkrJn8ShFUi12OUN4ixOt9MaGWywj0yHJoU6YlbUFpoRHH3tfnZzxFaFBk+jzBsCiHuovh/A
sZskU9kdlos5PI3rm2i0ox1U4GmfYRi97kWUX/VK3ftO6j7GZdqsecLpNqdWRDwdQkEfcSIU3WGW
pEJHJmLhdLgsDRFDOUq67deP99TYNDTb1hgnYqGU/v0GQZ9U7WQxNpEJv1dj++5E8sYQylbkJaba
ofwfPjv23Gz2KN/TEDq6nhlNBaFpU+G3VbTUnK4HPd0PbXFm8/q55LcQT2lsUcukTOceXQbgSAQP
2iWpQU3vpIxrNIPOjyp9ogl9hSBl3Zn6W1gXZ45MxzkvpDZ+kFZtiyfK4fp4Q+ZKMFhyMKmJlNP8
LSKuYeXUhnKH0YXccDQznHEqM4dHkPaVlxWIBIFaMJFXer83UfmbyaDshdqR/9waxTpAGMqAkzv6
nXSw3eS7qfUc1EekgCBpQs9tNaIOe3v2Qi14IES9WTuzSVZDmxhklc7Y8xJ+H9AP8heeD+2W4Bdi
x0YseDi6+P/5bK6jpk02NuyC50qY517FqTndAkAL5ZYyg1ig43/OEbHamHmREpoBQGyiu7SaBnWX
am1/ZmSdmov+uM7xxqiXPXkoYK98x8zUdUG9YZ1H0ebrz2WZbI4nIwtaH30F+m1QSf++GbXSZVmB
bfJpOhFpvFgWVf2lTCM09c10xnR28mLUKzmzgF3/tO21aiajIuNbUSIr5yQ676D9bFGAoqVu4zOP
79REYFH2Z7XAsvdp85tNk7ASVFR+ndR3ANEIwgqmlzKrf7UxmoXIOvMktVPjYul5c4BFQmAf92nm
RmY8X/ZpyZhBE5l1jbDbetjr1OK9UiiRb8gKx7d0xX2sBpE/hZgawjImIyJ00q1bGtOTjSUIe0YQ
gqz6+k2f/PWYECkjUb91jydG0iQbhbzp3B8q+Uu44XOk9w+ZQEfyP1zHdjgpcvxdLHN/j6imV6ZI
osfzOYlKqjntezEpg1d29ZmF9NS2dUHbUmJZ/mUffYdicHFwoL30WzwjUYPEdSju6tI8JI52A0b/
Mc/cM4WKUwP4j0seb1iT2cjQ6Km5rwzjLuzKX66RIW63DnXZnzlziFPjdwFxU4sGt00t6e/n2A4O
eYyjnTPN6NNbG8nfMAGJ5sk0Z035NlwvfIB1zoy8iavFa6BoizKzRvQH2ugF3Hv0ElRLcLmOYwFX
Gz6jqK0fiH8C/1uQ+QmZ3dmO9uA8OyazJkCrBsGU0ozenC6lzVL/rQ46dhZ4CKNU35Kyu0aKIzct
W77Y6Qfi20W8IfFRf5CIrlnsdfPMaDr1FNzFqUuJg3F73IDNMtkQ2iTZ+cl5P7eztmpV4wXz+AU1
U9K5puHMBU+94sWZhVDGpth6/NhlooVTxWbIjyuYA73sarn9oBOIELjOqlk06V9/MB/aiaM5GMWM
zg3yuXDMPHrToTJldEmz3Lfy2V1HQ2c9GJHWrwsxmRdRmWXP8NDgEBgoJz/sAk4EiiHvZuBUSPp2
ygBa78xjOPHc2WwsFmjg8Bwnjg5KrjU5cFBE5oOONDZRPVlXRcS2cUrK5iUBHu2ji/x+5kGcKGKi
SqDqs8za9qezbziasyQulaljDpCyitDYIkgV2yaomx3MZbFipKCcNMEghnVESmaT4rwwzqGIxYm5
cvGFI8eAmU2jTf/721ORRlh5G+f4lhMwKh++hliAvkBbXZgXPBl73yaokbFYQSnLKCJrCjGV5KVH
/e0gBnU7TQG4iQ++fDur39gWF7toYEjhmCJWa3TNHZL8X0QxrJiy+41hJdEGrbDh1UrR+pFV2Zsx
6mzPCS/0MhUPqSjGGz5bTGjEdc4vkdO5h0y1X1WgYGcO5qfunw4YHnR76dAfF44otyVZ0wruP0vH
BzClaFGtMX6JNSXafv3ST10K4TVaA9zoLBtHGxCaTvDIl2UJCGnkycpZ3HyjTA9ulIUvX1/r470d
f2lL9VdwemUZPD7+F4qVdUMeczjogfGsWhrGmL1mQ9sFsuxhrGbahVaqwW076sO1rivhnd4qcEtE
JneyAOfy8Qv9f3zDGXwDsjyHGecrfAP4rvfi558xFf/8pX8IDra5ZFEsjWGV4yTFASby/0dwcP/D
7gPdEa25pc7PkPuH4CDc/9DhZWS7xrJ1/5PgIOz/sJfgeEWx1bBZDcW/ITgcryLkXFiUyQm9IJSe
+vzRqC5UDPl5lAI+CDVzhmBuFJf0c6enXBuxSIXmOQzC8gP/HNlc0IbFzIrFb/65ogz2MWqV2Zr8
cWS7qyo93j5riHd/vITb//68Lxnt3NISOcEOl6nx0+LY0qnrKzMa/anF7TToY3WXljVRELYhN6oy
ZCutocRFCLVy3wz2+PT15cmA+HSblCl1XIiGo/OOj4/BIKOh3Ux2Szy5lY3wT6N5m9kRVmiEEuSt
RfWB7DtWC3wQUEwlkMwFQhmzU2rosj7A8dTCVQltj0MzWUerUMOS5MxDup30lD+L+yvP1yJT5n41
SszBOIkbGDdI7qffVBbSe5E4gFyxI/mRgQc6sK0K4qZZfcNNPO0W+nO8kqE2UfGomNtWFFxnX61G
7RFNnryuIRg+gjrAUSlgRQxWI9+dPI9VfB799DsidHLbkwb9nHXFtGuSsbgMNJAFOPNIlBpKvSDR
XKX8HU/ylbAR/uIwxu5lA65nw448uHd7oMRe30i13POoinwdkumhrQMmX7EjsY3bVO0GdgX2tMep
nIDjjGV0Y+LMoCzjIjLDRYa/xo7ruzLryansF5NG0pI711gog2YxxhQi8sEjl6M+pJ1e3YHbCg5I
csadVWnZvkJmtNFE2z8ncPSeq2S2Hng7ZEBzvtwUOrzezhqrHxNZ3OvQZrcTD8X0hHC1fO3UmTdT
Md/61oLXsAe4RKIt3EtLI0+JTL7p94A/7kmt+SuTWjcvFgaNy2AMjT2ePe2xgzH6krRDcTmWpXuZ
52xmPHKZiHI3ctw7K6ubVSTImdw0MsjWQ9HrG4io6b20ItwuUK7BIJT1DyPgP8MUgSDZgdQefdih
mE2MrvoxNnzOjtJOOyvusj2R5/J6suXgkS4N4K0RCLw3qkWuiMSUSuUC/q8Ne3SnaEF6HyLhg7Ua
VdeEZpggjcP+V6pOQMUx2lI7U1UmDa18i8eqf6bdMV+5Vc+PEtG0kzlrlzZyx+6gyOsgXT52pTJv
lFDtkXRyL5aRuKvWjfJ1j52IVM2o6H8RbjDtCKYybkKDNxEgHiNjU05eDv2PvE7oor8HIh7f7cw1
1yPeC1i7IwQwrFVBcG+pQfWD5vN8VQzR9KSzkO4A42JCrKt0C0q1/akmlvYYw0PySMoBNafwbJuQ
90hKF496GaJZAZJuqrn7GZ9TCNuRN2FYeEiI5Jt+18hTXrPQDg5Zk74OStPBga+J3HV+w02EnhUr
OfGcTZDrxFWZb8AGqm86ppXnUGdsYrlK452OK9IzjOzNCOwe9KstiVIwGZQL0WqMeFEYqtttUBny
RsJ3vnHbwbzppkB7LOJGvnamVb5hWmO02tjjaz0o3wROkosEHsPD6Cz8ZiUBm+UUQ/keQpZC5icm
BUeGm3ofN+dEfARN2Sj34ySL1hvJLb2iStu8SI7h91PZaiCtOVKA7NVwmWdJvrYGNfbbktzn9RiM
8Q6XNNkOJC7ymvK0sxcGefVNizH6Qgyw8Y3oorpuLYzd+gvFVy21XvuyGNofcd0ZrzGOrDT0ezEX
BjLLWSk2CO2G7mqqhsA8DKHojHs82bhzjXF60oACrIlTJNVYM0dkg9VsbRmHJsRLivLAo8eWqakr
rrsSzDPOQPdgKOltqzYk9KrZvWJ210Yu8y3eMfNuhnm3Mm3QvbUZggAOruFdQg2nxueH+hztcz19
amhcbrqFYd0Z0/fYAShv9N3PNNLzvVKEP0iYiPbRTD+o0Dp5Web9sMnMfoSMG7Y/NfymmzBuLsa2
CraojTXc+qnraVMNF8U2Q0QMYXxtzPDTQeL207rGRmwlzkFJCf6Ns6qYV9INqj26G1TKygjOVMUb
kccpNck8y36HcgY9Tg0R9HJjTGuCze6nwo43eq64Fwn0jitK9AOONT5YLN/aRTyhU+9cJyQvhRep
a726VyEw+7mNsVi2wtmUg0LQpiButS8WxImKUFFXcvViMGPX70LtQeQk3VJcaS61whXZRufZ/2jk
MFhrk2MpysWZd8jBo+19rLwEaWgDvP0AnGYDaLXQ1Q4Np6tRJXVJazODJQ4zaH6Icuh2oRmy5rGA
O1ucpP0qIlZvkxRWdU97VsPSmjZbVFvRSBNOARvnjG8OiSwrsjrHi2JcrEVZmr7iUirttTVa0w7W
O5hQOtqOR4QF6pLeEOwQBb0gTYc625nC3lNn1FVvYhIBhpBKvVlJvqsrI2vkBVh8uBe6qu/RTDSe
iCK+qmYDF69aFRRcVsCAzYO06vFpHkSyrhd2AU0of8g80SslHF9rfpeZalJty+dHmcgSO37j+uNs
uvu8C6bbOBWz1wdddUhzaawtPcPtZaX9KiPWedMYwrizG0rMZbCoDsIaJ7QqnW2l9PRYlsSBwRST
Z7gi+WZbITZ5dRq2RjDhynR7ZVtBMUEom99lmsJaDhxqH8diFCuUk16ohO4zlB1tl8WMeEuU0d7p
x2DjDoFxVVL5g309KPdkRTjXWjVPhyXjKyPkwIVzQuRo/ssIq2vsB/alO6J7XxvDALE3QzeGSCdK
r2Qza3tJt6Vax5FVX2SEkr92iT0ZK9sckOfqpO1dRBNQ9nWiJeoviZMw8wx0SaOnJmq/n6vKXctc
qXcdWY+vQ9bF5B2kcXJptGHzIxeJRYJAY/R04DRCwc1XvIAqjqm0wUJbFqhQlLFIt3Zk9t/LRCvX
bTYs+wJZ3WG5yzzE+kW5gc8RXyjjotvFmZyQxarn0R79fH3pVk1poLClcEjmuRljUHaChpDk0ryZ
9CD256iQ33UJ2hBE/JQu7wZu37JFShLBOrSETCRmU1y6OlkITiHbnw4MeEmvhCP0Vk0bFhzUv9Nv
ztHQIicluJd0HfgGSM+4tANVBl5oLrTAKCbZmiC4mxn8xL1SSsntxiLadmmcYjGmE7TO2eRFnmGN
8vsoO7pbEWILTP+szsiiq8N/N19VrGuPmMWbnxKAl+PpJsmyKy1fqknjNOkbtqHWw5gSzo31vqoA
W/RG6iWRnu0p3BeXGeQH31AbokTKgcm4TsKEVF+o115kNizubl4q90Xods+xLsKbMGenUZiWvA7n
j9/Crb4JZcGaBFW1TMrkUvxuYYeRiWCzPXGrSrtlGix+CmlxClaII2LVJqLFIsY7WOU1v87CnNhF
BGU/RzFMypVWKU4BIrmedmFuTRcqiZ+bqOsHL1z8oCWbrVd0pvm6mZbtL+6hV7sdM3Ak3AKFHYRX
+Tj9xmgQ78Y5KEk1iV14tQNEm8kMVLIOpMgwjbnVGbWDduoMseQ7cV6iL/9JB1br0LvDUGn9UNGr
Q0AJd9kO28W6SqoaIs+yvReV4/W8mLdmqjGNDwUPu2vNcwca7biGvRTJl9+EvA14pJ/cgF0pyhzM
ZOsbMTv/NRYk88a2iFEPW9gzk8GGMHJ5sm2ojrd2iOw6aUxAA235FgYFA7MQ1aER/XRRDLL61nWG
cQMVanwa2HGfqdR8qlMuv+zixaLnjzrrk4uQ6k1q94pofCVeUigaILqT5ENTtSS6UTpGHUsRA0zr
GfHAgnAdsE4tQQjleyLZN9vAeM4kdn3UY/8++Ar6ogb9HXo95CIeFSpDbMO6G+P3y3MBDB7NwuKJ
7SryqpV+V9dd5DE1z5uJQhOhCR07qERyeLWj5TNF8XWfDEZ1wFIBQjAwy58yzuw7xwoxO7eA2AKl
Lok0bc1z6ixqqZ8Os5hrnEX3CuVoaR7/XWUkghxJ74RJasT8vZ7sWCabKieVtyR9hGeJMtuNhP2b
EK3eB5oVbhVNf8ek8QKbR9BsZrukmEPodSjzr/paN157CVgjnkV6oaq5eNPReo5YyWTRX8CwcCAo
a6mnGkBzY/jDu5ypxA9dYGuqFmEaH3P2q1nuXrKBhD49iukC/cpAsiX67XKZYXTgdfd9WFsPCsBT
spJCFUNpYRjKSjTMsThC2fcOJWmKHRMYgFz27ByWOZeEKX+IYFtGSA2PCo/7slcfi7m6K9BtM6dg
s/cM+FzfXPDKK0ONKYSDct7oY0DiMRKby6SDit2TnoQtPuqfQ7LZcFmYevZWC6KfDm022/1lFQwh
Dykm10MZm3bcmGEaqetOiiCD30CwPMgSwH5KY3jcUKE/lwHAtqYSoEJsa87CfcqWxiOOnv8RsKEP
PLWhWbMOYgSfPbo4R7+gw9lADxCjZDVmT1+rUVIQORFxx2HhlpuRSRgG2shW3h7BXykTm3yO0yqu
Rg4ijWM0LyrokTWMCXPdmGT3rHMXQvJYc3BzIkN+n5Iu3dZxG++6nt2Vmg6MSADUrRcVVvfcxtmb
XXN+JJdIvjpDJmKvnpa4lOXZuQvK4DDPPHwWHeUeroPYaywcd6no412AnrNYO2ab7VvCMt5HwoPe
jUljb6hnOknqI+9TtE59y0nUuZwqFXjLwKHfyv6PvXPrjRvJtvRfGcw7CwzeCczMQzKTqcxUpi6W
ZMkvhCTbJCN4v5O/fj6qq6bLrj6u04PzMsAAXUAbtpQXkhE71l77W0X7uSDc6PMEzeKgT6xG3Xq2
KxI/CxJiUsbAWrIJSHw29qFY4vwAiYlTS+GaG2on9y43m/5JFyRSgVQuX+22AVdtccKqBKfnbVMs
7ABdKdrPhkRQquusukBbB8UQWawmXVR4W9PrOBlFlsVAfWkvPCMtCRUCCAp/2elL/V4WE99KvpAB
xelwY6fWckUfvT7WVY0qZ9BQ20z+uoUmOculPZNLD7G8fsYK7V2LEZkFWKB/HYuqOaazW1w7pELv
6TnO+0I37KD0iuGJVijH+3FO996qANGprC65Qh9yU47JNCWX7x5P6bJLvaV6UU5+O0xu9QY+nuO2
bscEzFrgbMaEDrXFLy20tXBe3/VkrVE8HgayJijp+13P5khw6PqoTuv6ris1bgmfqL7Y9QRytMkl
OA96drt+SFFG1sNrOukc4JPJqu/0ouHKlJJS5GMvroq4YEI7NuaTwlVGhkczouuYICoQVvl0mTuf
lhjA2zSgrn3chkzJU0jEBfTBqdfmsxWjeJjtXN99KD6Fye3DLFoWOFCkiHfiFAw4KiV+moIqo895
3UcOBo1VHtBija8BWzaR5KSibT6EvCWFoqcqBKExSb43HlFFC49bEUxzTDEyrvhOL0a90qtJ3dcV
FijY8spfcYs2TlZwaXUPYQq2FZc4HvWMVC8+EX17AxFn4RHEVIEEFxETh7SjkxnVk+PgS25BQHZi
3BXwIgMm8UFQKhB6FDx6g/BFU5WeD4ogAK/6eTEthDK7G+t3UAEkq+nd/FiAvtlERpMdtFVcYaKN
ZY0TPWD7ValZEw42HqUGcTNLym/KDcSeemGJMwUv/6HffGySk0K7LcrEIpdK+6bry1ouuxqXL8sp
luoWg9U/bk0SUcLKQhoqShHd6yIrrqvSUFtGVLxrr2vr51KgoZFegKaGfbe4HhkpuRksTlrAwTsW
d81ovzKzVn6ZYoqdRq/969FlnS3HhK8wsUmY1OGIgvVQvWBeLkfKcSjPOxDp1+v9XDfrMszgUkvs
YYYi6acuNa9q+HE20fmUYqd5SFbVm7pk3QU4oH0RHreEtfTt176Go56IKL5xyQ8MRbPeP8CLoBGh
Q2YOHyda1a+P8tbzUUihPan7fBxQkUiV2jrYwR4+9gbRIQH3XpzcuCz56E6IqINmWzdurNlsFaPv
Xdc+ZUg9K+NhbMCF+zmcQ4e0SJLQufCJI8VD5cAnS3suJCP4RAhlenENZ7a4tg2K2Hy9Bgnl4UuL
6bEKm6WkOB8FqxmxP0/zSJlcKfQ5vcyMB5IYWWxZx56h01UvjNBA2afBGHxIgkOHaOmBeDvGhM8D
m6f8bFlNqoBjjgrX3MqwLieKk47DTs6DDVfGRAUtMx6KWR/KL5mhIVCPaMZmGnFU6CicTaAHWwNx
ecdmz83zscxOLt8GyhExfSTIf+ZUPxP9ZOTreaKdUKEac7ptEG0eK5eqXVtGJIuhHfgydZa3ZOA5
UiQKfdadoeKMZ3KvaXp0P43oZUY25emhsOz6OFYZIuK6VDKwZewaZaobSL7Af53URvWC72nWPvtD
gmTCM9mgTjOUsYYUCSaNarf/5q7Rcx1vnYA0xYOb+hxCgP9Xb+DiKDnqdskOsuAhS6s0uQHy+WUY
bL418knNg+ElPCqD4jvoMp3T0DDWz1Ql0tr0E6z+DbQgn7qlt9MLsQAssiOZIE9lGVFBzsO8HXou
+OwxP6MMJPWPP348mHMu2WI0Irve7ZE9tWJTORRLN91Cpp3DPJEp6SQlD3RKVRm7NosMvcb4hqEq
LBaLnS7nylk4kY3uDCRafe+tpXQISuEA+yEUuyRBWVBu78e1CpinmiMZGXP9HiGBTzyStylhy3jW
C7EvCdAeitkOQWXX29DyN4pInWMXdb/7HP9/q/LvWpWME9L+/0WrMi2Kb23Zvf7Qq/zHT/3eq/Ro
SHrrGY/xWROc+596lb77m2F6dC897Pe4SB1e6w/cvP8bnTxONyBbGDuwXc4HLZS15H/+d8ukw+kz
I7PCccjwgq/wb+Dmsdv/5EmGK0DvkKGo1Ri2jlD+ZEEx2UBz7Jn6qdC1Mql7KhFH21JJRSjHYqp2
CiJ9uZnNAZQ0WRYC8RktE5ZSRs2UL2mxoXvQnnm4LL9Ex5DL52nJLIv8IsYvt2Mr3qiZ48d8Yrcn
J9v+PFC4nZFbu9sFW0QUpqXE7l8yWk2eJn8ZDM7kV3tNJozSdbI4wQZYrvIJ7nTTmW/aiPZ20ukp
oI47Rnc9SMTZR1NFvXvdgtek3s+csac6yM2Vws0cLcl/E4CxUt9wpg6XGUllUe28NRvdDBLX7F+Y
gBgRPnu6eGdlpuxfdYODOVRc20+o9bkTmAbBpphQovRRJDOgoIQKL2hSOTgHus7UVhwYPzlWbxxa
t0v2xiQBPvvzDkTz2oWsU8a1BsPYSyN9mFkabx3pRvKKf2KeUcSinKYLC3zHXEKzacg53XVCe50I
CEVzlPlILe1qwYIwvGMK3J+CgdVuuyRube8WS2vvhZ7Z58G3p53oelccet+vy1O3+NHTknvup2oN
/2y62fAOTdSZ2la2lZ2ticVtHcA7lM8Daw/GcoNQL4zBfAfVsKkBgB0dv8yItnL5Lvsc6A07TEQj
bZ7HE/Vs7AVaXCU7N3WW+7qIrVTfR1CFr5RAhe4azFpGN+IhIouHQI6ZDEkrqmXozVF0ZZGa+Vwt
JtX40mrLg5+5mbXp4tFNryzSObOntGG04JF2C7aAXV9QwWg7mFp+2+6NXs56e6DEKIAZyMxOxStx
bU3MlQOYaWNU3uWtFRgUjBcwueNu0iOgk34hDumwgLuLHAJmSN5TqhxlkNqoq1ZZ55QDfocBCDVj
s9IIQMPZBk0IUHEolfSBCs19UBMqrG0c4r452yvOcxkXknXLNbWyxpkNdXIiHMBVRVg4qn3UtORu
woqwaXiZMF4mEPPD/CL0Eaq0m0ZhNMyfdKh8cMhx/KLiyes61/RDZVsq7KLaOPqYhDaqFe2u1fDq
5kTpQnrNynD0SvTVbF4Oes2jaTiZ8Qgj+UvRkZxai9jdgPTWAgv+WkiAadcRuWXKQ5uOb03ZZMcG
rv2pdtyesNIckAUqAZDloLWqnvi4iu9Ho3WSa0UQ15qvkV4pE5ivyTebTY1jLg2DqKzwf+vUflaD
3IwXBCGjn+NrUHT4i2lc7zm9fOpSDbJyma7JqnYUWI0Ut7x7eZL2rBHYO3XVAaJV/41qYibGzOTL
4WG7gg1LumllriFGGAHq+lCM9qfazO6h0l8vItr7Ta+vGPuH1AHpqLf+0Y3H+9anPFkIpEK538Uo
z9AOk8AbrMe2rvfePJ0lLSDUhH4KmyqDkB0tmLsi68kx8arD9mu3Is++ZRbHAaMY4YvDEv2Uavh3
ayECv6M8QihiEUy9s1WBtZU5DCHUH7HBE23dwbIudvnUFIHrDyP3VoWdkOvh7MnNI40y8fsrr8ne
FxdbEt0S/wiTFshFA0gLqIO8JH4n2foxSvFUiLs4qe8G2I2ER2/BoxaXibiy12xdzVQfudXGk612
qirDuk+N2jmWVZcEXLAmrHAhv7h18kzgAx0QY/qedDlBwm4LjCWtMyih67SIFvnHfk7NXcuyftdB
NSUezPEPSrr3kdPcjUOnhywTBF9KbXQDONPdZ9aVfmsMbjRsKrOTF2n0JHl1qtvrXKhQL+v+Ysd2
cm9Ok39uJv1+abQOUDfs1pg4Yen3N/OUh6D9IKdLEuVJ7roncorVJVklPF2GyP0mb4+M58RKkYYS
docaEocSgBtk95AVygmNfIk+jWo8V1rdBBPA1EdXk482gtcm04bXdvGfnZieE/3eNYW1ou+e0fUy
xpCy/lA6cu8bkhAhjAMXQ8T1fvSa9wLe5I4ks/YKY+5Dxdg6N7BCucqTbDjZ9ahfEmHe9351nbXJ
k6Mg1hoIkDr27g0r7c7R/C9EjraBadmBWtfSSvNuvdbct6mc7icuHUTygfk0llHvi4pi8ZyBrto2
psujppGObLgDuVnDDhztEWhGF9pDbZwaWpubeqig2uMYSAI1Z94+m/rlkJTdVVeBDk0jtaciToPY
Z1QypW/FZpYFS+S7G29EbgA53FvvoI+79eCqeZeZWN67JF8PbW5Tn+kKEXI7DkDxpZ28MT9vBaPR
X09pzZ4wZo/CGq4K+nr+sLCxSt/fGU33iQiPS526+fswFTBE5mcS67PdwOchHq9UAWbc9DTMyFNN
LkILbdYIOC4ul4kjNHpbRAxjvyTiZKd2HM6aOW/aPjZfSNqtSF4RwH+1pgNQ6SlWpiE3i9tYG1q6
eQ2yCqfgoMJfAknQllshRBUWfdVfG+gfQWoY1ZXf67RHTO0x0cZ1e0ZULR1/o3n2ZdQZI9GKrLjR
42qYttacWbT/5kX294XUvIPfquU4DeajNenVG4NQsJKjnByLEOA+x0gzE0zGWVaJQsU+a+yGzn/P
teFWJG4aEBHf3bd2cTsWmhbUCsTnDLVT4bZcw6NCIJLlkVb8Z6/Faz6lwP010e0EH484sqz+wvJq
XY1ijl7lIprdiCf+AMPH2MlySPYOR66NBwI5yJXFh22HlzWYd0fql3YGLaqeKswPRK213neHYeFt
T3Drxk7M7LX03PmTO5IYqnrvxVR2FeCjcZ84GqZbLXL0wHAT+YCIpG+mUV8dujhgTXMqt5O1PkRc
MLmhBcoB1kMUkD5vL27afJfLr1Wj3mZdc+99vxg+m+0AArhPLhzWbFLA2bJdWQlE0JQBymCpGmtT
6U12apel5FDfk/vYFvFZGNlVpyIVIEZzAOr98p44wBpp2Uv6O/wG3tXiOvVnbfGvQPZND0OLp5gg
ATIafXqb17htvtbKe2d1zsKapseWPJL+MZXi5BSmv6/8Zt6SGp/uosphg8CBv8UWjUoAoI901FIa
l4LjeAAjob6WooVO3bXzdW4R7zyWYqKTWL+TSC8CwkRS+mzVID6xQLbTzuxN4hycbkxIPi3iNrRy
S7F5tVrxUhMQdUJ5s0NibdMnfWzMGbUx80DSWbNJrIMp3orMdt5APNNPX9ZEhCghiFJkFAw937kB
AoLzJm0+Kx+Obr9oCBr6tjCNm4iDislzWzQ40NBstzmVR5BgrYsTpgIEWuSp6Uc3VPkQf4Js3TXi
TKEV5Midjb8cHGP8WkaOs28F/GvLB6feVdgeUDUOEaGVm2Wy/Q0b5Z4rd7SlBUedlLptVpYSVbP/
MnRWFxjAdYCCRybs5TLaNFG9JjKX+Oo+Eqkr8uk8kV2ZHYSTpJHDsSB1KWrMi0yk+ZhaIN+yyvFO
aZKXJ9lxWlYEX89LEmYDPGGs2NZeF299llA0SSQbmUePxF/mm4zw60izzC0aIEOWdrPxwOEdG2cu
dm7N6EPBvZfTid5gXBZBqRVVkFoD0ZdTzZKCiAHEb6BhgBdiUcmX0QeFRJEfEq2kgZavHqeSXjcE
HiKO0/wEG2veMmqfbzmuSG4RjaZj7Fbsi1l5KEvr3meIfU+/9T0r+seymjFzOeTS5JxVjM5GKRgL
WuNVt62sGf5wZTdnrSEpqlk04wnrC1ThLM8fpw6EMqhatrsZSqEUMMbNEhAZCRqIQLKEAU2QU15X
U4g5iejNMkq/qkZsyXch3wGj5G7KnM2sM7HpTF706Irsuk5669JYfhf0dfGdAhgZKGl3Qi5lkGjK
4JIONxMNTCYl+vyxsSRoX6uPw9oq/J3FeBmFtweXUpPZGYPZOjKn8hAPb31xvOhNbxsG/wB37QnY
nO7q2dVCv3VEMGculY+o/Bu9kpdimvsL3q4gL6GgL22jSOvV5wuR0UcNDgc4gNLEfDIMG9d3x2vP
dL+WnDlwZLwY3vIaV87eFW1/zVF35stQ4Zgth8hTw27RtH2WfNe8GuCE0+rXopXVVa2aW8hgmF4S
lsik9gLkNz2sKo64g9GYe/yNe6O0xcaU8kTrlE1U6kddeY9oMUwrpMvr5PbvUR+TqKq4f0rzru/O
bhk9lsNC0sZUxF80jWZQj8qI3LUEseleL7737FXltvH9cq/YIDdYvDD6ISKC+tUJhLeqO4mPIdBa
qQddT3ICkUyxflER+cF0xW7xHwzeRhFPzrYgIz4uu0G90bUqCRlabA8Nd/CXuUm+mRhPAFqP8yYx
jZYcRgtXEapv/pKVkpnZNBU5XAiDgbSpNDOKvLJxt3g5i7uxM0jx1aYaVoCj9jLV4iaoDBphQam6
6sUYRYqPcLA56FT149h72WGgb3egslYHn/yJveUXVliRvH0a9d4JYeI+zA0OEyaabnyvl7dFqonv
dtr2pyVJnSO2qebKyOY1FTOaQ1KRmgermJloaoxXzvHyTBooh/xYv1mWeEC9LONrc3LNoMcofmbC
FT/NwmC3WdJjJVSXJCJcmWHnu0jfNAwjsyj2AynY23jC/ZRD/SbXoFv50Rj8ChPYowXTx6mkuTOS
LLpxROcwJzG/4V7zUfRdlM+Mb4zCltglxgGh+x4YlGYcfxwuIi8pLdrEZT/2v+DqJq/Oc82tzJOB
BFW7oBRqlu2o+PWtPxKPxUELLji3a47dyKDDyGxCUGLzDhNcdwdqx4ObFzLIsnwI1zmLHSs6jPvc
LnYZDVbJ/DMHKu++l5q15ziM6mJO8mVQPsTyyNLVme2anWjkxHCZW//EGJi3qRhS3xqEbpEnkgfa
wBGkFEZ9cudWp4eXpVetAvDfNAR30OvXT52qu2Nbmt/rBYuhT9Lxer4wlvQiWN13ZHLlt7LhMpaK
JpWvsAdn2RhooyY2DlG6W1V72mm05G1qkFakyvwcO+5T6fntnhq7ZnCS27+dprAQ+h5CIYmanc15
hhHs1ZXDr/J6g7Te7ttSVndO2Z3nijiUhnj7hXY5SsOaEGEWQY4ivxk7Il8jNH+U/kBPJlZlW4+u
EgZEdzRkbAqX+TjypAb96tTR+4410hYNnsLhbXDlG1YHqCP1Ld3P6ZC2s7HlGHliiX5ihqnA9Dbt
OG5xJwvgvN3QjmQTpPoFFJqx96YRKWVh40WsPzSVuJ+ldvBkv1sGRwUYcgqfw85SfK4tDelkHEcv
NDLxwNp5b5BxxicijVV95Kt4YxA3HAk7TWeWhSYPqsBWROl4TDC/gNAv3oqu9O9krHEhPXtfI3Zv
nclcHj1h3YKCwp5aCYM2nh4CdyKrmaAC5q9KPA8OPUBs9K58yKPkmyfqS7sYJ+U5r6YwCHJ77QR5
7p33vVl7CbqXzjsIPoSb5f62lkUgZCW3Sz18rzrQBZmmviS1luxqy1ipn1qgDKIlssVDL1mkH2+L
Aj0gEQuli4yYOJS3TcICHbR940xBxUjIDT0Q46hR15N6G0O0GgcO5kM9N/wjdvJqUFii9KreFe1U
NNukc1H3nVOFOZPOQUAmY04xprI+RMmJAaj1ZC4swq3Zoee6v2YuGZYsPkp/w4AY6eNZHd16rGrd
pmxFYxMuRjCRR37d4nQPmuXkbZh7Lep/o6mxCUyRILc5nBNmlg+jT0Np+aKmoc53ZEcVugOdU/26
ZxrqrVWTqzos/n6LarH5EKL/qzX7/bfy8pp/a//H+ovfKS5Y55Luf/34R/JLf3/d7Wv3+sMfdkWX
dvNd/62Z77+15P78oUWv//I/+5f/7dvHb/lbNd7W/0aNb9uU/4FA+FGP//i5P/R47zd4PqtED8Lv
d9H999khX/zGtI7NzfunqSH+7+/Cu6n/xkQkQX4+4yeQlWzv3xHeEfl/tgBBa6OnhXvJNH24cXy2
H1gCblrbChDUIZdY/N2Yhj3dWJ4Nkp1JS+5oYXb1OrJiiI6NSNC1tDbDOgRScp58XLCzUpDSDkc5
V8BzNr6YMQuoyKCRl9Iyc2eteiHOrVkMnJJpv5yi1J17no3KoOncMVfgYkjhXbLIzQmcicvHrABO
RbMPati5YZOYRMBJUDD39QoabyStOW8cp9sPd/zHSAKO3+hY2gwLMEVMj5m3ic0H8Gn1CsB1CRmU
oguH4ekw97NkwU8sauqrbK7QTD+JaOm1o0eVJagRmfb+OsRm7ISj71Ld6kMUp7u8j6eGrYZ00pdE
92fCgmjmdsmp7EzlmZuRmna8rQ2XUVg3JoToshCe44UlELH4Hri2E+JbzGsLukqus5q2aFdb0thN
slus9V/GOBbc56lRpKEhXzqbGH8SU9HkSqogEq0bb8XoLaYXYLQX8CY3uRPprrNB6X7Lydq+Gdy5
3JU061GJ3bmuNmhG3vPST53GqjhOO3yEGMmdBZjSOG2wRtFFlPVwcSkb20DpsXmVOaagDjfK7Uhw
2HMDY8rzs33e5Kv71sv2nh9WzeBJJsEd9huqgtqqq1uSMwxumMrFIdoT7qTNfnQ3kED2yGamnvUE
0IubFUlgQnoIulTZ37Rikvce/qgNzdiaaBzNDxPMGuSL+OYLRlo2Hihb29RtikPqF93RiqDaCZHd
J5lUd8PUFcXG1cCUFmPNXMvoUAAUh8mfH/A4wFbSfL99s1djQo7ZaDtxUj6oGDivPnb5ySXwhfkb
CyF0STMqYhwRtSaSfTyV/ruD+TvjUNjI20Fz6td4YPulCJj1iz97bBBkz2lH7Dz81KwX+l2zWlRH
xhaeTCN7kFplvBB0WsUBLrj3FKb9k+PxUFmjaYVs6dYh5niLUD3hTjLHbxHT8K8LCuLOr8jxYGQm
7l6R+XZySWGMJ6O1UdV4GqzEvslUm4UmybMckuKovGpiSx1K+BpnPPFkPRm9dxFugUXfGEl/lwp7
hkWQem+VhPH1ZXxjjnZ5pczcPDFLM10yICZXeVzZsF0SccHsJZ/rIpEvXNFsP029eerLJbvqiwIn
HBiC9yruyOqJmtg9po253NZ2N3Cwwbeap7hnNlHluVQVXZ5tNA3pXGNm6wxR37zzF93Bzc8jcZVN
TYSE76XpseDwedMjTFwPjZl+nlqd/rwJ2uRcqSE9d4mqH3rVj5+YX66OpiKyS2Pu7AVVUz41g9Od
COtgvBnBWpKp4i5GKPIkv7V1PzoAMhj3jEHHW136XtjUg/3dHpp6D657/jxJDB4IkgeCvHK8aNGZ
9jxOup444/GjjVXEB8OvTjPZGUibJsWp1X/ti9HYmArQog6paUPQWIm212L6TAs3NBLCoZbJqd+w
qPYnvR7TMLPmNHAKa7yTJUfPBCLSVdn05l00j/NzX6bLux2J4Y4vJLqZyqr/jBIvgsEa8y3PSbct
80kyc2DJfWVJB9WjL9UjMJ5sz2XnadFWCo2rqq/4rbv9gsW5RbjXzR3T0xZuqKa7ZdStMFAoiamV
xpBgB7KN74uR0ErRnajnVuYwg+jwgL1pOCdRfluhF16M0oifmWzN9gs5zyHOTG3YYMrQz06q9LPf
Kf+i0UG7I226Z6MA9nldliLb+9l0k9V9heWcB/XY97G1XRB6SVoaOwpXJeJjVXKsiD2HtK3eLM59
jVzjmiw1qJ4nzbHl0agt8cmZaXIFeqeREVU783siRwKRCH1tUopOKa/aua3f6BjSXJMED07K30XQ
Q79Ijs2HrLWzfQ3u6kE0sr2PycG5GGhyIFJrbB4MsdePbdH7SL7uch4oDl+rsqdVK8R4n6Ulqh5P
j3tdjOP8FasimRMqrm1i6ezxqMX5sI9aAY6qa8wj/sUi9NK6fhptu72dbM4AeH2XvZlOyR07W/Xi
+H355nWF+31OVUfDo2tjeETxVxQIuZpm0NO6CuyV15/mqbW3rtA7BD/eZ+BrLdU6+UDjRm+z4ZX4
UJEFgzGa+JYWTR5XmukTGLFuV7pVeQCvkUaB7Uj1nVC0OgTQUX/2YsJwd1YZ529mHHv7op6icy8i
7zR4hYZtdGkOie8hTStMULPB/oai1mWXjpiAG+nl7VkJclx7AHowWrXuHHUaPSlLoVlnLqfJoeg/
g7lwNkaFvksLj+FFkq3G/q6KW+96ITv1m06gYL/x+5Tt2uc7Jk+30x6SxHZe6hTu5aRoslD3gsBe
F22YkMsSQXvSvRKHVWFeINnA5ibtYau8bBZEMdve3iXIer0nxtQMDF+rGZWA1jiVrveq9AXkT2q+
Wn1bnrW4sD95CNIboU/m9dj5FsvgbNzC4NADLO7n9QIeaxJz9kvXB8NcpOsgp3HuvY54a4PgxyYp
ytsyNsxH1+sICnQ1pNy6tPeaIxESfYeAcrowWw7DoLxLszrQ02jvmA+z3nGLEWMpOgLj+nHwPwkb
Y0BRt0aoJw2Q8UgmFufFyrpVUY1vyBgmn9xrxsGYHi6DUTevvagZuewkruJmQCZlHuTod4a3E6lW
f0sIU+1w/iIHR13tXtGAqoI2a+egiOb2tlqyCsxpVV8x72FcTUyaBXiEtGAcF3/ZR6JxP1MLGA+T
6cuZxDfs4F6u9S85k8xhpKpnu87cnSb9O9PAY8vn0zvqjhHui8GSRzZMJxMMWY12cLA/EA+LbBqx
adfLe1o1eU0/NhqPRj9t7ZLtDUocxrDY4kgjlX0bUZuGArDgqceQJ+kuN67cmtCuJc02q7+YGPA5
+DZPwBHymwHjRhVEtIz27HdFOFhEGaJ2zqGWCvfKwLN24wp3Yldw0xcKNAfFVyJq13N01VcyopOs
GC50BQOiBzuLRcCdnd1iqMIrQJqjtDeuTsx4MbQzaF013jtNQ+7aYo4HR5+LG1QImpSZ6TTcHL6L
tLkkKJDK2CtGD88YYCimiU6lEd0Z+vhp0LP4UVdl9mgZ1IDEjC1WQLupvqlU558WtUYJxHZ0YEgP
L0msSxO/Q8kOhmQcHdJ+QK2ZYlMeZYfNgpaaSHtKTL+84uwXt9/MXLqtr9BIZoFdgMGS62hgVGLC
WE3kGB1cR2vNMyLpfPFrhFhfpXHQxfV0TIpx2cUU/s8LKre0nIfYwYzfG+mlSBEdM9M65soVXxi/
N9A5QPoQucqkpps7z2IZjMMM5HozjIm5rXtMd5W5vDYJg5aududVCHo+lr5ttgjMmzUdmrIrxr0O
gyRQzGdPHBFOaSbyXQaEkMtihozfWwEn1X5rZhQ35CtiJE3NM3OcL4yGodUOZKvFSmVbpTy0wDzj
i8lHegE58gAeqWpTulZxpHNt0oPzwiQu5iONh5sE6MiT2RSZCrypJAzXKZpQQHMIFm1agkj15nYp
Z87gBFu4CCibJZXmy6wZE8IjxgQCefd+ZLs3k5OooHIKdWZOW71qkKGM1fGSd61zVWnRfETA1sm8
zNLtEI9WsHgN21ybpIe0cr1wbrslqFoGW2arHzdV2cWXQsvY2ZWcb2ydDwdzjkTrLuecUDUdYiBO
iz95yP4FaeEvg0E4wTBe0Ltjxuuv9LIkQj5Iey89SGCMlHATE9HN4rFK28w5fCLeuX6H/YMFFK+D
2v76xTnfVj/M1PDiYBbAY3g2DEV/PbX+iYKJm4tOyFKlBzExA79IsIJMxSQ3nvLV/a9f6i/cCpvz
jMd/6+nXI1vux5dKcUM5U4JxdJ1LKHY8I2TgFnNcfvv16/wF/eLzQpZrrTAfnUmNn+eEVDnPuFHc
+NBX6MYJEMOD03/Mo6cdBmbFUPXgJ3TGZyt/rdyYE/W4YCMG370erumtFbtfv6W/XuLVbWetrMqV
YPYzKK3XOy/pOGUwll4sZ30dpTMlrcaNRYyz2Opx0rxP/cB1Jpb5H4zy/2pl6Jy+N2Vbfu9+1II+
9J1/CkX/D+lHJheeW/A/dnN+TlvGQtq0+LN69PtP/aEeOb95Ok8nyMSVWPRn8oxvAJGB2ebD9SYB
CBbzP92c7m86eXRrmJkHHdA1eRt/uDkN3JwmzUDbYdAcTrD1b4lKPzy8FmRFe03MMdBjgCr/hd2E
tzNRvZ04Jz8umyvsFOy2omhIpZsJG+2a1sbJ+n++oH+xVP2oYf3jBYku0Xm0bKIaxfqI/2m1QHwx
KqMiZNy0DW8rBiYXFr+fbp3MI7NqbsXfkPF+XJ1+fz2LeTkSqkz4mj95VX3pLC2Af+vklonzKn1e
gPabeGhtDOe//mg/PqIfL8Wl5lrbtqO7IIF//GhNMibEsgjrpPLRfk1d2VzZ3QongbkgLt2y+E+u
kuLSRPb0Nwvjv/iU3ElEScGiEyiOPy2MY62GWdca69QaEoc5kTdkN9hMNtGSB+ny688pfhxF/Pig
3IGQsZjwZwjnZwzoVBK9606pdRpLhxdyq4YhtlESdB0MnSvhL5iySo7Y2VoooXTW22dLlGBOMDVo
gW7AZvn1O/rrx3dgDQF3Ir7UoXxZr8yfbiopkqjP8N4RAWvxcf0cl7u+zgv+X74WoDtE33V3cK2f
bqiYki5L2B5OZjuivVjaOh+VTzTMjOrl1x9rvWH+ubOu37Ojg5SzbNtlu/ur3ttRiDtlb52GKPne
Gq2/6yFJ/M3V/FffHYsQIjUvxir1013LKLblMjhjUb22GCO8gbEAz6HZIhbF9vLrT/S/2TuT5riR
NIn+lbG5owwR2A9zyT2TyZ2iSF5gFClhCawBBLZfPy9r6Z7SzFRZ3/vWZtUipUwgFv/cn//Un/jb
PwmLn6C86KKb/0wKpPBODIslnCv8zKoEx8DvFLHV+asCRe41bJX37vozL2kWTQ90lDhHsuXObyQ1
BhLJd25vBTt+9T/JVP/HEwwIjGXPvryqrvz5gYmlgALDHeVqCnuJPlUJawXBOiSh0vGEwnenflxJ
jbdhMWyvv768XtMxII06ffjrD+X/+gaAKeF8uXzT/4taqaBuTKVqeHmHeHqwoa5gHzX1ldvoaPuv
/yrf56CGg59s9s8ThKkJNfP41rnKPD5eBAxeWauYWOpDn2/ir3/Zn5d6lm8XbYECFZedhcDAz7+s
Sfu6aNvGOsWznS8Ii7p5rWDjvS5jON0N1czq8Ne/8eeEPL+SkH5gswXzNJOG+GkdpMLGRboNopMd
k5Cjws8izam76cEfrekhAwRUbh1vme7SMJdPBMExejOSvQqYL4ybMPPbw9Ky/f26gvRUuHc8ADKD
yZZai9hkVNv/zYfEEflPb7nHxo89K+BBjKhUuByl/7x4VeGUY/jmdtYVdrmzFwJrdeZbTBg6ZZD9
y3lKmNfnmulynYOx3wp+2L3WVlFu5xzm6SqGD5GtYw/MDSpz/zlJxaNL9I33SrYWK6+NXxpnpIDY
xJwhct+ZSU4PzAT0gVBx/6npAD0GUM30pmPsfaRgpH3th6C+4nrvnJjw4vuYudLcMcqw9NanDuq5
X1IrX6cwcQSRQY8f3QUpAdwySplLFzqLnVViMsffF1XL7wj5pP0une/alqA7rBNu0SuDAH3TpTVP
SOOSS57roF/2VrxEPkqEU19hpyj1hZNUpSdVpP2nyov2NWgq2ZxKkc0PIuTUYhHQHogKqiR7E3PE
VxYsjq+QWalpe8Y4xbPXK/9dZZKn3c2l9z4zRv3sRHPZoYmDvZeE/D6aJZaHoQ3aB+1zZYOGQsoh
S9xhxfqLNwWJmR1GzETPSN7ykl7IWm6srLUzuXyicRY/czklw+c43afuaFO0agRaCGd8PhBcgoeu
S5ZnORD+aPC8+wyGxuhZwKH7VCWW5pXv9BHksxiMGBJ89GyYwforrqLOEe4GP6XMqdhaej4315Bp
+W1Hrdipd03nF84K0Igmqe/CUVnNQcCT7aZMmFdlNS/BKb0cTKwcXSWBH3C2czk9cOHxaZywLTRB
ryoE9tuWp0bRPPEe+IpPc87zpl8PdTjjmLXjAHPNZb20hqDt9p07tAXZFclfhoiSKre6Z1/0yefQ
nWQnc7Itl1DcpGBP+Sq9sg/XcR0SuAM5w36DKzNGcq4cnuUht6LnDvBPt6fmHZYws4i7RoTsRT0I
zmmHo5ZDR1+Rg4KLlACYC4oFfk9Weu9D3XrvfmpQhQAB41X0ZgHE2FnkYVnGBCdS4rtv1TBUT+GS
zdcFQdFN2001UqRFZhr1yia8XdTDMUGf5KcQyMf6uNRmY3ex/0TJZIaO64cVAzIvn2+4rNlXQHVI
MeDRwSLndc568lBF5mqZnxS2ta2pMQ6eFAI8JyNf4Vawu+q+J8CHxyQ25ffa0/2PkGjf0WMkeUNd
lCGtOTE6XRvFyrResOttR7tBJ0Ufa178Qulu13mz/zEtgSADWjHk7WwCIlzTA/xnpsk2Iq9xJ9Wm
vonyQYzEiLv0LYFKtgrqvrmefbIEbTXHVyjDAaGGbvRfm6zsd3PVLG8+3ZYnUG/JjGHXXd6wD6st
PTTLGuWcrzGMvYGAx1i94doIemKTabdRtg72l8Mo/I4JZXSjdWltCaYMq4HDC9YHBE4WphhSE1lQ
o9DGK9U2x1yn3W72zPw9Tupxm1qZdT9HdfkCXctdg4HH31ll1E+0uNcCpd+D3uX9yBZrE8MEwmun
xa5EPs91aN24U2qz/DsxfhGF3UVsfNgLdb9WLbMKHGZ+ECb15ZtvxjMn3fAgHTF7myobxpUbx/wi
7tXxBlsi7KW66dYYdYlP1rMFzKs2XxqFmLMeqm5HYAd5NrU/yLbVL1GR4SqKxLTrLKyquEltdKa+
vGdXWhRf/JKefbdFKEpsvlGUg/xcU9VzZ/emuQOjy0NtwfKiLCDuxY0lc16JDnmJevCml/kV7i4O
2NKBYrZmte0/E22zINVLJJ5me+GRpYY+etaBmZJtaCbP3qosvQiYdWsPqzKgyhTAg1W/xsKd7rCo
WutgLign7yL249B4MXkH6dZX5HsuP408X7dXWc8SxGrMwaypWW0n7lFUiXGE84dFPA2Ny6tPXUd7
cCdg4gdPqOa1aXhs13Uw1FhAi6p4lcwMOM+lCGXCqRF4V6DYm/LNy9Ow+TE3g7vqhoA68iLocZ3n
7vi9DMc2WXvK8r5GfhwddRp1B7ibRMihi6GeFkSKvjGeBxpD+M1zsyRZxzPLxwsJLGM9ovbVziFE
r70ZdM5Er8jUNh1HRHRMs9gbq+bLEiVlwBTLHb8Mni4fGAT/IIXxMklX3KqLb5F1lZi5xHWzdU0j
PxPMWp/QnsbHxAR8c7zx4FgGhbHaTQICXfCAFKy8ogtOpN87XO5j0QA48lnHydt0yXjoo8m+ol5o
vm673nmgHD2zVhp2H44HvoV8zWEnIkxACmJLHqWA9KFdEFNLcdsK1zyUWdiudS26D3ewim3dL863
OvKHq95vMHB4scz8VRfiN1fpRfY2C9Iq3X0sF0ifmAhD90Q441vcWOPj2CfqXhhjX+P38d7U6Ktk
rYsUnDEZZgJGALZvIkai13rynJOFncJfpUPSvctsbK7KwIm26MzmSvi2Fa9crMV6L1jydhaH2YF0
qJTxKoOxOO1SurmefNU0B6yTNKZlaXy2Z4ODObVr0gXJ+IpvqDVbu+vc7DRl0wSgq7YJF4TxGKob
f7LHZh+lBrqQV1nnPFjqL3YGrAlLuMGvJ63AVgfDw3MzssP/EEPbXRvs9HsiKOCP8g6cWROlULTw
GzjHlMVtT+QBB2rDycICGBMM94kcRoJjDKkanstCv6qpZ4I0Fx4JFsky6tgzNmciZpda1BJ//LrA
z35NOJ309hy1ItyGRYCPktX3ey19E++YbwEkaIjxu26LqeZCEupMkD10pWi/GDF3z0zG3O0AnHBN
1yFWXXxl4G3SFFjJkgcbpyHORT3Fkn7aZc8+1NtwCWJryCC08VHdDRh89xVsG7A1GLZvpU1G39aj
de1lPXzWDPTRLrQcHeCnr7xd2wUepA+Z4Z00PLs/4iKdvjah03+QDwk+R7/3M0rMfMNYsBCI/Tmw
DzJ3oVP/AC7egpFJl9kcgr75Ae83uetyqBFI7l1/csYprelPrFqwIlk7r9xAYzlid761ijHfSubY
0FYTzuzJMjOZt9MacItn6KG+UgZrheUGw0vqz7VZBxA5bu0gxrYSN1VxW0UFA7mKaOd9ajl8awUC
EjPBZiTI9DylDEl/rzv9txb6N146BwMcsso/pL6LW+93F97FDvhf/7l5V8Ta/+PT/Mej+fyTHvrb
n/xdD438X1xkzYtW5RAcQT36B4kbl90vOKrBNXsRlWt/0kO9X35tmGXmg+DJbelPcig9Sn7gXxpp
bDLx/4ocKp3Lbeufmgv+En6EtFFCmGQgD/xaQPg/pKSIk1kfx6115bp4O0LPLbeLq71jWSxqy1Sv
29jMyh54b4d9WLvLFg5txHg/TDcJYWAy2n6JNCS5I7R9eFCZzaUBNm5FmbjI1yD60q3qk4ekcQ6u
wjsfQ4aBaFM9j0bdjZLwixov0WjF3YjWatzpnQuvpqy4ybqYvlatW8jHviLuSFYzWC9OUt649Bw+
EUFiNMe5aDPDIvm0LfwhofMFW+wPp+nbVRAbjlRz/5DX/sXXi9eXKIIpH6DNGuKeYXs1B+nQ41Ut
1R4SbEZmtZrO8+gHxxLEzTbPF2xdGtxo3xmHPvN68TcJH+eN9hmtkQbAOjFMU1NeTn8sAVitZsrD
tL21GwJljdd6Z1uHh6KQD41NppmrjrgulbiC4FHCM4kYCCLJbFV62T3bMN71NtsmDwwwyEroVZuo
cZWN7TpRYLn4ssqrhYv6LvCs4FTmOJHjmkSkAeO7m2RCgHACM+StvY7zkCqWR6CG7Wac02fGJvLL
WHr+cWKFea0ESaS0a6ONPTt1fNPoWdrbok4zHa1xIQv7aqhitqtKO6BtthlmD+tDFRMHu1VdGGvZ
Gb/L9cpUdbesba/mzmi5PfaYnovCQ+tU4U2URDYx9BBPPfvI0I77UqInycCb9vjyMchlAtPyVFb9
gxX0mIhnEMZpT3Cocwby7Zl35vBLPE4Q7ttaaiGow3kP31ZuXHVjEb9trI2F9Jos+7rRi9bXdY7s
mhYMomHae3g6hi4A3smxYqlOQVz1vn6FOuQ96KUZOflGXZ1RO7fS+DLy8T7uVYnfhIAfRjTwl8O4
i8CWmWVPwlv3DyCx5Ox/IZHR2Y/WMPthAgI1Bwy3lknJ1GyHuBlOOCCVX3v2dD1mFR4Gtp24Ah1R
2OJrHTbT/YhFmraKvGrlTmbcXdbKSiY0Fy+KqQnr0GqyebCeU+VlaiOXoJxXvV9OGFsQh1dV1H56
S9Ium7qV8UNVpFazZiXBCJOrJn2OvUqVN1Y+S7Eu8QXeLsPoD7vCCkZc+21agyLkFnXCcJoe6qqg
e2MJnGQ9hmZ+1HEaJCuHENVXlRUM6L3Wd97a1MUokpTJLZDx9tYHkrvth6ZZ+6lgNs5fwL7mqudt
y6S1txNb8oF27ubO73T1jIlyMqQeBJN1XHEXyieRx6PMczr3Qj8+hk1gUezXceldJT3QAEGUc+FA
XgV85Qu+9dxz+nklhhQsqN31D2YIqrs2bJJ9gHM1FYN3y8UveYqLZroiF0/fTmsly28q9b93xL/Z
ESUOUvlXO+I11nKKqn62ll/+0B/DwegX5ni/b3aSTe0PX7n3C3hPOn54H/85E7R/8UkbM2pH42Ta
fvk5fxjN/V9sZGzswwI4/2WL/Fc2QYrpf94EmS/TOunxXjpch39mTWr2nda0SXpaeF/bVVEAee1X
bh5L4h2+O7za3JduLM+rH7Jmrm64WKCfh6UNmSky+VYEmf2Y92qZt1pO6jbFfqVWvlXBewj0fooy
59RX3HPKIYOt7YUTnuwauCoRI0WSdE699GooxvpsJ8BoVrUszg3G6rugdsJ9aUfpPuYUuHcVHrd1
UlpQPDE67Jcs1UfFrPPadJcgD3oHupyZQaOUIxDGuZD+18zIy1GylJiSgjhZO4Bo9zn6IbeROn6g
4M5lh7HG6Wjsb0ot9Tvp8/B6UQ5yJhSPHofQmGzHwZ92Kp782zGeWPKEH1G8d0FYHolXuwelpfUx
4v35ETRZdOvkVXhkZ9Lfk0nGLeDDRtxlaWMugC794HbueMoV0vavKiulErn8nts1K713UUaLxiGu
Oyf+TWJXyVXXLNYHJlyNHa2p5Y2Fan2cs/ZlYFmBUSr9vUrD4Uva9P1jFPVg7yip0N+4fiUvBE8U
7mIPRRDLc24gJkTLyoTVkUB1AKaFm9Qx9SIVEA4V+r2dp9Hgix6/ol4TXDJV8a3I+v4QLVm/E5g0
PxbbFGeks1trSbyT0n1z0vGyXFGXQDOVF3S7gCoE1CCirSlOVCM1X2qiXghXc5DhUzL8NNrEcNo7
xdUsgpibbenzD50iclwiNmeReRbAZjvdT21cPNWVm35VfYZ9h+CAQ0qU9oZtif9UkDf37AY0g6Pg
svEAQkZxzbVxo6UD+mc7ajWLId6lC6JikSBWrceuSvE2Ofi9mIyMPzI4FDiSJqdCsyu6Zd/kaXWX
+d60ckmcnhNdLxswkmYldVheN72Vn6WFhrRm+Av+AKMzUShMcslzjLsZMR4r7bcWIQ3oVuMRLS0I
29YN7XB0lSFMkisk6scR52Ypveg+ieeUrcfaQukmPz4PG197N2w9wwdYTHW0NXrLmMOG2QydmYmE
p9PVsgAV2eVRX32J6jx+ofwgYfrSyjbfRlUgPsFNdGaV2qN5GMC1xdthVuK1J81BbrBqDQJA1b7p
2ZbrqBnFO9IZ8NRh7udLQUsRHgCsjlSkhBjWMjl3HEtRvbG+grdbGQTrZ2ew06vWTt1vZEqp/yQs
MSfrQONGb5IqfMsDO7hW3jTbGP9pgF2AYYCIgGl0ATMWqLG4TWtKAary3UvS6Au5lG8Wt/2N32jn
Whh//u5xNMOJKERdbeMwrl7yhBQb84ac8BYmZP3aB6SIkb7z5hjGdU9lxYAdrydec77w6zfEy+6J
R0S4rDPeZ4Je1Dtj8uG23ixrUpkYVweO+pOLiuqmEUm7sYdNXIvg5Nnd5dCd5iGfA97u2hiWNe2Q
dbEiir4H4JUPEorgvs5sNW2sqI/dLbde+1XSqMhtghV1kHZDP0BVZjn216Y4JjPlDAgQhlBO7fQP
OsxcPtigzDlw5FybW9E7AKjI8BxjTrUoddbYvJEhaTTAIwycrR0lMSjOubt1O2191F4AU6YT+YA9
duYxSDh8rnLmNhrUjjtQ7p62b/44j9+R+sfX2a3EtYO/s9z2YxfO8ChnHa+j2Gmx20Wx2sAdRO5L
R84n0hrlWtjNY6K6ZoPTa7zSvqZgsFDtxq+Ck9vMtMrQ33kfATDHOZfFx5yLzbYWbruf7PIJL6/Z
0/+DKITtiXi8zhAkLMV8IeoHf9va08I0a+DaMQgaCWrHkASp00HC4wvz2wl65WCu3KL1aZB29dhk
XxcrIUI74xlU9kvIVYy0eaoJLvXArucuv40nEgwSU8ityMd4t4hCP/hlYT8gzyZ3LIscw+H4HZGg
nrkeVQ8tjosHI7oYJTTL4+cRpCd8dNhSq4rIximFkf8cVv4lbDryWoVZg5ZrpvKOekK82+DVL/EZ
l5M/zB5i3JA2wDixbLPlradyzm6MjAzMi6DFKtuV5U0e2fx1fUUHblegm3cFB9kxj+AaCN3551bw
11+mXl57XhUTFF76+NENtX/MMzU+ERcMW5Q5ApjOYs23lZWYct9bbX0mLRDfRNDpHwEbBceEf/gH
/JflOM7a26MoQ4WN2+UN7+5Ur5fWWg6JKGYSiTOpffBg27anfUP1HuuRycRyJfslOKYZdu1yzO/a
wmhOxtK5jbGIuCyyCjDhEl/gOBLdsE5qZhAu1SShqe+SJaAVis/zSdeTOIPZJDjjWsE+hxB6q9Qw
kJmWIwS3CKkr7iF8ZhMB4JVup4bfA0L1xDxrvmdoOe6jOYqOgzDds45roLnCGw68T/4Me6zWMBAC
cDXdCGZyhbfJ3sCISwlMO1F7Pzp2SQYrd6howVsDmD+DBdoW7i1h5pjxUjQdOzZGmprkeANF8sOu
s+hDdI6sOZ9T5kSlT/pmj7GixMVq9pWTWqAmB5YaHr+UTdotHG9Nn0qwy4Zc3QHcGd+gZo4b1Qsf
WTwLb+Vc8eall0WTrlIGiMs4estWaynrx2qOXjJZJazYKRXVV23XGrG2K2Rt0iFj9JpZsXr0GGi2
d74m83hwgqiFwuP7iuqBXLT2WfogA2CUiMpuqcgASHrBwvHJ13LhhtMmmwkH1bxzUj/YNZEfrNOq
IjWUJ+M9cwVQW73G+HMwvZW+eI3jZe/S5xVfMzVmyKVHAGrQX+hpWvxrISbcvfs6QQAxJx5ZqYEP
DRX25fc2Xl45+3KVAr/zkQ+TfI5Azz2JNmlObZs9tVUwb0unLY8MF5t1YIZyHdQM8YvllQXwB/j7
97z3XwMzmm9O3XGCQKJh+uyZ14DG9APTneKuFcV2dEvrzJcj6aEGzl2pvv3hLN7AOKRpL8NhoC8Z
pJOsOGjswveONzLNMRTJtKtGw755Cn2jGV7K5T7FY8/4rR690vrNFvPvK9TfXaFcPK1/dYW6VcV7
Wpd/pmX+9of+0BPdX1zn4sdiQBfRQRrhX/r9FiVsh2uRT+42kFAqMVL94y7l4K/E0YD34uKc/uc9
yuGKhX0vpFwVSdEDovlHOvl3VxHB5v/XZeR5fzbKecLG2ME1LqIWUwrnf7md9KDCavJFe3J7a9o4
UIN69LUdFo3w3kurlHlvlFg8jPS4eVs8GwamFGrRZxH4kqHZhGVmAUFQRlm8Z5jl6CcztwWejCjL
73pM72+DzoJXb/GrUyoSaItjLjeRhY2jtbOsPAHDB7OvomHTDznNJ03L5K9KGxoAZujJ+3IW0BEu
BOsllSDNhlFHr0M2w0IKbXgEum9n/2UYJxPezVBHN0GdpWfaznp36/z69kcJAbj34bIooDqyPtS6
VglOBC5k557jek8TQVHa7hrrOZNIbmK0E4w3pJ64/u7Ctliam5qbdEeTZ0cXE9jh3I2ZR/qOnrbQ
W2yrPFWe64XFCmUHV+KGeqsyvgkli8G4igs+T7IUc2mQBWM6x0g9DAN1StgChf0x0mVDNEKlmUeb
iKo6bwE+lteAoEoDEYdbkKmcasViCvJgIlSEFyENF0JsGwI+7gLWEhdls9ZJI1PEGMgL9ZJ/LvE8
Y3pZ90zIPU44dUZ7jnSHZC/VFOsbevWsow026c7Ow3hFfoXc8eDC+evS6phaFE4kXiMfleWbjD4E
EIgDstG9KODe+VEzvwdNrrZU6xTrWc3pJmOl2w1hqc6aTo193bklNKDe7FU1oDK2VY2LbijMpSyI
RROOUVlW9cbx0+TWo5NrPaTFtPGpVti4veescj+pKc8l+avLsfwaVxZhIBUD91isobktcv8LXI3k
3kna7g6CRnBfkO58TctwIoBJD5lu0ume56HezUOdPRdQoe8KWc9fVdpYcj0aUH5xIOMNLIvgJopU
/JxypTpMqW/dWrSW9Zz6iBEPgXbOsR8X8FutbNmIQKv5ublAgBhX+19aX1SP3UzadgVXIpnWxKCd
aZ2VOpjW9bwsx0pLnzsWQ0e4XlV/HMnD7cdCJc+Mq52raLnAjkXjjU/AFSiNCRvApRujdPFDjJRQ
rBA2udphK6y2QCawuxD5JxPP6UaP3lPeBtiijEs/E3SYsyCITlaKQSypdW2GW5Mk8oodrz64Lgp2
n8OcW5mi0/dp4VfPGNDwYcRB822U6VfRcqfqizA88U3j4GqAa1GYg8IwF9N9jEHqBJRGPyXCWV6M
s5Swj8ZJfuS1tq+spQryVds6wYkZV7Rz8+b7ELXxAbd1u01x8vENBvljpELzQnK3+IqPO/vqjH2G
Bt6G6mtrVRHEGN4w3+r13saruYV/1O8oFsLQi4Behlmxz7nRMF+rqH6bQMuQslA5PXbEvjk6IxIv
3pIzpvPt7K6K8+k0Wc1E7wCqPE8x8IEUUadYZdiANvABZ2rMDKfYeMTwhcthFQS03id0XzVeN55q
O6o29FfLZxcg921v6S/Zoh/zxgo+J6/mFG9TH4XqOiLormWz5E+Bzt2rkgPt2e65U/t5F2/waR0j
twuuqUlpeTVM97iQld542q4/fINI3IxLfefE0fKtvUgzpFxBOEYlA+wkT9wvSQpk0W+xP1wIAXBT
MAZc4240r5dGl6ousBaoEnSUEmJZ55M+4V5L3jsnzb4XgA3X3dCepQEY6/njtEkH47zIlC4qxwok
DBDCqGdI+pfeEp97dN9LuIrKTe0b0U7Wjlm+BXWetOS9yjsu+E0vom1hJnEzEEKgfSFmnET9xIjD
Qqb99FCPLqYNlYzO49DH4Tc1ljiuDBIX3phiJFEbp/ODa8XhuR4q7x3kSX2Fj0JjbKVJkP+rjbsq
gdwMCSZMIcCOJBODCHfbLKzuJqDFZcbDx9VTOB6Uni5Lj3UZcopuSN+cLc6FNxw3FY+oByjAnj4A
5FUPhPvnY2LRx8UPTWjDjLsj6Ipo37fudLZ6CVEvbMIPt9bej9pyP5EB5VkEQ9ev5xZhv4iwU+jc
4iW31DUz5PA6YuxyxiBAHD1fPlJbUrRjU6PmTtOX2taPnDvtdSho+q7wQ3Ko89NdhuN5bxPPvW+F
rreWL1Nn7XZjd0gs+IFqSEDvZDEVIlp8ha7h7vPEs3e87x/5UoUPrezGdYp78InWUVaQVDenEdcL
x/LYK66BFeBN6arhuq5s6j5HYK4rvyTN7aJO3PPklpvKjsa7DM7GZzt1QHdkIwqOPW74TFu5e+Jv
OG/k2FS0kjT4DArllXdlbMHyk3N9FFVPiJp4PZ1adna2SPCv/Kqq972ZDPakqX+VZBo3Rcj8YgjU
W9+Jb3kLwRGE/nKGG5uYlU977Z0btuWqonVnM5WppC996n4IZ1BbPAfmMbfpSie6rrd1EqqdG4Io
dbQVPxJR7G6IO/T7MXLoBewyfTtggheQDqIL9liWDCt1ah1Hc4VYk669CjiwTZ8mapfZJfg1PuFI
iy05Wr7XMHxLw+K7Jl575B4drO1AXfon+F/E8SLqvDz/MGS9fbTzwt0MGeAg2WfivDRW/hHl1Hb0
jHb2Pb6PldvFxX3eF2S4wZXsmj5v4VdTxmTaIjo4JMDRHTl5WRTE7RmoDldZWYMuKSZUZzjZFrO+
pV9P1HlvHXo5P3pvzEAQF08ZxYprM6f+YRwc2Kre9eKOzaGiWnNlN5Hc1cL7aO3m3qCbrqoMpBZ1
VXuWaGyyjkXvJupqmuKbyFDBV35h+1tl1zdkJe4DG/pl13LBK83KLmllsdPqgXJYdYLrkuwq3UBm
jei08bNKIoulJ/oLkl3sFtdOaVlM3AAkFL6JDgyOkg2W33sKVe8g9aS7voRNusAgxOg030eDERs6
6Ip91wM86Jem2rhJHQIlMmJfMeNlEQ6cWwtMGBM0K3jq8a4eoCnV68gT30mIWluPJqJVVqKgyazx
2MgUgLvKMfejFNFHVs7tNrB4/Mh9H/xpqMioQpOLcAdTZnC5pkaNOU6ljg55lVirJFvCUwkiqMi8
S+fql18vCP++S/3dXQqPffRXdynWoP69+vNV6rc/8/tV6lf/haQajTyUTYzI42r2x1VKMGGiQhtn
vS1sEjbMnv5ZPEAkgf8k/fAPQ8cfUTX3F2JlHo7KX4MWviv+lesU17qfxlKcJnxBxJRrXojV/+fc
UQMMjtjGnN4GDTIGfLAS5t6Y0oLEOFbNh6BWTgXdLaFXA1WxuU5kYa0L+FWfXQzyGtRPKalKsTEG
HdOlxSgGI8L/WLQkB1BlIT4rRsPnGpRj8TVb3BZP7WJ/5k4yUTdoFAPbi2Xk0oGMOrXPSOd8CXAl
yyO+gWE4TU6mx2tNnHib9grT5Qx8cKVmX103xInWwsT9Crze2TZUGa54z/Et59UiNwDJ3gamIihe
KZi5YbJnVPFQfPc92+AlowRxF4WkS7dgkuDYuX6aXRdDPR4hMgQHSxt9HOqSIxo8k+l+aK29zI3c
1DKi/21yGEYXPZTSpL78rcARf508pBXHOKCS5+mcRgJuzYUJLASnQ4Eny9RFDpEkcLSHXFmRa8Ww
qTsS1jEAtBXfPJ+yvRjGWDLzTix/3V3XjDmnSK7rH3wiNEV1UR7rpwVD4rHXbmeRw9PJpLa5pm/d
HWnD3OuwSSmtneSIU8Gl8rS4ABIZdFY7iNblINYjS2DvHHJwHHVLna9qBhNcQUrC4r2sBZMAOW2p
FjU5cmmU6EkOR4GpJBoAVER55mNpYTwXqmMSWvjhN0zCab9zpMCLP2OCpSV3+mRC0uQ/IrC8P2Yq
JUfnRnJXLMUjd02xQzwLuKI2jB1fsJfBFMY8P5xpg1UnHz40H5RWcQqE1OTHDFCls9UFjkpR663N
TYUEiRpvuxk+NRdzDjakburNTF5hbUkhTiFmGips7WWHq1TtFRXrImumh943Lt1yViE3WQS8Yl20
fXIKQ0Yca9fh015LbpcHkEYg/grO0MdysvUOrap7r2VTfMi+FQ5p9M7H9txeSEhhzE06oZ0Kb2MX
iVPnwHR2naQgfJ/l4uBW5i3N3aFfL7Xr3eHlAGxVu03ylmjX5qTs4uPG8IpFyKWZgV93DYeq2YtF
TPcVXdUXMCsKvSviAL9pOJqVkra6ukDRiTbJDrSp8qvjMNqMtPo4R1zuC/fsh/lyQtEGTEhjNZd8
VD7tUPhgQ/km33fjp4gKG+P6ZzsIuhduO/Eb+mq0q+ngYkLnuFvVqupkRNB8ybvlhiZm7/7yZN/G
orM3ge3Q4tCKa2yU7M4ZgYbQaTzYLw3zSNdp7B+1wBlSE2V5SZpsudKtO3JyVsWhKyAIzpmf7PN8
UPuYLBENqU33KUfV7RtfR4+JiyWU8JU8U335vEj7lhwk6RHo12e1DB6x+JYJZt6NX72Wuix8KdOI
k9SRr6V3sT6aeakJkhc2ZmDpmq2oOueHFYSwins+jZ1a8v5o+uLDp0WOEhEYVBsLQSj6b/bOY0tu
JM3SrzJn9sgDg8ZiNnC4DK2D3OBEkkFoZdB4+v7MmewimV3MyultbkplRXi4MvvFvd8N8tGxHhql
tQSzPdafLG+JH+3MinVIb9L+HTQwklC/6/gdjXakKTI24BVY2g8kZU061PAc1dfGy7KMqPds3plV
7B1m2yFEjTxILxgcGKK9jSkpcIc+vRCobx8BouDz4fV57Ob2jo81RG1jIWietbudR/5Bo+/2IDm0
7sljaIGOzSq8zzMiuFu/8NLDGNXVZ8QCfljojJGDpmRst11qixBnXRBAmd33pfSOC3sg3CiL/SBI
1y0DMS3GwR/MaDP1gCl1dr7LbFMbu26bXmcFA15oQOZHOrYpKJOBdJpJWFk4U+Z+sL3JD03RrPc1
SgRU1nJiYtEBSzCz+spgyIELxZ0/EVAMNN8w+y9ozoBP2i2x00XS7WfLoK8jHeJmFaz2RxIrb5fK
rneiiPtbQ8rmItIm/QEwCSJeeCd5u6vrLt52DLPevGaQoTUP9T3hZlgSFogbmyQbKGehd3wBfaof
qrFyP5hsV7Rw5aO1RZhFVmK/jCigY4K/qpqT35tYIbve6FwZLQYYvpEmSBJEbXEL/sqb7ORU+7Jh
EA79tEf9zyvrJ8t7usj+wSYyINswT0vCTl8KNkYCGHQ0t04gBDCQVS7LsLGM9r0siXSA7eCzETTq
KzIWso1mtvJyrerprnC1LZQj/6odDRtnxoKYmzwxmrZEF20o2D1/LLqRwLWuaK7cxlse9El0gJyc
xL+3yKc+jB5oqXqOmJ+RrEkSFxl6N3Js8pcSyNBL7DFCg40bPTd5lF4M6KaCBLTek5DWgvCpzvYL
rMxttDAF1J0KnwaqO8DPrMj0/ojqaiSIwh2esCvSgaRWV4UaBKONYyMqZFet36KAhvnqsis+VROa
PXC703KBaq/MN6lkQILS0+R17KdXa0ZCZ484Z5a5BDNDkMR6EqlwPhn8fm1TR1V6iztgAh2q+y8I
wbuDbq1c9F6FSIJsyS7dQeFyLt20aR4jd6SJ0mwJtzWOWPqG3jRfDm0td7DucAH9Uxz/RyRQw3N+
WRxfv/8u37r8x+r46w99WzTYv6GBhvZpQV7QUS7z+75Vx0q4bFMzOx4LCEZQ/yqO1QaCDGTPQc/l
erYy5n8rjvW/UwyT+PJTMexZNrUmtmFuLT6pP9MGCnPQmH4l46VZrv6YoE9iU8inyLTabKkuR5cO
FEBeqhbBHIDshOkDp0dbLYo7tTIuSo/tccWffyXVShkilHM5n/fMvVo5G+fts8EUYEf+5PBqqeW0
9NSeelQra7/30mtDrbHz80a7UcvtBkPPhswT8xrXps30lyW4zsya3bpe3fZqRe6ft+WpWpyT8TSd
rPM2fVaLdb3FqznoiWagJqv9+yLxyntp9LAYWcqTqct6Xi3qHQJZ79n/y3tgStEO2hUb8YjoXm0y
+xNzphWQuJlvRkfMWyuxAO6k8CEfByJT3ly3bA9pV0cML1Znvm25xW/RlycvyJ6HZcOB0oRmPBo7
P3Gp/uw2ubdnJ9uOOsP9QNORRMt44pZvuyewQD2OWmHgh7CoKDe62ayPVT/kG5xTv+czts6AKQuH
AAaNy5ZBQY7rwu4+ptVKCdDyHj4VeVZee9OY7LQ+WU+yVAbHhJo/LEbP3WQV6ZAYBbX01vC77KAV
8Q3I72xHxhnp44kNQJkA7oM+1ZQTSTVckiyakitTOkTNltPywMk47HIEN5seScSNR1bBYTHa6spt
9emSA3E5INk33zLLrE8kb/QPjkdCI8eglm8royHeRSaGdyw5kq5Wlsm7VrgMRKOiutN63XzoF6v/
QCxd8WWBlvRojEMaOjRAN2Vna3j53R1jtf6V1wrZCwQbnyPXK19NmY474TGUYMylAzzN1z1FobZl
0zWjVuq6G2hr9WU29/PGJ4a4Zeq+MHsHPup/IokKjVYrBftfbTUrIFSEN2wtqou7qlPzYsdv++0S
lWtQ6jW8c9ZsZDRYb6Mxehe4krCIm3ZzbUnGeEOlA7wmOnHDxHLekVzrz9uR4veyWS3rUMSNd+AK
Ld4ZYmS3zIDQaufxepOzI0JibEfaJ4D9XhlEcSf8oJ0cRsvoO4eLKnVcmnvGOCl9ZWCWrB5wm9qv
qSj1Fzln86Xj5/o2sbrhKnUbFhF104535KSuH9qzbFc7K3jtNH4k2dK+8ZD30jbFe9ZcqNJ0tL/Q
IVHNnwXBBNoiDhZKJ2wTn0Qoq1IPO2chcUdwDOpGpS8GgxIdDaU5ZsCD/JhYKqTIVAB0uVDfymeO
kYa6BtVypfTLSKjsbao0ze5Z3gx2lN280jxDCWtvSqWDlkoR7ShtdHGWSfPdnl+6s3h6Vjpq5AhI
qrHuaNtV6aypL8vTsKIiCMqzEHvUWnvcVUqfncGKEGS1nGXbgOaeXVEh5nadOiJDu20jTpIUFN9a
1p+LswR8UGpw8ywMh1iLSDxTevF4VNLx7CwjL5Si3DyLy9ez0Hw+i84bpT83lBJdnkXpLPokCvXi
q15d/CFfx2ih1OxUJjHa9ng6K93ns+w9+qqBj92y6e97pSglagwKSXVaG4N8uk3vke7VhNZo5NOD
zOaY2XdMv1iRJFjok/1UjtnUuluvIXpjpw1Dn31eGHOIfE8gmJRcXFhz/hmS/dWQzNRNbud/72K6
fh/fPv9YBXz9kW8zMsFVbypaB7wZH400F/q3KsDAS/RtKGZw77umy5reslEnCIqFb1ptm39kOx6e
BAUeUSXBT5qCX2kMxJ/COFGmqYdBSGH6DkaRn5AXSW8xcpWNeeVGnUuasGXTLQkNgdRa6OGSlG0L
sL8+4XdqBW7HlvCklUynyQEPOxhde2lH+mC82smaX9fIUtFvkk9F+mHTcmwMFNmoOq3xFRuIDPt4
4TxpFoPzePS4Dpm5EwjgJNW4H6ZF3A9mh8BgjMabVfr41z2tUv3/KnHJtMAvdym5RQe2d2D1ZT7i
gEApuHd8/sSgSbjQNnFc06lpLChurWVxnV0yA+g+QONZh3DOM/33jBUiq4Qlzz+3sClvMKyOJYzi
cr6JiJXGIkX4ph6WDUSHAAtl7h7rRVqMVsTAwInvKv/U7Fi+nwh/XqBh261aV1XkfZXgNqCL8wfC
dohWjYyztizNO8Nr6jvfyuL7NcvHm7bAwp0RjxFO7MNZC3Y1IvJJuofSB3axySwm+ejV+vkWrWBO
x2FJIgqvzNx46pumd9cGZLde9+0hEnY67MvIIMxlD7MP8YQrU33VwzkrZaVvchAh1yyoy0psaAG1
o9WJeqBZjlviyjIHzEmVkxdfsMx86ZrC6sz7kchrRKkOSyvPTqNxvs7b0fKjLQWL9MEUEmy049jz
4mAwEcyzxiIZMmJOsmg7unLB3gvricnUjxGB21921C9Y3CCdu/VBB30UXRiSRJOwtbpRfXCIgF4h
bsKOnrMJgiVUi2I89f0wNKw3SULuTQJKu26ccPnkk4Ev9zVmoGmsH/AGLZX8TDp6X5KXkK9rEd39
c+D9J40P5g01q//3B97zuyxZDPxg2Pz6M3+ceK74zXLV2UIwnuGwFBD/feK5BAujocJ2YmFL+TGO
mFMOIyVti6uEV+ee6FvjY/wGylBgUkFoJeik3L9zAKLh+t6vafiornwfQh6fUpcOW/3z7/yanhiH
NQVveyCmiGDUhKiNLG7NrwK9fyvl+skQQ7qRQITsWD7mGnRjPxtiIsCKhlnHYGezikTvUSdK3Juj
mqDUcb4tHdc8Fitbg7AGy/Lhu/fjf4BVqffr+6d4fnBaTk9HSsZh7/z0FImAJ9Yt93yILn6N01GS
RDzOMG9K8KL3GSv4t9gvGx/kSWqG3bqk77OGlW3rSMcMCymQswwkjfejV2zMVmtPgxovd16G0T0r
QJf2i2y2XQxLZehc8PtOMYX/H0+CvRFSOIgnfJDUK/zd+6RLq0GmRbJeu8LRnDkedyTrWMfUnZan
1tRRConcNbdaiZld6HPzYfKhv9g14ioU1D6EQHzet3VHK6SPa7r3oYighgKWP/tjvvPGSTyW6aDg
JWtP8hX7nL/g+1Eo/Ol98FxufQ/kHVfuT6CmzjIRkbuwmVktTaEkuQGCrVz2LgbbX79a6s7+zoR8
fsch+Zm25dmejcT8xxfLZueOPYhHGk2GgXRvvHmO155kb7Z3uh3/FdHvpy/R+fEgdVGQ8BGnklCf
wO/eHEN0VYVwhMeLU3nHidIF6xD/PUofz8WhXmJigaySIbj5MznPZz6BJkXzDtKA+kh275fG9NND
3nmPv375zvi2n14/G3QlB5M6F/50KGQMQX08UFBdVlEcV7fDIIl4d78svHFLadKFicSB/VD3+f0y
2nDfCgdVXEb2RDJU60Vp2+2dXBz8Qc5os/aBCwTBBkXWIS4awkuKatmnfDafxhi94sYEYs1mm6hq
xgAxDzI3FpFVHrv0znC6l8lZ08Ovn6Tp/WRVt/iE6ALZjWu41KK+7f74rkUEUg3JKufDhBwjYLU3
Hd0YoQ35tTlJJp0iSdVf5kJqoZ2j3eHDmx2KMht2o2j6Xd5Ied0QhYWouYL57FT6izDy9Nr2F+uj
O5UlawpnK8VkPAiAaMRrTAUZXuj0HlnnkP4B+hdZaTI/wWU2wipOlz3FC46T+CPHWX5wcNzcxINh
I+gAnMbtksBmiKBegKY+oCUjpZLAw20CZmXfmbX3iKomO2ZahmyGrh5NYxx9Srh4NmWXx0erWceb
hoBUDDSra12WHtSpMUK50oyGtXGsZtg4g0OCYS+QNuYIUZ/7Tq3MMM9X5aLd2MgqPy/oNgMPktg2
zntzb0dWRmKNgyiGKC8n1NzVQp1r6o/N0JUvpEjnXxhr1XOQkySDa4ctHFsRbGRBjevq1YUFFbql
Ic+5OMdsoZ9fSQe9AdLkhQzJKibnZTrdDJj2f6+IG3/TW2KYMbZhF8zftVzzroiM1VBmpFinXXkq
S4e/2hEtYkT/OI9adU3TSz7IXE19EIN+C2B174k5vFSvZ8imll2u72lBV6MrE6X5AaYrSz0wSCq4
pIRQ1ixPWgHLhn+qr9di0FB/kalubHXul01WTubeqH3vOKyW+SaRId5mvE7VsdcH/O9uZz7m1g7l
MJ+IsciDoTXNt7qV9S7HDQSUZGb0QdSQfILrN5Doh0QFnKHKYKvjw7QMuyShio7KYcvZNh57GD7E
9wA2V6OlzyYNAe5A0dwtsrhKI1bc2jTmyGqLIRyiXKJ6g+gvdf1EsFsc6DH2qMyf44cqi69IEv2Y
4Ck7JH2v30cC32kmnZelz98MXPXhBOwedLzjP5MX4u1MKcWlOw8TsuLcD3DlMOrSIaMMGZ6JHrwZ
kZBawhE1TBuh4vKsrJ4vNGTX+xwt54aAvOgD4YgLf8yMj9DIrU2Sm8CmpN6OfLjGyQ25hvJdSlBG
FWZTmoZD7Bh7CmDtwl5J1uyB729g6Sxv2dTpd0PauZjYF5QPgW5kzc0KH4tjqhNQGRZhgaiZi4Mw
saa4NV8XR1tqJlx+a6zACAyEpUFCemyw9gnJ1npWfZKjFb9mkRg+O263vJqjnE6l543HfCSkfowb
6xK1Eunq0NeA2OvjcRB8v7QlRwtYLEtsBjo0enGsUt9dWeW0wO1LnL/I0tf5yRpZ0Ju6kRx1Qjq3
VlFbm2wZosA3h3SPY6u6TGc25ozV0DzU/NeMlOMmTDGInDDK5SFo04XYBY8c9E7Pd1E2Ll8I5Jjq
a32JizBqKApWUGKBrIl8aRCahWnMzSHWyMOkOjRbfZyMLc9YnlwHaMQkF8AAib6AhNC7l9WfrBuD
L+r1kurtEOZR72A+Rez1Tqo5KfOFvh7g2slPiTvHO2IF3eck7SuS513xqOnUF2ADE6xIE9XJSMnH
1k3FGQI3CCPIWW0wCJ1iRnfy+yK22tcsM3MQaOsUphp1oWaTMVTkwjxOVpvvGsSUz3XfFccWStzn
VSOvq8gszh4cl0HbUH45hB+eVt/i71rM5toElHZyccbtF5SvYuOYZAEAdWu2vhx55ujpb3y9nEJ7
MA3MWQzg2V/EN6vbRCC3LNBwG8MvupfYcWz6bZO/JB98TIpjz1PSCKYKejpLIgTyzN7CD7FvBAcD
xiAQQk1vrAeyOouN7xL9S61ibxoiAwLqSHkaMdkEwkyWL9TA43M6Ss712mhPGRoHppy2ZeyFXrZ7
dOU21qFau194gCTUCm7eNXKh/9kYvT9OEeuDIHKS/l53G/5THg/3UjfaUDJofNU9+6LLBT7Jsa33
wCnXKaBeNC/sWUdOyqEg5GBeo9IjGlQJe8rccIi7ypJdbUbJtiYkFMIscvS+T2kuJ3vLwvlWRpU/
EhAWkwDUjEuy5+V3808SmWRyKbuyHfk0I3zp5woFLEtoPZSmIaNLPyqRaVrzwpwBy4CVXM+TMZfr
8Xy9/zOh++sJnU8h8+8b1uv36f8c3sqGhAX5/n3bCstH/eS3tvVMS2BrwYhOOXz+GNK5xm8wdik0
dQ+0wVcc+7eZHQs+9GWE17lq0XdudP/VstL58n83+ZZxAuvm/6JltaD384vQaKgZoMfS8Me6zdKc
maQ35iW5UnKZKxoLw4mfv3tR/oeu8U/NinoQn7rQtnmejv9TSd/Xo9b4vrceCARqg9nt1jBxR3dD
GFa//fVDMcv8sVvhoaC5s8uwwJ7bP3cPdcnOIIOxeZjR7QYpfL0LwyABViilRhGn/aEUUtvPq20F
vkfo3a8f/k/NC7mkNBc4MxFzg/L5aQAKp8+zJ8eA51dNj0bpvngk9/z6If7Uj6mHsJFFguhl8/Uz
opd6axn0SLQHW0yP4O+ekU3VmwHsMQK49v3XDwaP8+cXlCRV0P62BegRJY/OxOX7dgy/DbFAiHUO
1mS2J+o30WxISytPuc26pBitJyuaUHNbcdvrqFZIXoY06NN7lLlkSMtuEyUG0Hk/wKaeH4cJ8yvs
VowirMiKuA7YiGRQ8lrRKHmMH0jWvqBnSvN3I5v2bEx6sqcUclX2uvG8dH6jIgKHMsSxaV4n7YCA
hoInHPRlfl6Q+F2ijJog5LAHRX4BP/vRIZDnJV1cgH6lJDQtru0bG1zdvQMqMcAHBaQpJixlGBmo
sFCJoB8MLbZeG5PTgKeHlc8VKcQjdrnyi+UW9xisPqEIvOMuKdEEeuWp0eePMap1HiJztqgoyqA0
szXMmxWcX2sTUVZh4uqy6R2ZWHt0s+QGgLKGlA5ZHtL1YcvO1Lmema+Q0+VEJ4awz66GtymjEtig
C2nw8Y7vCFr8x5lLMVxElhEW2caPvWMVm8Fj0QuxEF8c7vt5isYD6YTRNtPn5Ar5IExM4oAjb5ku
7Jg6gRpF6xe1PIp9khOzYd6l8D8fW3f0woRtwcbwUvey0bNMv6gagfKwAvvoPFmVq70k+Shv4Ijx
e7x5Nh5rkSNxlOlwYJbAjlvKHpF2CzwlKlvATwW+XKOi9MAizEekbPFo1/WyyaZKwH4YjB3QQP3Z
qmlUoFHNpAinxvBhoFxiI6ov4lJb3fgxTVA+VSmQ3MgprTBpHRX2mAr/uGrciHhM5B0+RXlbyu4y
8hfzA5FP/aM1mPlBkbOuxGw6h7Lis4A3ON3RCM37iiYlQZuGPhax/S5zzflgdal/p8Mk2WtmI6/W
WKtvKUVDA8TFFTmPTQuXotB3coJODcSMTTD5guzfZzvdS98aLoinygPQiM5tCnQkisyahWzvisAX
MclyOe4Vx36Zx/hklZFajEx3zZI/Ifpksw96eG+VFQDNDiFFmlDJjwPuZy2axN5QpTfIg+KwkAh/
tJuOwvxco+uxXd+U58p9iJk6gGqO9Tszape3ThX5BV+aSzwT2kWvWgBz9glULlhsguCschgyuMva
c9+Ae4oewieCcVOrxiJSLcasmg0v76tNpBqQOIqmixmdHpZo2hNHNSosuyO++/iSDQtCHBgJGhrV
2phM8k6rkYhL5e2mxKYFqus6Y7NP7+64yRtQmxdfNUyxap1S1UQZo/nR5X3VvCJ+yGsd7oDLK00+
/am3QOdgAJDBaml9GKkWrfVEQpBddqV1LUHzsFnCql0/0/l0XpDocNy8KB6PERyCrdD0u5lesFdN
YaaRPVgDGtmvOb82jpz2SQrNxaffTVrYqOYSVo/5BnszD2AoO9tu3lEnm4+23fibSuREjVaYhm4H
rTHfOLe9Y6oaWV0kiAFUc5skBHIHNpOD6+jc/ZqqEa6FV1xyIK1HMeNtQw78QarG2VAt9IQMbMOQ
B9KNnlyiPtsnquEuRxS2QRxjLSpKUV13pXcsRuMpLwmeNCIBQYWMLgv6MLYxgEQgwb2rmP4+Uo3+
SsfvDob1NuhWwwLLZJCBoMYPbDUk4EhwblI1OPAdBlaOGiZgTM/Delqn1xotC2pVySPr5LotTAb4
AuHFm5VcWSteGIjoKMkYW5hr5pC2hTheMOhhwGUXJqgZRh0OIWh8T5z5Mxsu8ApqJNIxG8mJaHu2
Extshk+EH3KKgorammnmAERtSWVhS6iGLYUJdQ+OAi1i2XnagZgiZ9NilHKFGdNP+rzvrRrfeJnn
PuIFxV+ihjvSsJaNOy7pgS6ZmZgaAhE5C194HmwCUhgROanID4kWxx89xUpjjFQsCS+/Gi0xBS1D
g8E82pileDQ9fDm2LkioxC9jPFhMqBw1quoJEf44j05yzdR7femYaNXn2VamxlzDeeClRl+9GoLB
jZJBAdI+5PL8UqlRWaSGZsSzdkfux+k4qpGa3xJC6Fz0omRjGBpFN3ytK/4p8v+iyDepR39Z5L8s
dZlW8ffl/R8/820Pf5bcUU5gCTGYgqo8rG97eCGUGo9VjQKh/aDGU0spXanxyPYigkhxz75V+Ppv
BAS5SiaiMBzUe/+LCp9VDR9BNAIsOhDmATr9sYDDlQ6sKmqn66H8HIO/SYrff10j/lQh/ukBfqp5
5WwWZTPzAF4GhZnJ2+C/peN16sMV+/zrh7JVp/DdMJ1MHc+jrjaYpPu47PWf1h4LI6jChrl/ldkF
QR5w7jVaMcAqvmdQY33szmqWpI68XmckeZa71IW9IH7RTb2Ny8/1V3hkDFaDFm5PDLG+h7s9vKe0
aWl5icZAOUN05RIpvjpGiLheLhz00dHj0vY70mLsU9dn4jZra2wnlJwt1B9DuVK8s0HFGB2NExy3
nt+HdlGScP3Q+kY8SubCFUEWIX8Ek6jUQaEGE8Y4SZIfnpa5GC6KqB1gOo1LMUFASOEJXLhQGEJ7
dtZrklvt6SP3OGwTgmPTwOsNiWvRtswbaDXNepH1fqI9TLqWWtXWHOPIRz3JQKWfI85emXb78zvy
z6nxF6cGhA/xy1NDjQZO77J7X74/OP74sW9zAfM3nJOOSqXBRvZVrPttNmAzG+BQcA3aWD7wfGu/
jQYERjZWr56hmkDS2OhB/zg4TO83n1+HpAdcsCX0vyfnYZ7w47eNbo80U/biLP0Il+IS/fHoMFpJ
YYxN++CPQB42wGZRMMa1zC8SkkAvMNu040Nsd+yg9DQZjmNa9XfgFsZyT7YYccOS8XwZEIxKems0
mEE0yAzTMRkyMQlZKZbQTt+rMN4g9nEArLM2Xce5IPUTbGH0OBuV/Uqx8FbAsov5VY8jt/pDD+r3
rpP+I0S7DMo5Y4SgdgqmjPjhIMLRdV0NaI8q6BgetiqHqN2+6fVXn9Ed4SVaatxX1ZSfOolPCQc5
IP6GH5wc/AOW7c7XJcPiEMSpuI9WQ9uWneZ/6QxZ64hVTAI8x5KI43hEEsPwLW/ezFH0YNk6f7Na
XRacX6h8JdGcqeHvvP8EG2kdPz2JEYUjya7enlPfr1l1DMc1z6yNa5JDHXT2BJjQQHKYYd32S/9l
zFYiB6rC019heDCUbUZ/Yxs+meswyQ7Q0fDaaQOPLrwJJ2xGYm2X9v5mSmsTvF7vSzuAioifZeoY
i8jMo3M2mlj7MAym/QAME5mLM5jiUnod09jJFsXzkheux75jEK+yVK13Puv8tqJM5huvKbQvazL5
m9lso1OezMlnjRLrukGauD//fZ36q/hkyyXI+NejUeCQZukF2oUtaTXtdDlU+2Fguw5td6Xr5EUG
89Zvq3UcksDtU4NiF8AehIaekfelgzckOUSFyNcD4lFp7hKiXdK9uaomJUMbFVRanZ9Wqz6O0mKz
1GcjBVYaG6+NhnxuJ5rF0/d8VJhC4Ut+xfKPxXnoOlAmigDQdXYKGc+2HzBwFc9SM4uHpJHLa9sk
3aUHz/oxW0diXxm8OiHtq8nCZogvohb0YwY4A0zAYl8w6Eo3HnnZnNA9Pf9Y8ySzFRmxvRpdtQf6
bQW4d3C5OX7vBDhY4EhV07L3rM7fw6I2v0yOOZFFLMuyZqi9zkidDDAXOz/T++Q6L2p+lz8UDVsC
h2XLxkISBxBslLWbbXsoePdR6S9X6TrlG5PCM2QDEV2VTpnOG2By3l4Aut6Rp2A+F8wM9jBUNKJJ
8MAUhPumpbeHYtw99LX1avfFcIm04wXZ15JtFCUaq9iwausWI9pVGUdY1jtCS3ept0bYl7C0gtYh
JjdiwQ/3wJM3KKjq285Zy7tOM53dtCzlrZ1a4jTEbCMx5RDIg9DksLI32RrsG04JGwoIzdgeN1Nh
m08YJhktlYs3gzhhYD9h5g8strCbyiAlZQM1Od8p9ctWsYAKZhzZuhmmTtu3jUnWApr8G7wB+QV6
Y/sW45gBumwkkEh3Ox3Id1lEWeBpPo2F36ZDOM26+zoC5LyKhIg/LTLL3qu+PsqFt35t/DysSK+c
gkzUScb9b7Ih1fmZN1atfOm1TIL6juuy5dZnLwqeVSTbIRnNFKZgtT6xaNPRHLcJm4JGnlbWQM+a
Yy97o3XZ4ZhkxPcBhB/w3KQkIZsbC0DqRlJ1W3OobMFX2Z4Ei7FJD0fHWS6mCEFgMq/di8/zN4+I
Befs2JS124XOGoMGIQ6cqZmDADsHgoA4iX6I598Ow2ZN3FpAOmokGRtG8ui4OD+ZzWGnM2SZXYzw
cpcNbCf2VZnhgAdyyKCR/jjvEz2uNtNSvtUrxBeZLgZY2da9rpdBeyRLmcN/MFhdwYzJTB6i6OG8
eatEh4hV1cXLR1fJYQ67jVOpI5Piw/lkafM++uITRHcqoDGFBm5O4LPqW9SwdnqYUVI8y4kdnKOB
pYVgWY+cGgs3jKydag9vXB4RdhsWX4fJuIe/xwOxmpvDCjiDuSnGfL2a9AkzVjJpfnXNbb9cd5Lo
qbBGNrWFK7teSU/YXxPW/imX/qpcAm32S7ja7XtVKcPxW5UyoubblPbL8fP/+7/Eeqof/FYwWb/R
rXmCYGl6Knz3/9L/efpviO+EoAAyzspAWodvFZPxG/+TUjlTfrHtsFkafKuY/N9YolAzCU8gK1Q2
/r8hgP46fP+uP2Gdoko5WjfDYgXAWuXHiqkozW4tG3052G6VL+Eg6pSZb6H82xGuxa1vZCSp4WJE
8Tr1Dm5Zo5PyCOJE6Lu1ZZa4SUg+Q+TQ9YUdJti/0FGwhAyl/6kBq3Mzqe87pDQ9tNJhFsFaMqil
Deo6bAWLFa5OYcBGMjuhbd11afoA6A+uQZklJNmhz4MAtcjTok4f4Vk6uIx1fYoMjcPJKtxkK89H
FiC8FqCqOsj086Emzufb+ajLz8defT4C8Z7kIVaEKByS6pC6a/pO2RR/mtTpOatz1F7qbAADx+ma
nA9aajQOXTJ68HkM6iyu1ansexDjaJiym7RO+qtRnd5CneORDmskqNXp7qlzPnPjbEQPzOk/q3tA
UzcC2U4+8KQm4jBQN4YneZkZ33GNcADpJ/DUw7ZSt4yh7hvD55W31B00rX5526t7qVc3FDq6+jZT
t1ZyvsAw7lQndnjNJlP3Wz4l7s6g+O43irQMxjjWt8jCuRQlc/4MvLT+Qu3eXw5cnp0d9w+CwRbV
HjkVTG20LKZlVXduJQfzeS5yY8f8zduXVLJczmsUXTEAZ7Jv6hDhag4h2x67e3wmXrZ1nMg+mZh5
v3QaVAerFPfueKs03mHHUn+Pw/rWGphnbbraMK9hJg0fFB7sSUJGvhm7zCaNltVE5/UbGztVQGRX
uTfRcpz8Qm2Tm6y6wxplXTEce0lhkYVMXPOQa2PZVcifHpbBbreOZpeHCYOSXgtCzDB/3UdDq98M
5NWH0WxNx9ipaQBMb1taE8iiQa/DaGXIQpxSHR0yAp+IpyjzL/40fRJ0qLvasqKaYrUQ93zIgWdi
hcEYKMpgLXwMvyzVcFwbVuhU9l3Np20jXP+CgXcSoLtCJpV0r2sJGWCdXQ0JjCMCe/H4K7vE3sQD
2xAxiJRtVaK9Wi5R6k2RtPd20TRXC8yQk+t1LTaoBES8mMdNYcnk2hxbPjd8bKdgpk/fNwvbk6FK
CCLRyVjcNM5gb7khSIadehsNS2rV8d6xyiUWTx6SjHTHZm4yG7qS1XIGhDdJnHj3cCaw7yPb8b3h
wTBo6B/sTpk8odXmiXgWwA2yrW5n6YUjdfeOrPUoeZmtlYHBILLC3FV+TUlegC/n8cf0mj2m8eID
l9ODIhMA3WRkJqyURK3Zr8zaq+w41QbQuQJUIM8m01er2iOCkOPDmKbWREeVDggJ4ljLzGuCFsfs
Q573cq1CmNgVbonE7sA0NY6/gvg2Zk62gWyzD0Rexui1EpHy/mh1ycdzqqltZqqWmMiYdObpe9Pi
4h6EOe9t29Ls8xgVqWd9GGoEZJ/c3Be584HXyB/GoBj6+oTsxcR3VkUo4vg3B5Rtptc2bEqSPvro
scohb2/01kRbYfQSpp+h4a38Z7Dxn4j0uSLV0vwXmod6GN/fBu3qnYis4cfL+uvP/vdYVBmOLcc2
fUZwSvvwr7GoTtgE6bMMKZhi/JA2f6ahcoUysOOg/HG8weQD0TbGZmLFdQVR/TuXta3u4u/uakLY
eXgkzRaqfSoG66fpRgvfZZ3iKruUxpAubxZ8EYZxlgtNVE98FKGBOXEhL0is667UjuorZEtQVG51
qKdUR/bWLZ+lCdJ6o+mNvZmx+K0Xc+W472wuXNRlriPX9lCxagN5QuzgtFgPGsZPb4jZ5hkGyI7C
rVAAIzJD0rDFbZIl/o2ear17R1gmIl8q3l42y4NZyajfONPY6x8KcyrSRa29/ou9M+luG8m29V+p
9ebIhSYABAZvQoI91VESbXmCJVs2+jbQ//r3Qc6813ZVZr6c1+DWyswriSQYCJzYZ59vg/lropLQ
xWMstWE9Spe2Ww/Bg3zHcLbTMToDRq0r+RiZ5NJRXiyaM52PXLS06JOiytUTsXyOsZEM3GY64Dki
b7tdUfWS3Cil54V+io0YXx8l/pdIU83Wravp3jazAp1yGhJ+1Zm0+VNV6G5889+78P/nLrS4OViv
f34XXuMmjH+plX//pT9qZfs3c7n5cBzhzqZU5q7+XVyUoIVdl76Dh56Bp3/pPfxeK1veb9wPaIc6
7hKS2PUfamXnN/4a1m80Gmkyv/+PhgXpvP18/1FrY27iDndoi6Dk/1orwwqh+8vDkmkZBnsR1UqJ
p9azMfxN9TkerM1YBJ+mQtoUcZBGnnFZhmuhE8McR2F3a5WcRfEeWlvbDYxg0yBl3sPAr06M7y+Z
HBPWaDaRQx20TwH+X7meuvqVofi0ISWQC/ysGq24mi2D91U+0JvtTa15s4OChmDEyIGA4/IKoZyU
UuKE7Verwm+OP0rg3XVK7Ws6EmZImzwfv3ouHZ3kGBOdckto4KaBsC/DMTnpBD4hi/VB8TRYAtLR
KtQ6cdu1JnArMyq1J03YVOkzU4ubSmIndun+rVQe18J3yVa9NZox8xsiVD5lZL+YZFD3kstSmube
GIcQjrLRrQEcM3nOAagkhgJY+5bBeDIbVPpZ5HNxwqpKHSJn4duNSD82iSo2thEIDOaYMbPAGq6m
mUyXvLQNvO0K1yyGqQo4/Ky7uzGIxEHH+v2CYRTzMOXZc6TDNiEOIgM+Nfe1eyWQHkqT64waiJhm
ptwgMxjiQvAe7E5DuDXv6tia661mO8ZTU0sa0JVgCh5fQPUiQiEZPQf2SYd5ucpoteEqKomS9VKG
xMCXDcYTBi5svFll8+dbtqueAz/RtMqy2AndVoG+sjj45xtp93ALZOSRR6s1NdaG9xh7A4UDUWlJ
tCerle81gJbkrOqOmZM186n8jm1NKaaXgqkfZFYyY+02D66JkGm8tjtHntteLOVXFBLCHo62d5Wg
3ro1UX3eFSs75Wsj8TexNIXxRHATHyNfxvsHPBLzDqazdbAAa79WY0autGglQcpAEOaTV0D6JTDb
YDwhROmk6z3zgd4JqGjxAuh9OmfRUZMTb2AA0xpuOAyRtp73QfUCwJeufBj0gD6Jy7ASX44u2Erp
IhPeBn1GyIRqAz08tFVPinZYJu1bkhB5AhaSf8dGyp+FatZkuyxJyPSF3Nirnqwk2kkrJjv580SW
8s+SqaZ5RYo4V7AZRv7LXDN2JnDkHEZ8/oSfK2bPOHRpa6FVfIigM/V7GffO+f0VHbcjPbvXCHpn
joO1CbGH65sM4RJrkRLJbQkQSr4YzH7eYZEXrzoTAHItcN6cHL2pXmpUoX5V22OzD+PEFg+kB3mb
1CI97RDDvlObAFnbAisU8/dDK+NjTXjOzxEY5w9i4SJf39+lzJgv2pNzGhdrLH28WbtyWGV0Fo1b
r8kYXs1SBZRbOQPfc5r39fzYDmnJYEu2fKWmvlwfmZDdc9uSEw3UVpWniXaBuvWmGACx9EKe/1rJ
2A8RMywIRljinTtk7FAuERN7kevGtI3rKvs2zwB4GAHRljVlmEBlQ1uT+Y5qYChPrpGPUCGqdCQw
Km0Hv/UwRqvZGS76IMf7Hin6xWKlWRzPOkOyTosc94DwqnMrmYWobOJUbFOrCfMwYRGQUBta66lR
7kJWDU4J4RVXvkwn8heh45JEE0FvWaOql1Z0KgD0YY4Afj2LEWOZb2eaV2u9D22mBlr1JSF3CCmc
h84187LxUTpwzF0TbtHKbIaGD8MFOFMYany6PKUzM5d2odbt0GSWb3sFpGEuWY+Bk0JrP1AJfqkZ
buYQWJTS2mA2BCpsqlQcQuBvBzKRuL7TGAXETLvsIOCKEITNfLgbDJusmz40mWNprQEvWoAJMWf4
72ABOtuVmYwiyqcpfCiMqrhAMHTg1qZZApyRQRJyi2aXxOBm+irc3DoGTRvvk14ab5ntzlcZdqO7
BSOfnOvGib9aIGafOtue0F1Jz5gYZlyTXfgMOLi5MlWkcCKlbUmbQGKhN/AdEhWbnQ3GaPhvY7HV
ZT5tCrRXoFhhyh0AK/7EyRfGdg8jTqzyObBeQF+rUztgWV/THjQYkWnSm9wGRG8Pw+JdhzTlrONg
ds92WN82TpN/pdMYic0s6catRgJ4jkU7ylvG3y4G/fORw6ZBfmUqe2WcM+hw9QNzN9GByVLmNEkW
m3ur91WdVjcDgZK0nrvgvuihQmFggTerVd3FKIiiCQeceq2nZmAgXWydq7TQzeeAqO7rEGXNYzaI
+8ju6wt4NdhyoaK/Rpv1sXDbiKMf8zd3NUZlZKSMeYow0j+G5jAy+i6fZsxsHwhSM3clEO5mZw9F
ubiuCCPb98243PjDfqywlnaVea8UvlInryJMQzC1zmjMcOsDHKoPKiKZawQ6uskSuI+owQ0Ir76N
qg1yeqH7nLaHT0E15hnWo85OtnredfmeqAPMSJohsg32/nItR719MqHhvMSmpxM2H1tIIInowLto
1aF3LFb1YCWfRh7vJyCN3W1r6p+GRtY3FXOxYCyHsXIQxQMG2rGs+T3jkI+Th/lgGhPjITWc9lsP
fP3T5IVl/Tq2etY/xNBQQiYYZviRWVqsMaZ9NKc5eCCSOfAJGcK/LY3x3LcIYBkKW88Z5NgpS7vD
kIlpzbRCZp3c/GvWAveq5xjGnj2ZD0nc9i8ydgI/zHEsepVn3zGVBMYuLeA2rHC5VLfgA9MbPajN
wkfV0R5EWtq+K7phw+VyMdI647FSefGJ2VdB4HP1HDBxf0z15trySNxECetUJfqLYYaHZEjUWZts
8XEYQouU1nRq1kagjE2gRdFJhQyPWIw93XRus5cdw2apaxJio0MuXbllNYrzELWCTyhxqkacXvyw
MjscF5N2S7K2CWw7OueDLPdmZnwIEuGuwszJV43JeBDaA1M/OJB9o+pZB2YlQNYzUBJaXjD7IWYu
pAce4VtPWPq44rBmPchQOPfSA1lXEuLGg77oSz5PhAw2j1tCUoFvN6m9qrrw2cG3eioADUIrHysi
zSYbTFWeP0ImBAmYUH5sTdLM/dHMErXBPqzR7HRs8nBUFN3nI01OpJjpSaeLfpqUpX9AsGGDIinh
hh2oh+gA7dxvc+/BanWYk0UX8a+mqE5guOpLZOcE3k2FGjZILXRvoqGk6SaSDjqiwwhJ4Bxo/0Jj
T5kd1VUWODTZumvURYxq5cxh2QZZESEG1ee+8uqVq0YygmtlHZ0qH/ejHpor4UVy63QO30PbJIOz
yklEnNfS7ZxmO6WRzZ2Qt6hlI1ZqFGuejuS4A3Jw82xXYZy+Vh4fvAfY/xgkpbsF3hgkjHYZw14m
eJzxkpNyEWA3HBvjEgUw9XCIRwjdU6hOpZgEo2HR1J3GRpTbwTRHa8vvjDduPkZy7bLfvBEg6Xxj
yHLYwLqz533kwa0k8qjee3BBNtlSWnEQxobXE+Y2CyPHdLm4uGOtrjZJ0dPS7WR3M1SG6QdTBiex
r3s/JbnyBC6rv52VrKxnnm/pTVtkVtSvkaPz+6TFNaFSkim7fAydS0bsxgzcgtQzmmqUBcUgPqeG
qYdbD5A6N5BOLZg6RnoX8pDF8TCeMQSqzdSRBrZOlAweFGXAwoWs2HknK8QVQFIk2G0MloHwXmjZ
l5c5GBZrVBhtayBiZ2Kh7Nu6iGrC1upaA6Zrd0erzNrTaNQ0not4vDfsVj1FQ36sh/pUyXn0MSwB
UiIK5QukF6a02ro5Gr0d7JpQXinUhi3DYH7vNuIhwa2EsbVPU+T5MQfeisYxGNvYm+GND6KB0siU
cpmsctOZL52lV5/HNM9wB3smENqqIDPYKjouiBXM57RrtPzL1I8K3us032kMFscbGKh291m2FaOw
U5G6wIU7EZg7Wh+WdiD7cldHlnspjexDZWVjdCqy2g3OVqG/toNX3YzQTIBNsRYO6RAHfM/JhHU9
TSL3Qp4Zwn2c80/NgJRfBPclnurt0iNttGxtV8OHORIlrfZGhu59aFb1PU+/Q5vzBB3+Zpr61wkP
Bjts2A6GxcAQwz+/zuSE3tBNpEU3kGkacRgsTqJ2HJlP8+SqN68x/pYlgJnoRyUMn48gEMg2MSjq
glJhcd39MHJPsNsE2lmV+wIw+rmNKN0VG/NrqrV55JNQ+oWmlBC3YS8768AEgBVMdP21KMeHl2Ts
fNzYG6YsRXOXN71xm2vOTOomSPZrjwUFr0BJASjmIqBsyx31poe65XGgR4V6NB0taDb1mDb7GEDL
S1sl9mtp90P7CLzMVtu5NYxBrQvHscQnRC8CBQI5cmALA9ui1g85i5CEAXLBtUA1ZJN6Y8kU3yQs
r0cLBD/pFrXi53FvVi96TkgD7hI6BcveqXPAYszwYaZborBYcHDYSTxO+4kfbO5EWRnOrokMZ9wo
Q5Yv72fhHHDv7Q/yzf133fFfRZffl5ig1P/9P7+okXwH4JIESg2CJMRgtM2fvoOUCpk5Z73c28yb
ctKME84GHYnU4eGvX2j5Qz/Int9fiFYnZQDx9uavqwvkIhkoGS+URUx/I07kRL0VNd8P9554VTGZ
bpwNYSCuZp6yL//01UFJSI9urMDzSvvy549ZacSpMqdTYkSqzCdnGJijreOJ+jFr9iUZU87KaV0O
AdqQc2z76xc3lmGlnz+71JdpJg9tGQLgr599SGyNRPaGpCH8ltgqBmygN25am09Fojg2g13hw/di
KhmPAIe90pui4+BXhG4G8WQ0nt7f0H/tAH9nB0BQ5rv5c3lz/dqUWVx8/ddb969b4kh+sgR8/+X/
lTnZshxuGGeZpSRD7X9lTpD/5jJ0if95ae3/KHOiZUpa/iBNdOu7lvk/lgDrN37UYI2wPL8nD/wD
SwAzh7+uOebncH9zd3PH6Za7yKA/bK7uwrImiyzZc7xhcRleGrn+rEJGjs2+gevY9pVerpBdI+cQ
mFMoDriaPMkYCy6UtTk4CwF7xgyzKSHQ1CA3S2NoVlVf5Dqlj6Xe6HzKM/xVcagWNYxBC3HgsM4t
PZkMJ2WYZvBmLhE7QwKYi0YEHkZIrfLsRQGENKqXl0qf2YV7Sq5qxUSWPBucWV+L993cy4nwKAsG
t1ddCXxsZ2IUaDYqXTbu3goQyVJYmPdm3XpXrIS88IB5CZaHkuPlXSPLY2O8NIlpHQgtQkeC0eA2
VDlFWh5LgoDk0fF4uinJNp4hDDBHFUEEMoplM6wQYu8JpFrUl47ZjlXlCTYK0wybvc5j9Glp9Ly6
5giTp9S6vdVH1vO8yCGFxU5O6Yyc4+TKuA3Nms9fgSa5MkvOnybikceD6yUKcDqc+rekWeSiQpTm
Uwwl+oXRKb1fjVbDj7EBlCckUvt1Cvk9ZgZ5A7YxLIfZjFcD2wBbOsA7se4QUFA2vZFPLVJeU6Y8
m7JE57N7mY1y1Q26xTElzk8FsIRbKyW1WfaBAdkkHm+SIO4PVumRExm7/I77rsE5Y7CoiSPPV591
zRX+/oXylID3RK6tdzW75Rtmng5NW5+V+uhMJZkKQxVMBsQ65ip9Sv00ftByElRW5ZTwVyoa4yhY
KkPPs8l4i5c4Z95jhEIBXmQSmg063g1jAA05YabVMmj0AeOFsLZZPuMehKT2LQqIu1jpfeFdca9f
2lnZAJAiRyAwxwEQepU8uJxyBZk3tbaujJx9l8b/yxgNy6rNWejpKLpgi2mBvzQHi0zgRsBmeSco
Sq0Ohw+WCP/OUYvVYDZLVJ9ntehDuC+tgxQGO3qGA4PAqlCx+DQzi/ygX9rf7lC1bzRFSP7V28q4
jYaam5BEVb7gspJozN91OsLFCjSSxEORTD1MbJueJQqLnNvyXJJGKvYuQNCDlvSIydAQeN/x3CGh
5mSwXyxMccGqGHJWDMQL9TbiiQixti7CX7+skwnC4Eu3fEXSaq1DblP1SIOj+RpWODQp/L0bV8CM
mvre21TCqF4ooYPr+xKONZfrm6IwQgwybheU+Uvg9OMFcZJLMphABMeQW4GgULCBEcTe7XvLgt4q
F64tK0TRKpMsmM7VOY6Rg8oKWG4JPKXxDlsBF2+KaAHUOhsHzb/6ZaYU3dd2RTnIYc94EgR2X7VE
77VVxfkXCy6zFaReE5G3csqJDgCjo7sssoee4cycj6PH8LXUyBdagxnmftB1FphmcZOrlAfxJljk
8p54pd2kE/G64jluHVwaAKg3mQfFZnk0t/HEX6Amo+TLNNnIdeeqyGISA/aRr2FtYj8NZ8/Xs8rd
O3ajb/UsoX4m0sy3iAJoVmOZ8nmtEWzydlZTFy2mLO4wvI68odlix8pNEhEukxpJbVlE5XhCrbVI
RbikHtszjB16HLmR8XfeJW/ygaWftGwZOpPZT61ddVxB6swLczH8kBml9UuKbrL3mO3cEVFuPrkW
a96hJRwQMJ4086OCqiT2I2lpBwvXy3lMU1aU5pEo7GcYHJ4CfaaoDkvXHjcWJ6boCLw33uHmiHed
MOkX9APfUhYHSxVnsjUbwcSawsjEAp+cma+1UQvxh0zfeD0W9FrqbjKeEnsaiLjAJQT5Vi9ZL4ai
aC+XFsiARZ9D/VLvxksvJs8ZdGRWtFrif71l5bgG9BwSVxr+vMnM2hsKb7yLI5vVvbRzaHR61ya2
jeQkSBvYE4hBV+h9zQsTOP5ab/nMa7Ne1n/nOsZtF/feFfHB5XO+S+vg1OqWHBmbnoEeK/a3RrXS
x8C8rEdv6QsQ0OhdOV3zRX7f0hJlxLlfuQNLCc5O0x0STD6ETDCi3YAG14x74XB3ZVnKSGQ3cHk5
NRIeyX/LeymuAyKpsR5ru4m27ztrWXIK2A2RrK9GbBXFdQjDKf1gA/eOsQwtu5TRg4QRS3PHWwLv
kq7OH4yoM2kFFm/wmbxDU1XLw6CGb7iagpAd2Mtm43aY7aWvRf3QrYk7q4zVGEWFEd2ZUzTt2X4s
wCpG2FFCLMGQ+HWdcvZOeaFQTk03GNGimFfOHuYEKLQeY99fZ60WXnmUNhgQME8fRaEvByVMg7fY
FxjNj9hiypU2mEC7LTTst7LIr2VoNEdgqZ0+rCb4/9QhVvNk0kYtveVBpJbeKgJ1deIZI+8BO+sB
9y5d2KbGQlgbRntrLz1aRUrKul/6trFb08KlG/upBoyjmWUNwZM+b9MuiWsJ98Cq+36ObjlSq6ir
Tm7iMWJ6ry9nbs9rPxQww2kj0TtkmuK+Ev0q4bAevB/bJyerNJ4TZQ5ImoybnF2VsSxLOJi1LXCy
fqUTFo9vlPhaV2H/Xjm1SNZVaeZ7g6DnaBWLiuA4kaK4FWbvrdx43urdOBztJErTNTToqV8xlhFN
28mZMnfvUd0061B1+JRMN/JOrSXmOzm27lElHo+5eITrPmo0dvPBeBZGX95oulPcxXMqj8SQsnoN
aDtOJEnakUm1sIBGkxQWl+S6sYdrDW3PWinNHl8zUSbPSLbPInHr7EzXUDxgFStoa6iBlhhw261E
ov+GsdP7HEmM7WrwzNXMItvUthv7Euf6dtISb68vwtU0ttCTZEVCixAw4OHkJjeyiZLphuvlvCWt
LLZzB/9+ymJ9E8bDs+cl1TaN3WbnBsMnmunLCdX9HNbjhNA4Fb6R1ebWSmlWmK3dPCjke8qfwtnY
Yz5+STrzSUtc+vGDUjcyjuaHfAamWLpdvi0nTewCr6fr6sViE9bqqfY6GiSNQ2UEoqsub1oSbv00
zalPBqT6kLrh2OWNccQ/q+1tr1SH1OvEuYR+t+aiFWgONU5xPAYr4Ehyo3lYYhJ2LFAgeXpPMAGY
BHnUiM+84yFANLvoiy2ZTM4ha6zpISyttUUU797E8rKDmE3NOlW9PwJO2hMfGRE/OWkvCt6In1SN
R47P0gLLTR/apX5JGbQ5l0iFz4RJaecpr4g10aTL76GHOZ/bPmPyPoA4e4TqU++Q38uPCeX70ixm
7o/1baZPMH7k3h0s7VZ3an3Nk9f1Uym2nWtP24RER+JyXPdVS/OPo7bMTBhuBlyjaRRiNMsGoR9I
FLGC3U4nKW9ty5S2ESFk/gwRYxeEUXsgivOtikKxMVsDwlilZ8tuZRympLFeg0YnnRCO8fiRinhD
dd1QCcZ64U+pnm7aWjhPQc2Ows7f5BuwDIw4xKa71xU5X3kEL0GZTInbdHmHc9Rp0A8qq0sIplWO
bLh2ra1f+iHNjE1oZw0wPBcoZ3KJAwP0u5HkSwLXrPrwjc0/3NJAqP1ZGhUpVD0xyGEUYGMqCV4A
ShlpbExN7Oxl2g1XjUlqyWMvMB3mUIzIb8ChoxwTEOg05Q2Is9iPSZu6VsCnD7MzkXYKs2s7z+3M
sIbOvyYu8SjwmZ+HcJQscSsvhXaMYYb0JhtpHntfPM8Kz2Gd39JCUh+0yOtOeSNvHKKd1zy8gsec
xvdHb1AOzEPOLiRC1PUUf1BO1engoRgCOmq1MZvdnl3L2+Kl6+oBKzfEuVXIwQ0McuuRJV0tlgLQ
EqV8CeqMTT1IkqGa2L4n3QvwmDYz0/U012dCaTNBuGeoNH1g0s7WO+uF3CaeumaXTM5aknkN1xnW
VX6qdShxW2y+mBl0myxwVo/pNRu7owaNmohqqxgUhYjTC55NS4d6OurGjOt18WNQi2brvB4oy2E/
/J1e829SlcG0nZAmB2gTdO87WvOHozO4koxcrDjZByUGZT8vGb77MIu5Ux8FScs0FHKPaqQsABc4
qwFZ9/t065+idheP1M+C0aKRGeQwA7+xeBeLavfDOxgixyhnsw339ohBfRUUKsT/Qt60udiro5Bi
M6h22A0imnJVMBfY9VRwGxat8ST1zrjFzU1V+YMU8h+kwv9wWbBsLTRlB12DJsPPb4q0y4C5IxHu
C43Srya7OtyMcUlNuoAPANSaVD5dPlMcaaD1/kbBY4j0364JL+8s/0cJDkb1l5ef3LQreoji9pRx
FEqMeoKAoGqZJ3wh0WRrVNGDhNHoBtrBWMrvQmS0WHpRV+adcCamb1Z62obRvl1O0FWNC/ObCrBS
DwWJFH9zuf7Dl2i7rmEvip+uk8nyy/XqvTDWLAAi+yLomdj0prFT68hJgbU0tmfXa1yQAIpHVb/C
g58udYtWUUec5WNk0EsOQv2vv8B/s75hYqUGEljfhGsxp/vLO9LsWps76gZUUKZRVw4UrkuLJHVV
SDwgG7Xl+EsvS70JhMxD1XO+KIYSB4vR8EheK1UtZzCu7F+/MetXT97yxpaUTMeRzNThi/35u3V7
vQLaVEf7ygmpUKFPlFm3wqdPujlVkaWKRwISpThMJWWrP+KMTY+9MPtLJ3pP0UgfvCvJVpyW4UVR
Fxstx9j39kAoZsr3OMRzkgXlUsMvWk/h6dzZGlHqlKZuM3Y3pBO3b98PpfBTxkuHzYhNaKpGun+L
2YOR2PF+qeNe4yJlbdF8S4njditOQH99ORYOxC+3vwPQVjgMwiAher+K8pGhoU33rrazIps9kDD2
IjrKbjnqFCPvno3fO0+m7LXHwpwXm2Ae8bamuJsfR1xAxWNoGZxO7JkmElY5/pGLxf9izJrCzbs8
ZJmL0Dw0CSpNN3RhvC9DFLA14St9uAl73EHzlPPqtkmvkSSbqWeFcCBANEVg/a8W/fda9LKt/7kW
7b+mZfv6J0r08qu/K9EemjJ3z3LXwEEWNLf+R4k2FkIIjTym/UHT/Uz6wwmv6w4tOEc3l3l7dvs/
OCD2bx67A1543eTpw177T/zuwuX1f1jNC5WOBp/DoxTTIQv6VzYe3JpKOaNrnmemTcJ5F6twakGd
mfoqn9SN1grEppwcCaCadlKvkMnnF/QzB3tFbOxVX2lnsiW6zVRr+TaccMG45axuyrDYR43VHWU9
YNnLPOdUdoX2WBekuiIbw5qK5RKxmjuPPaeO50R6bYGUDOLKqOpylSuiKR2lJg5xs7E1EWULZoUC
LGa1F6x531h07HAPYvTGsfLmyJQwk5t18DDM9d2oSn/ZZVfk5Rr7WjGKLR1QaG7mHA0B/IjmuR+F
9VuHVOt3SaXwSzbJurGK6Qb+R7gZWvIteh13O47iOlPahuLK2KJDzTu7rNl9QnNHIkfxwZv6ZKMA
VftzJjbZ2Nw16SQ27Nfta2O2qKEuEeRkp8NMyh1ePyejkislOBUAzYdGHF+AOJd+bhgzMqrJoH45
LbmWVb/HHHzXTJ7O8F86b3AIMuJreuykemVtIuYpUHhJ9SSpe8Qsnakj57GbyKD6ozK9LOzVTRu4
Oy/v9pVY0GOZSb4udDna1qHum4HOTpyALIqmq932zPS2y4eo0tZvia/0s6kL142tOZCWus+5gqs3
joDtMKmcKoZ71xZesXdPXMzwuT3XhY/tWFvFPH5XNVHpXuAdWzhka5kygxjPgXadLCQGDpU2eZOk
b1rdOG5NEXoAzvLpYFLHPLmMwB/orfa+6w41BhDD3gJu4eQw6sIv6CHiXA53Y+dgNUZN2nhG8qkC
an6qNdI4iyBfmzZx8J2id29xrImszsXpwMElI9spTeqnUjlXOc7nxBzwAPWO2GoFB1tDn6OdW+Wv
s518SupW7BK6g2jfQ7GBbqUda9P7KtBtIYt7ts+aWFhSK2dgScgmfPDKBCpYyHQ0x59snYYtgocx
r4XK9JXR2oeacc9Pk5gN0FbqNGrp53kS4wZjCraSmNESu0A2necCTlvGWiCRrfZdaMj7aCZzVUTT
uEa/rP3UaD5qqoV56DJqiQemZ8Zvqneww8SmtDyxdYBRbAMreW7gd94UepRvLfk59JR+HEPMgnha
tSfIOfjSwSpgLc/i+JL3+AwLps8QHqJpV5Hq+0SknPQZr0svM0BIX6n5BuBCtiUUeNiAYXC2QJ5x
GAMu2RTjAu01Nf0eX9pMlk+ab3jeRevOTk0/ai2Yam7iHAwOsus4lP2ens2htXtc7Jre+Rqy/HMH
92rbycDyTQSONUhjYLzDu+WspNSxE/15CghhbTUD9jrm2y1mPXftdQQ/44MrHlPNmu4DzlNHA0HE
XlHdRHQwtDTaOJWEf9/mzrrDx8tkvQKD7TTd2YUdyQ9q56KMs12ZOrfIP5/xJ5OiWXAe7GsXBDcP
dt+duZ4VvYy9G2UJUd76NzwAkhDX0j4uOYN4ddtH2EEHqmLnKGcXVbixL06Q1Bt6PCW4/xG3yZA5
vhAj87i194Xg3EtMU4v+wH3WFS2T9bGxm2Ltay7maZs1xP22LkMQ/LyCrj4406JQFMXWDbVmDduw
8qeAQiByLcjHIn6tS9JlQ4mODK1v7/bUFFnKNNAgu3Zt6HLamIAu/KaoWVKh09xMprvtcvPVq5cZ
vZip+J6AvMfAjMJ17mIMnrSVzq1Gwmz9tVeIdIwTB7d2k8C0y0iJJrkZu09m9pt0otUB4JwYIS+X
e3D1d2VmfnIcdU5CkRyUPV7loFwqSKddZ5PlHDo9Lp48r/+QkcPk42b66kTMivYBpMshBOpvdCdX
tM1tJc1jXALTtMsyo7ODK09v7rMoKHymHOU6qOtvTdPpYDQFx+C5K3dCkPiHqTHZ1EObnelFNTt8
lBJrPzHADCKulBV98ibpPU1i2uNMMk6zs0QRmFO9bWWGyiN5xWKen5CL43tFQmpi8BAatQDy/gDS
LjXCbNtg913puf249MN8h2iM01SrQ9gQDUcmOyEMSNs4sHm8YKF0XrJ0/DgEXbd3J/et7EwabGEW
bTuzHXZjMWpbGkfIK3nv3bVZf6+HLqGMeEZ448NNVatg3dqMIufBpUzmktSseDvWMZMz0D8PRqR9
6BjhXdXkh1txhZ8D0+lB9nPDXhM3ZA8Gzp79Nz5GaOC7UGOXGySdvY5ZZjIITELkZ8vehghOWxxm
1noUlbEL3eTD0Mc2fE35NLUKADZGMhTXb5ZWucesyIJFbGJ+oHKMrV26cmNgZz/KioZaiakeo1UZ
bDEil/4gJ7IRPwPdLtpnQdw27E4kt9or9iNdPVGRk0vY5nBtOam5S6Cto5IMyyGzDfIONrc30MaL
6HVwk0GatZW1r80y7uFXVDBinq2OEyS8zAlDuww3tirZvVMmVKohJuvSDOyLJXIEoJeyH4u5ODZW
r1xvnZSS+TvwOVmsReQzVM3cNP+dZfvOafibApsJtCWj6M8L7D9m2bS7L1/iN/7ma/bTWOnvf+AP
w4dLZJPjoD+AWCa5ZXF1/DHXZv7m0BuVHNhQbHTHxIvxBwNC/80hNIry2iU9ighcjtx/MCDc3yBc
OUgDSxVOQeX9kzLbkb8aPpiWBCeBcgUBAt7er2focBLMdSRhdFA5Yn4pC5tse0Y9TxYtQT8TywRT
ikvigoOOaZ+Q6c94jAkdx/KaRo2GITvo3G0DuunRk/yMB0TzGiPr7xDZFvbp4qLFBl9vmaLHWzsu
NluF47/ZdkkXLA5TgRPXY3AO9lNqO37vEUZA93bc14E4FuijDE5NYQP6RobPRLtTQ/Y2z2jPSRAr
h6vx7gYWREk+z21PRYOrbhv3mu63i384XJzE7bupGBDxUnZqWI0hjTJUT6+UESmoNT7T67iSS+0h
DqpE+RFZbPsG7/zNPEzFasSW8YG7rD8li8sZFKq15a6NllxZp1558/LJeWirjZk7SLWLX9pxbRzQ
EcSZxzCyKRMXZ3Wi+H/TUzROnhE/l1jS2VNwYksx0RbBrKsRwO2H6KeABWLRPqbMk9wTKwcI+t3a
XTqLzRtmDaV2JrXZ97rAIy61RxNfvOEO3n+f95z6lsLWLkr4xaZGzRuM1of/x96ZLMdtbN36Xe4c
jkQPDO4E1VeRRRYbidQEQYkS+r5NPP39smSf39J/jo59xw5H2ArbJKoBMnfuvda3hiyr9zpCc1cp
zvUhvmMTHvu1IYWVr124ryvLnqygzKPFImijHZmhlU7PGWXpg7Do9z6TxmerI/whqJNF32gjTD8r
lSZK9Q4Amj/Zw83iGfse4XyiFPSD0tKTIPEhLKU4+lP7LDmFrHwpyk/KsXzUKZA403kxYTvQdClF
8d9H0UNnMdFAs8tOykSjOedXab8P18sNoAU5BOR0zn1mgozVILS/hm1oXDjnpRs7cuYbudRf+6uB
ACyRswmbJLpfUPEfZ592TuowMVHeA+KL4NLqWAk4BYYX3exfoq4qMdK52SG+Ghg4cWFmmK/GBk5g
3ScxNcO3JB31C7YN+6Ri0x4zR2Uv2mQI213XOKse7FrPUalob2mqf5qQipy1GnSYMYmvVll8cqep
4nBnlw3MVJwYufJkMK7Tu3XRSu+VYeTwtGgD3LUxzBGsElq0Wq72DnG1eoRORXJvXk7TJ+x9lQBD
NySkkWkNZX+m/CIL3/LGdpmfJSrWF5M2zpJMeUzqBrvragZcdxmxoMBRe106/1W0Q9AidsWeKop6
7zsJtGCLdJR2Nyo7CyJ65yMD6icayV+FMYQw05T9hfAHsbdzOn93cc5pF0UY/rjYMfYRa84Dv4GR
p9nF546qg27tdJj1soCy61jxvBqibjJuu6sVxwvROrDJ16/F1arTKtdOK7otzOPwflSOnlZ5e+TV
5aP8PgPGH3T18SG7moGMxYClMYQ6SbME56YnbAkpIY8dTstghsxw21FZbVyzig9xEeqbplZ4M1fT
1jrDlY/g1aUd9MsJg7jGKbeLdxk4ZwDehra1Q0arvpDTtrSY2kYwUV5mPJjrIm2mE/zxrVX2RaDk
S+jDO4s0x5ZJGxqrjF57hjtxiouVN5J6k0JlO6aZuawrdMS7EYL3atSL6HYabQYhQ6rqOTDkBxvP
5e0seo0RPkaW/DQQG7MucvIqgySqvM2smcU2rU+OnF8A9zjrqu2Mw7yEy8bm/zrltqhu9dxsCPGw
tLkNmqoxBMkntukeMgdMnOO2zcX0W/MJCSJIag4i69jW4wmKxiJ3ITpUjjB5lr0uahhmzS5Qdksn
K64d8fl6Ka3UIZ5pa/rtFkgSgoBlPOdLJL+Rs0XhOLrulp4IaBw3qQcsut0XC2j1Go42honYgTVP
Y2c4hIXMVxXH2pskHz6xsUBgo7jclwv55oHqxC7AEaeJo1WR9F+QOJk54iO3uwFK7m/HSH+MwDHt
Ta0ABCDcGoy9l+5ylzRSdPn7DuFUAJbJA68DzV0vNQ55bSkOQhL4EqJ2PDgTZ1485eLk9Iwj2bG9
bUd1eDO4ug8vwU0wZOUPobMAZ+4idzfVPrjusE2+DYkc1BTTw/1Ws/ZO+pivfdNoDo2vE6WdRlmz
FrN535KBoFWzwaiRR/Q2rqPknAjUCxnigBU4BJ8Ta6If0TaF22loTnNRNBxY5+4dO9m8ioqaqVue
45I0CV9awMMe2sX/TKeqOER2+974EISGbPpcFJzMhS71DQwU6N1tfPDaLtoPEwbGIvTOI8FtJH2Z
Z7Og/+INo32ZkPltW607RzJ9GESnXaY4vZ/5XI/hbBs8jfmZvOZlOzsZWd4zIbJk+4ydQ5cFk4WF
7KjEX8FJrsWl+8yQAlvFwOf60MBhcY5L2ks65wzdqw2mZb0NjCt6BcGcZA6PWgsoi1N6C8HeoV8v
j0UifO0F2CQolwTf5LJObAgv4jvtZc70nL6Ci+5e7qHvP2YZx3hYMAulTJfl1nmkIcFthW8wMMC/
V4HQ8RnKCvh9IAaacgZIx3hdI2z6aNbD/LGoxHx0geaeBtqCu0ZqE82Swp2dFaDQ8UgcwcTSn5d8
BlgG4NqLBUoFK6aXac6bTL2UKIkhPWJKBPNmG27x4KG5Oxai6HCqEqTj+tOWXnz03hiDtut6oFKd
9Jrt5DU6MVs9576iZHnNGpMPKJNMI+DXRR8sGdZrNwWv09ZZR9FRmNY+aRdrXIvFHkhXG3RYf465
TJxnavPU1kMRb3piuWnuGXIgjImdS2xthrxh4MnYS1edO2CKzhBpyQ4RKzPrbhwOV6MSufAauXiN
Q+FH2nEWMCny73T6bv2q6pcm2cKHRH7lEaKxppcFhSlqxCuNkJiJSyrSixe3zQMykwntoyOTVYVN
Ytcl4bxlpuLsFz2e8WlltDQBi7QuM/VW9h9zoNPrECbRTZF6hR3kfPkvi5nQO+rsndkDcaJn15Mw
hC/J5OeTkCaTSV8yUcNojXbxxpy14mxJByUjFVDD7BfV8wGSlvhI8kK6imqYTBCXTI+IKQnrmNul
F6uk7fsXFu9lY/IhnRCSfbZchjbStUVBl2HAjpNn+AICH9AB/Vjm1AGna2PVg+UiYd2Ji7uy6TD6
OVk8bHo7vq3tqQYsWPQ3E3KIA0qaWq5KFN+XLm+HbNPZZb6zsPBtaBabTG06lC95acn3OfQ4/lNz
PxvScU+hFZc4ZpnzIEuiNFuHkR75twUN15Uh3ZceqNtHSRJU4ES2tc01IqqM2RaHFuNlu+rS1Hk1
kSRNK3TUeFiQgLOXGP5tDh//q0EAA7LORH9jPU2OyaTp9M8t52Ucs07SFyxczs9NQkepFzSTop4+
nix78wEnl7mxnalE0eZmm8xK/B2usgFFzTieFneczuQ+TQ+dSwQCeTMYxOi6BRXalDfJSL5hXlVZ
Wz2p4IzWeo3Hxhh7qGIz4qiwbzaaQzPPGIX7bhBnegPAAcI0R+XHetJde8V6nn5DYto9+aXIXyJd
5BHeytQ/Qu0Ij5h0xVHUYbN1uV9PwLUdkP/9tJpEXR2MBSCkBrERSYpVbySoNGp/gRzIDnGhY/jN
WJqLcjs5tb1DlV4eZiFmlN359MSg09xqot30dQMPLmphjiqbXaoMdywSI9NtPJeVOyowPyufCdFj
FSuzXqZse/Lq4MuUma9Str7savBLqFFyVBAUUNj/4qsTkDgCTIHKHjj21fTuXD2DtbIPjlcn4aRM
hf/M2f4K0kapOJAK/Oc2wF2cVD/4PL7/wO/H/ivfEfMSQzIX0KPNMOxfx37rN5CQdAPQaEAI4eD/
P8d+/TecF9AfTZiR/MNm4P3Hsd/7DVeG4KSOCYofJ9j2b/g89J9P/fBdiFAlzwtTiY4c8ielCFiC
aIxLG7/rzEOxNtIle4hVPKttWePKlDZsVsDUWwYpy1af5vDoQUN9pT8/P9slBgzLSbuPAtf4x2iG
0PSnT/IvSEZ4dQZDRrx9tEwc52fBgQ/RMNQn3zqko1W92bE13zciVumCCt7RkHm+82siDru6Aqb9
62ujk/lh8Ah+iP0Xt5kajhL/de3Y/FlFQ7A6FpQhaQ5hFL4UTYjOdxoS/zbzwbWuWQDcG1pILMKm
Wo9ny0+eCUVMPs1Luby714Wbotk8RnnUbTJnyHf9dYlvm8q5uNeFf1Z7QKh2A7026y0jMytYWozi
+FFp11pjV9zFnMnrlavTLRQeKiwQKq4LyW4p2PIGlo/A7B1Ga6ljvBK1QswL0vYAeQHYDbV3YVka
HoDwlvQK1NYGVYJtLmpIf175avdjL1Um7VbDVuo+DfNCjWQRxc1JzanLM7UbKIpYbaat2lclsodV
pi1mkF633cWdxgaACzOIOi7jVaE26PK6V2tq27anlNmP2soBYbKrJwJiAZWX2u35AtC9mZncQlpw
drMP01qzDCoE2mTNg5JTXkSXQCPlaC1e80pwqEG72649ZMmbaTDbZDuaM3CQhEfpgT0ygrZ8rVIW
FM1P+lDFm7J3p+Hgez47ASal/mFOBk43ujl1IWkGMEyRhxOICdMAu0tgO+isN4yazRPBUYL5RJQY
E0GHnHioDCmw6lSz9oyDDC3ILSRyk22/uKn0NrHtlPdZ2c5bnFIG2jkbgYh1LeIiMetbMqlaWmTU
eBJx/I4TKnVfbIzbTCTY7MdxzZPqH7AuFw+LwdEW4wPV46LqSI9GxFvs9vV+UVWmn9fUm0lLCniP
1GuByEJdsKLzP1OiqmoVl7x+CjVvPtKPCz+YqVLrTTG96Ny146/WJMY7/Vr7JiVkBRQlWRUYC8nv
xH6Vhcp74qQIHM42ORa3Trrm2XuMr7TF4Tt6EcO9Mz1SRCczMBy3BGISYj2KVukckknm1X32XqYI
YDzlswc5w26F7QC0y5jFBfTjGmKbuO0av03eiI0Ai+GXaE3uuq4lxXNYCIUXZjq+OBwu0KzYBLUv
mkliZegPc8tT0Wj9lzIciBNt/b7hyAr/O9n0Q1tqG/I05O0oddKlO8GxYDOMSM8epVlJuccLD3xJ
CxUeqCrbIlq3QxzVnzDaQLYjbwr2O+acEr30lIk9PPuYrYBo0zaGSrVuGJG9dRUyJ6VtsgONjsIB
f0v2QBGiFkN08AGAovIuXQb3bAxV4680w+dqrXpvYDntxzZc9AmtcxcqDZLVfewTJ7WwiI+8euaf
y76pwOUnFaQphGbV6zTSZgx8e0TSG088yJsOwTcEBjEPn0XaDuIWK7Atzn6Ir2ZVG3X1hnmCKTD6
fYDWailHDMDnRD/U2IBRYB3FLz2e58RYPuR40uGwZpO5ZB2Hc+KxlzU7gS7f7GFAVHv0xkTwjyzy
lZYhlzqDsqDSl2l8KWmCJPCHaH29DbIvuHXaBdZBuzjnptN5xfT/Ko1jLNrIwNJacnM9I7/DazUy
na4SQkU6PZ2RI0fo7Sr6m0HCtO6utfOmWOHjg9rh4XQ4ECnUE/EL/aS4KTTSl1gSl4l7t6hxIerM
5M9W0xKczFwoHNZl17qf0N1O9KiSNvNX9DRVn8FzyIwdYumRjNy402ula9U5diRpSaDwqyD0BL5v
hNCbbOqqz53eP5Oi4BxGVOW2otFPl8HJ4XdomRWOOw+LBTlfpLEguq8QgFh2Gm51mjS3sTlyVNA0
Wd7EjPWeDOwMDhOhwf5CZ9hBHGbqZK1O2SY16Gysct2ebyyIPqcwHmMaDkurzOAMeOfGq+G3ApU4
mVreH3yk2G7ADQS4nH0GupXpy7XlNwCY9KZwjZVDF9JTBkgD4FBP0vqOY5Jk9RudtAV/yrHAVgeE
WR0VOnVo+Kdw/GuFI+2tP5Uc6zfUWN8nT+e34uv//T937Vc8Lz+Wjtcf+b10BMT9G+o9H+Wn76K5
VDri3ydGVGqItsyr697nLmT286+JkQM1XE2DKBJd8T2C5ffS0aKq5LGEXUg1gzwQSOLfKB0pN3+s
j1BbmTajCwNFL/s0FS7//U8q46wblmwa/OQ+zVhYfChkgtNbG2XOnR/WlnWxnAYsARGKJRqP0Kc8
JlwocVZZOFbTfEYVQ0gAPna4gX2ScXaMPVyg80cbAUMmODMzzcYvnO15XsV03+eNeC9EPbElu12Z
wF3UY9p4BkdO2kUVA1Zv3FW+RTJD3KTHIi31b2ZU4vPz0fl+1hSrbXa86OhmVkMSdYTysScV06Yw
2dE4X9YmgdaEVSfsYwxkhyFgEy8ycM41eSSLaWnPrtA+ezOYsQI9fUC+BgCyeEwOCQxUzG9WcnBH
e/g0qeWVcg4dVFs68UPrellMK2iWtK6X0CeLeyrajVnzjqnilp6VvMnrtS9gCDXwwqMx4QAeTc7n
ZBr75w6JR3q2YW+tsTq7d0krIDzLZEYykjtYUno3juMg9Gef5oXAcPjo2n1frvkm5EsoqzLQCNkc
YI6F0SOKO0ZFSHEAQkte/gGAUnxaphm/BMWWvXOsmdT70hw3PgxYYiKwNOhbF7MCRWFi1h9ly+4b
RU0KL9Idi6PWlbjBNdurBwb9i3fnZZM7MMu3uCXSJWHxceeYBN2U5aglu9GVr/RsGkImW+6slUFR
MK/9PJ7XiRhMtjW0uIWWxt/clp5eHCXZninYsIW55KxtFXdBZedemoXqNCgR/DO66qtL5qCzkxWa
CnKz9Ytm+9OmHAvnGFouypC2tZ13+rR0pHhozkgOFxR5JKnFTPQlZdK2KbX6BiQ5piJRDjSOj2Tu
TV4NQBfDOSIBvB1oGTg01fdWpqh9S5noFt0w3GUM+WBRUfYVHZSnMEOCFlAHeF5GJ8MyrXWBAsC8
DF3Ed7Xoo/tY1CUQaleb/fpD3o4u6a1VJ9Yy9ok0boXyZKNmU3kYBsOooxJ6+TfkdcbvReNKpoi5
C1Mm92Sh3Yw2MmXFGKnOneYlN2PZxycnLKc3AzZWHWTdhAgSao08zBGx4Yq3XrZIuBwR7wG/GRUG
MSvXg16Xvb6ayA7t94JOz7aMkuSeYEtEYnEzEh5StWHBkx16eKPMWib9uk1VlGYdIvq+WZZkaKBb
W2Rwwr421/VYqNNLqbX0vkEUR/dOiSNy1WIacm/npZjOeWeLXYuPDM0jrC/uOEsjgsZlAJFrbnLW
0NGM2zEM8xjXiHDwVeTe9GIkXbXr/bmJjpboHpYZwuOFY8MXbfFLninNqeYVslBpn/uKlIMtNWLR
b6NBVi9zqII5PWxUTwuDShQ4Yd2WO/6lQh1qZd/vWYnko9X4M60hG6XMihLVcHbQ2YyJKFzc1GZV
t98mzXq+QjbNxO6WxzEzxno/gUUnfCWU89qrNfbrrhO3S5gaFwtRfKm4R2mxSSNWM3sQJa3dJt0t
s+kdU1CZ2dqbNIgvs67wiSjYGQ/VbbbzvLDb5HoUwr/ku6q2EQD/tQH57qLVUhD1O8T52vFT41Q5
pb8xvRSHhZYoDzQjNv2pXqxkjWnU4HvOrCj93DZu+kZGj/Zstvn4ysl+bDk0WhbPmjWP5MIs5qbQ
Ha0/MPPEFY8Rqts4cRe1J/4HBpa6ptyh9DNqSbfRw8FxtLAAAmKWRBPVyPRkzqkJKWS8MpDtRRyx
2gh5AWXsXmtaRX/ti4kITNz0GOGrsh482rlh/qTLyPyAS/8jFg2mz9+t2DT2jL3jTe7FsTkaRj0m
u96ICSf2ORtiWcevSTgsHcxqRopfhp11zgsD9UDRuoV+C9CRaX6PeGrnNZX50vTzC9ZzHJS9wyh7
rSdhjuR9FH0XDGM6D7dFXejnRerdQ5FWactkapqjC9D9sEVIZ+VykfvCdHsXT6pF6zQ84nacvDP4
Vf2fRtxf0+MA+KZ79Z8bcU9ksXztuq9f/1xSmd9/6o9unI7SBoGLoqq4/LLfyylf/AYhFZE5qBOK
I/7+r3LKdH7DU0LAvGUI8NK64rT80YmzfiMgUxVaSFIAX9E7+xvlFA6aH8spDGPwhXTfAv1BaUZO
zI/llCtbU4snuzxotNh1BsFuSGQIVMFpIhesIGQy0BEITTe9siYWXSPXurIrgkBw901hJUFoh12x
MWghMF7H4jgrs6OjbI9RxLBkNbU8yCgiXgqCKpq1NG3zjRGdfjCUfXLw7WmFf4gJWui+D2WNydLE
908vIFqjTG+gHGLGxGg4QHgQAvyIiVdz8edua8ec0HIUOjnPevVi4WsHwtIVh4FQI8zvznboaFqJ
fhSrMU2iO11ZREuZIJnkcEQKWGfhIaUGrV5ifWh2Bif1I6HFuE1RGjif2WnwoM5XP2rBMgSwUPbP
BER6N3O6iIdhao11mbuXcdD9W5EirPYK0nDzuMMRaWZkirsD7LukCYMwFe0O5kO5nxKLUQa22aqu
3ENLb2jraKQtL8Oo35Wuf4xKBEjVnN0TIE3wCGSPQJeTt6GjVwWDsuoikkCP2FhiJRbLuvHTuTsM
3aLtQ23Rj1YWa8e8K+nwGw2bJ2upAklWt2Ah8Ag3nkYROU3DEzBhZDv0im+isLB3KBgLDAWmzW/t
lks9Gt2tm2ghCizjyVHWZEmaxKab6PSFbtZdlowssAlPOVTDal5rNQZnS1mdBzzPcEE+iSLpdjQZ
0/0AW3YHVSP8MHpJtU3T0HmnasnkLfy29DYiY4WCQrms5xnBiKcGF8x5vD1zwnbbOAY5L3jDYFUz
AkayhIZGGbi9tpy+RZP0t4vSYq+aEHcazw3HADl16FnT+jke9PSZ+kS+aXTd2AAWW9wSgDeePE3J
LinucbX7OKVroq8DpJHID5T1PFQmdFPZ0XN86fHVoa6ZVgNgs8ouc9VoRyB8450BCe5kNQn90Brv
XrtKdK1w94PGRH7b4k9AtDFYeOMXZZNnsd+mV+f8MqtsPmWnN67O+kaZ7OXARLRcfJz3hsUOvcoN
FOTmtDC/ARzirjudJsdsLMU9TY89ljwUDEPZ3LaO8VZdMX7NFelXA/dzktZVnHI0FIjjDt13CmCO
1pz6bURM5X9BAdAADAxhBy6KItgNCFi++Fe4oAVmsPT64dmulWyAvm87bFBKPyF2Szd+O2BEzkv/
OFVAhAM/7LAw1xR9oDy0Ip3UnDDCXsHM7dmAZ5vNa5uMoD5eE/tQuceys71O40yTGuKOhZLPvRiJ
OAydVI0iqygURJyhS14JJLTnBlu/+1HYntHAU7KlfilnpqHvRMp2OOwXP2CFC2JKOEIphuqRO9cG
h4nFY2JUaumI/0Y8soHo/fQzdFap7b1ypIFmV+B9g8obhmw9Di0diXCOqQimqPA/FLKG/MZMhDtF
0HlCO9yLMSgbfLy0eK13xD99tkP5QvXlStqR61FLkJX0OqfPTWlnXHLJI3WyUDY4kyMfCKgux50n
JhgyrH1csc8oMgP6bFRMJGmnZjAmflndueTVVI6C8cdmfwL/YAtS10DJRO7swuZhHHs3Kx2Srbg5
AqUYKACbz3jlQDR5yicg+C3hGwz2qhZb/FL40y7FbXlb+lZzyBKm4dZsh4jfUFuujMF0d8Cw4h3x
7N6uitvsvjTymyWiYxC0ul3dzLEdn0JU6LSOegsWMUFfqqpK8JAM5UCBx0zg6EE/IIUGgj8NYdav
yEk2LZwAbUvwhXhEtUVGk9Hh9jAnBp+OVpZnWlPVgweE99w7zfhKI8uQAeSxk8ThG+RNq6+z2Yp2
fQsuKViWAedI0S3ySyObz+xR7RkPKZIdrLSrhJahFxiiEY+w58PtLFLvGSdXd7EoldgcypzAcLe7
q3pPY06NNnAsRfhlgZp2L0N93blOdGDpDPcQBsRL5kKf7Qrfex31Zq6CPjTqfQoq5+Qu7nJr2YYX
RM2cretJpp9icOhHG7r2GQb7ttdKK5iZWKer3ozpPqSjaW1SGS73lMzphszXXUc06zMMwf4gyffD
ulpipyKchHOsjtZ/6TiXTHkV38FkIuG4nQ3vBFilBshj0mfFnxVMXB8npWUHBhrLIMJ/ck9tjFFg
ibONlfokLvEGtjUMIegHkxWzNC7WiwnPhL3Q9us3ckz6W91d9K/jYFRbu6cIz/RQ3ztdY37UZq5H
Emu0RswRbdOkRnpX9vk5Q5H4YeA5vMXu2d6Do/FvPFcviUskMobUU5zXgF7PyE0R3GKS2+fL+Knx
rORGWnH8MawGcQ4hjvNLOodKgFRRDCWYo6rCFOdu5vS0Snjy7+3UnXfACts3zy3xfjnoTOelv7TY
JgpMbZ5zKPzO50QeLyc9zarPEzORoJ4LgfOiEgdULB9DmiOIrwpB8YAylQ6puSH0tfWYD2kvBGmI
zQTa/3YufUnDswNsyu7frFG61WtLj2k+z7RlCZQBrMOxuoN2Bn/H1+gGd+PskEiHd3EFM04myg7X
r5qC0GAHH7ejR/w2MXmwk3ioW8SvVZjYb8YMbH8GQMVERaSsBC0tY1wVI6gF99EEkBGx5ZFiHcVP
nSPr5PJPv/Sv9EtZD1SH8T/X98/9W/xDaf/9B/7oll6zmQQtUeFcBfZMsv/olurYWLGpkiUvcIsK
C7/0H/p6gzh7NUVXp4E/6npXWVvJVQfVxGxehVj/jbr+OkH/E7yTgBifQ4jJeN9UKn1TdVH/1CUl
uD2JK8kgygeltmQrb6ql3DI2Y0MrLPOQzbNiYEWgiTrb6t51KZPdTAVzL5uy3bcN53/GODP5fjC9
rkDCWEr7HtdoRwlVkdgW0l8yJzEQP1AUDlkDD5orwbNQ0o+ebz3H4ewjScM2RT5zxLQWbE8eand+
YdG6q9q0JQLagEHkfTNrFxv4fgIEMI+HyB04Cx9Cd9bSo+96zfiIslxYj1pJnQHiLSarNEonfF98
lpZJ149yU3BZFr2auPeoMHjm8dBLICaFBWCQCKhzWBTxrnGNRWWaOCSjFeS3LvRn9rypak2whfYZ
eWzyRLhTC0OkiFNqPDo4c9scFrpc27gKhzdfF0SQdODEgkQpaRzK/pVfjUinV/68uEZ5TGmj2lji
aFQzxpmYeDYnEqWKUld+ufkcR9moHfDEKZIY2fTyEdLrsIg1ZMI02oZWjWRvhyoxHnZjKKq+2esi
CnW1DmUjWrUHJxdJe1vTTuT0E5BoYBTj4Z8V4S+tCMru/asV4eNbF3P4xLHxw7rw/cf+WBeYovg6
gwrH9nzTttXD/8e6wBTl+2BFPeP/WhKUs92w0OzwQ5Z1Vez8vjJYpNtbiEOR5TAMh63wt5ztXOIH
Xzu4Cu+74Yf+gkFP4seFgXFDQ/bk4FwKIuKXFTjz4QJxVaVrT0336U8fzH9V0lgeF2OSxEyIoG50
NPZP6I7Ini3gp711iTWSVq6cUIk7+EOW9JTDWKHq10i41ps/pu3+/+PSQINYmx18/KqD8ucFMNEy
fe4r3brQKeDSfquIL3Jim3YhQz1BLqSgp98PRw83EPPoX19e/fr/WX/VO3fRcGEVRd/BF/fz5Q0z
iUqf/MlLXmjMfzxtpI0LvA8oYYLNjgOcStf59TUNbtP/fVFuFTgnOiqtn5kFZY0kIap942KjUXxC
3mkesAOB/mHW53+oe8C3VsKsPRj0gRFZ3A/9u4OScZdrDp9DwzR8B9synfed1sIsXBYY145nQJgO
7VHop/EKRk0WRSSBqsJRZc5LCJm/fh8/gkS+f3bXnDM8aZzHf2bmeOBwSIuJjYs+aNwrA4DeOR9Q
IHvY3Z8I86tOc2Z377++6s/AB/WNIfryHbT1XNj/6YZxNOh6s93ql1QfQa1caUFuGX8T6dxcmEHM
D7YFBxWPAeKaK/Hz19f/3w8m3AXP9FwOqdw3Pz8ro++XzCRnPD0KcJOoB0aiNrmPxv+KT9f/zY1C
LCRPFkBnipCfm36hdPtSiEG/IJOdHzQEVNn2O/M4NEEkM1C03kbhqKdTwCv+DoYESUc5QGvpv3zd
/+6Nm7Q5TVX5oPf9aZEwLK3yG8Tdl6FveEgssKjVjUHrcQyuzJpff8z/7iFRrVieS/5ijvyT9lCv
IT5q5mhwZKB6L2UMieYalDUowGvRqpykEWAsXA3u8itwEo/xHK2k4owFwFSrk+aM0HIbG4laBo7k
ps8AYero4e7jeASTW15BwbZX0u7xmUXl21+/iZ+wUtdHxEXbSdeWrYIS6KcheJpH4eBJX7+EtBWb
LW7Gdn+9b+idwb9tC23FnIp1TwL9KTzwmlGyKBaS9Jt9LRUyOmEane+WaQEppIeie/daMT/8+nX+
m1VQhZLCTAXTTyrETy9Tm5l+OKGlX+zFZdm5fsxoq+tXXaFfm7z9b8EAagf9YQmEKMNdzZ5L05ze
9M9XLPrISEUmu8tUg9Ukjc5+Yzqt/mYyXhsUE7k1HSitQJaBvhLeG3Nwpn/4mCAuqwnWkP27id/5
/oqKFRoPQWJaLJzqnrh+RAzU2Lw4Yfs3He7Ak0TkegOZyjoYLm9owYRz+vXHyDv4+W3xTvieTe5c
w8Lp8tNNu3iZ70JXii7MI+XKr9HSr1NXS+9o9cl+X46wpBhbjileSpvRKu0PKFFbnwl2GuTq2LGS
BD6tjBQCgSh6dwuTjDlr7HSDTjJUJM2AbhlZPsJcSJwR8aQ911oR9WvhVhVaw+volpBKUnOYnPNk
pGquyxagRrwpuh/Lq8vLoIa/XlekN0bhVecxJXpr7VUtGea1kWsvOuJ81H8y/yKYNqxz6gCQrODp
yHjGyvIu7Uo6x17G5Trp2b+PoE8LlIFmWisNLo2z+TqjttS42kbN2gR4u7T6w1Dm6bQ2Q9d99P0m
FkGD2wkVhDGS3VbYESNgahUyk5ze8D7DNYeGjAOwz/YL7QMjaIbBag8GtEHiUZDn3hjRAKKvHkPc
Nr7/KKeR4EiXhLT2ok2A3oLU7kubDoTBdKJAwlffu1GRtysaMHG49lJOWjgo2XYz7hGXUBqGlAr2
3BQxjTpKAzjPek9r+MpI73yLMgHTERQ8S8Hnx5pdAGomPybdTmG5Ff3Z60IyJGfsve4NstkMdHKo
xzpCgeW7bAB2DRoCxwQby3QfZUH0XWZQJzPWkyiJcSP5/RcEuw7xckYsyH1CkOWbRXRuDQuZqA8s
oCHKYoI5/QKfJDkao8cwmTrgM1qHik4rSYyub4RbjlLVJ9ot9gt9PTtonDp+50aZv0ZDmKqUzqhc
i4GvZxWHPSHaUW3D8nHHFTdWAf8dROA8g52kARN4Vf9uNcJZgW2M6ic0HUl2GkuP8LpjWeZ+8eSO
TM59boBcVu66cAtPo8nKrNeDYQCmDXYlfUYDQm+9QhGj6TT1pSYddHWZ7tcvWjw6Ji83S8t2TbBb
4W01VL67fIGlVxHHg6JDG6uTiDyKIVZw661h2osqhMhNGRRQa55nreMbkyEs8UJKtI4jNHzG9iqs
MJHclUgxdDZTq2z4HbRMEa0zAOCUqC98qaRZaSshWg/2B2RWekMEpdKNY8lOrOgy4C3rV4t0rLfQ
nlAAYyEE0a0o6Gkx2W9zuPgfrqS7joCdA3BxFh6LdciF7bgp2rjpkMPGINOKwuTXy0blaXLiqE6U
dSDLMVuuM1lUp6zMjKdGqGRQ4HTE2PT0rOlduWRH5ZaPLBU0Mf8mWmbeE61doKVChRQsropy9DDN
v7WglPOgz8HaBWS+pGeGECwxIIg8Bfn0b3y3mh9+FzBorKjXNZIazrsJbTbRa5ZjWHkddkH1UV4j
QLtuUApS9WqxGtMiNxvk9xWGVgNZcyLvkUzyxyx3yJu58pqjiAwdpEz6eVRRJFKRNkcC0jdID+XD
oPDYZp6qqAGD7bmf6wkcK9WjNPjs9ULFePJIcqUsHrv3pOJmSNWfxlaBWkgMJc01G+03T0Gqabp0
73XObovFsXlNs4Lqd046+XAtFJasAYY/p7nzvaF35c23DS+Gdm36TuoacKHENc0DsyNxpnmvwaYO
6XC2eVbdcBvx3ZFwRvFeNWw8nQpkCHlFIhUU4RVq3o2tZzDsB5XHIDNDazchgK83p1M0b0IZ5f9j
7zyW40bWNn0rf8weHQASmQAmYhZTjkVPiaYlbRCUSMJ7j6ufJ4vsOWJpfjLOrM+mu9k0BSQSX37m
NeVp3TZc+cDvINVPjwHnOqNBJO+Q4PQ6VUnhQD69Fj9Ce4TCU0ItL5OzAwbfSGtgU3AQGIDIGQvQ
XDogwIFpnHDscIGVzfAT3cViTJBAs4KfGeZGiPgfXiErkCj8D/RMSIM4ecDojF88Z8S828dTggrC
I7njSz+0OIALRxLbSl2qAM2OT6wZFXTCgDhVPOmrooUjzO2U52IwFCpAPWROREe4WkwTmz1ai9ZV
p7cnBDbrygwTTqYUVwRkXAbSVQej0f6yGkMj2ud4I5ClKQAe4G8X/DFp63ExIJyBuTopa9ZZyEpO
Q+zeJalXZ0j2mmjZH6wADgZAUU4vZzVVOfd/CAJpJhB3hd2OgjijlAswcQK2LW9YpfTH5yMisVA+
Scc6q/qeWCWGpyFPlXS/Rl9C8FRBIIM24iBnHUZSUL/A/8FAzepmmkP12Hgd76uZ4TxkxwteFqHk
jW+alis57EQHA8T2/GAcIC1y9C1sU4KPE9Zhe+MDpx5PvVI/oKR2CE12ibQ+YtD+Q9wtE+ATytF2
u6iOpMj2YPCvbOZet7OJsZTQKl62gevR2k8oQ5zJs+5GgcsXQ/PZwpcjSHzUymNf+9dWZO+1NU43
hzvkJCJHbjX7sSkbmou64F1Go/q+aBeSIaREjQnd5mqkpL3rIZrelYAexLbTWdoCOjJ7zRgPx+a8
mOyoKjMAP3kH01xZoWdpe8YK0GMOjL6nktGr1lTD5G+S0QJF3ujLiRR3AUHTeaz6jve1iAD14wfJ
awVRJkAPbxEgBTIMYCXN/Kc6Tnm5oC0RHaO2gYcQseWZhGrDiigOlNiOYOagQUjsLqTfZ/Lr1Ixg
9rGoo6tqNKZ8fDMI1i4jB/VLDDGd07QujXILCmPMzvJB8dtZH9n1rWXaI1tEu72sF324xMkh9k02
qn+IzBPkSUVCXZI7HfUK45DyfNEL8BqLdOE+JDZxQQfWJnQ5cQ57Nwi1icTUQbWc3Hj+2XAMfTns
Twf1hJOERsAJlvdOeun2HlsEGV78dSUc4yicmYe8boh8zL2XCpksrPqaodkbCRCvTM9FcblBW1Xv
CjWlWjDfDjBq0G4cVl3gtyF1twGeMPB+PPusYtXJg3n0khprF5Rre9LIBLnOWN/Qq4sVRIIM5vbI
92YSoWZDvLeuLIdbYMtZdzJSJfL+Wcib5SKn/RUJRyF2OHVMN31SEu1FbF1jfwQiL1rY1KZhQbno
RoL2IQI6aYd7VRm4LDZaLPr4ZkIJDMQdeW30AYQQYChmcIVDR1AoQ2RIdsjnofRc9Ppqk77jNRP1
zOeG1YwHxuxQElSUag/+NJP4yZD77ucBnPCIb4OxoaU8ocBGLgRQD7T+tO/6oYiuLY3LOEVT17pq
IJSDUfM6PiGMS3a7aSHYfdfJniQkNFLEYvW8uGAWz/3C4L5xetu97b0pv2YIiCJjYKwxaGiRwqgB
yjREdux2kpdQgBtxsfRdCUVJvR5KwQs8cTwywuNEmuNxWXe0PH0ylFk9pAlGFzKueKClHJfpxOgT
sTMLaBDMOEtsRYcpP2X6l1wKp7WsNadmfkplP+21OfC8xnGxuAxKUb74U0a+oLTbEBMLdhjaEKCO
p6ntzLNaB/+zJAhpRPp4sl4BwyupYJDJOjVKWwveujy6OoMweBsmNo+nySv+iZ4BiyQk2rZ0AMeV
J0Y0JNEHRv5qIMfJdUpXR7iTIDNIhjfhoINSOO+MLpRTDN3OR+HzqvpRjf2M2XB5SALRbLJL8gNm
GVzpdDhMAua13+n+l+lzSY7J6eJXmFXoMxxb4uAh8LTL0KEwDPGyqc6yLNFayR0xrURANDinn4Y7
ofZmibUhisYBXx1sniwsCZ7sZfY2SmiLZraT2BXK5vxsoIwwOQmJVouK7buDVvUhbvpJSnD0OTBh
RjOpsTOdb1YB/lRoqaNlDRaWGD051fdUO1eVHXGvqXmFOm1YEwdGemaUcqdCHZmXpeQEoraL9raM
4mdnUGZ7LivEuMn/AMfItPYvIBDpDKMuz3ttQp6nheecuu5iuqcUbFO3b6lvwJP3zUnZtf0uc2zb
o1ZBddhMF+vO87CCmqS2CKLPw5K4oEOzVRDYVBIHuxSFqeJdRMd6s9Raw1mikt8s2vHjNWWG+f6i
IMWs6JLl5i5Mc5TT1NzZOz45ugOWMt1PkVouImeO73GUTUG9uz7RmWpn2XEgonLpqty0AYdWxk1z
QOiSToPWFY2Y9nYojV99JeQTCiPLc0ZW+cKQqyXdHlFfIa+yz62qNS8sDf3NNAgY4B544P6ADa5r
xCi30KbqMykm1DQ0gjhMVPw3ShzhrSLHR2cmBx6TasTx7Mn5yhdVcB8ZbvqrrGf+kjyAk+MDUHk5
gJZxqhoRa+vMBkyHP6jvh7bCf0SMP9FYY1T4Ibf6f2fUXI+/D3def+Of2Y7tw5O2PUX7kL6l0t3T
19kOnJm/HHpyps+ow9d0mP8733Gtv+gS8eP0diSdzt8QnZJvSQYkHq83HT1U2v6dya+mdv/eAeNy
OA8l5osWM2cTqCjf/23yCy9izvPedJ4jc6mSF4Y8gTA3oDmNGunaDrrmA+3DuNu1s8D/om1nKX9N
QVYVFxaC6hiTVAbqCyh/eGDkkFIKUKlA8RAUx31jQo6YOZ0rtWAUgZb+YKxRQqo1azvr0SvckLm0
9jVc4cpFMQ3c1njPnIF8PCOloeHqzH5so/DZg+Y4AegZ1xIJl0T6zTobJwCPuwJfvYripkW28rNe
s6U7jr/NZRCtQ/DGoleBdjtc9uPVQdvWIkQt8rlqx4EYlCMbmaWrxhEivfRD6fORkwUP9aVWTTzf
OXp00uCY3TfcT2FhbnH/cXPP/uOSEFsBYulIT5OrEJV//8Ag0E552TbhE/6lMr2snDhMzxanr+lN
aJFlxIlzN6bApkKtvJ5u20RPaZWY0M8fy6md63rl9vCCzjJzaM1ouwTh0qO5PPEotl23RMtD1KjA
QFeIAlVdLdi48GO577TAi8yw7V3/k/GX7kf+tsxQwPQeJJEFzuBDDDvq6QdROjGBy4pnc6QDcyvx
vS+/5ggoLTcfr97R1IYPgi7P2FRJPTvh894v3pzltb/g9PeE9qFtiW1FEo38rW3yhk/CTZxrSJRS
RCtMezOjW1dW6A5f01gWycvHV3LUedZXAvJQ9509oIr42r2/Egv6iOlPiXoaWq9RV7Kakw6VnNxg
5HFGHbQgzfzxJ/6xyFIgqKgh5JbpsgpH925YoYE4nSt+ZX3dlPMGawlA3OiRY/8zfvJZR5187o7A
5Vhgq4l8dKKPHqgNXC7FU9p+QsQYRtSzDdwhik4REmbfhWWtlziblQaL/Ls3yR6iqw+ShpkYXcb3
y0rXoW3IedpfE8o3Hrm3m3kDZlZGzOp+/FFHshQON8nMHvEExVSI4H08PEjK0krhOudPbeZIALyx
HxT3md0Ro2C6hUFYXU/+Epj5RRkDITO3cojS5SFp3aoSqxwzuYlkEna6/wWdGyYj62jQ4MmUrrE3
I3rlOPlnc+4/HgxiERJ6pcfTMRHTP4oeOKR6cIXN4heDi4arYM6dJi+DNRt0ZXH5KsUmyAeywM8W
68/d5/NUbOWBumbSfRy2AgPeJfxE4ye6NZZNKu3KGKsQ16uixkTlILPbbM9rkrqPzNjoMm3qpml8
WGyMhYa7OF/GRjPXaL//hA2g7XzIfedz3NccGiIfP9pjoVEHxRNIo4fXxNdUi+NnK8OxgvfVlD/h
ytGTXCXe3C03SPw3bKplNsN5OPHbqkXbWgQxb1NbOA6HQYGYNMHSh7Q0/2ID5smLak1WhuOPYh89
YQvHsZfXAAyVi+gipz5U31rI6sFBtitlpyKt2fJ0igZka7cpAJXzRGjK6BCNNw5YLZiEU+Z9CaKq
m75j90UKsapR0WMtUA0TBHm8C1Wd7GynlrzfdTTG002F7GP+rEYQUxaKHEG73PD6+/JbQaG3PDQL
4scMLavEB8ptgc79hhlmlRTbXk3Z8rB0wh3uhqZWw9c24f+MMAcTIsgqoszmmdkRsJB6RTs5Rrk9
EZXBix54/A1AYOhKROGOYY0qJC5qic1PKqBb/Eis3DZXIFinqPvSjW7OYTbXU0IIbhEYCmcoaD4f
bcSjz4/jgaM/DShUpa6ozOL6e+3FctgHzlDHl5lD7XkyQjwpzqPamPuzfuohL64nD4NqVNkYXs/n
3tBGHJZm0Okzs/YCcPn7yqs7xNpKp6jSdP92AzLpIm4V2hYarhucpwwWVJoF26+dQh3EshzKbb5F
RlrxL9L5OUenrELW8p+/UVd0VbciDrCbX7Pl4GatRLRI1qCHlclHTxXw4TN0H7gnTHv0qkICYDBJ
kY8qmu5eoux0hpl3j+OJFeGTl2+F4ZK1zRVdJno+s1tzewR6vV1KjCCSF5GWBZsG/kSSf8WssETb
MBEagkIDIkFNcIWnLJKAMFhoKuNDgMQOvwUcN3B3XdilnjgznCkGNZ1DPsN0YhoonIHlMk8Nbr3M
VKwJvBUa3qeBKgaqNpjQOndLrEnwPWzCELxeycRnRnVZi2Aowi1mZ/q5u/ZAFNg2C/3afFvagd6/
DU18vgo9UYvhzG8H5Hs2JXxZXgU6C8ge8OQ7+kvM68qOS5q5e/7n2Cf6Whw/Asa5Vq7LK4hIXcpO
EYvCTmlQqLig9JnHns7bgsFM46uW4b/8BtOBL9a+mF0uK3FgZ2bIlOSsICSMnuVcPOYT4P5IATFm
6iaH9QlNpbeoTq2Hu8rD5u6uttAe6tA5oUF6RepIFb51xpj3fG7mRQePiJHIY1KLRr/Sjq//KDxp
ENy0E8kbaXpVlhju3Jh2fb6NSrdqsamczDbJLwdcBviDdYMzX7ZeyMX0rhZx3HSbKvUXS+4nL5MT
417zzo9k7A8bVJpcHZmiDLjwTpnogqJ5WIldl86hg+pwtNBLDgezWm7kPE9sf6/18Mfa+jnSxAWJ
wliqKyXlgBhaZGqG+xoFfhFflxb9Tbw1E9xtiVbxAOdmZ/Mug1eMWxPszYrOfodw7JS1rTGep0GL
mxS0o5ZnUztQe+Rj0SJsma2LIJnD8tZHw8gprsq29OHnKKxtx2xLICbcbDsRJjP9h6ovfR9UkvJQ
52GO10V73Bl6GdJZSQmz6tcCSYAmKMF21mIiCehVIO5NhPNneJGWUHxcgJp+qzdPnOiQ4nbjXGPD
iJI7X6FX0rKHAhGjMHReahhctavtoW+Y2EtBqGxrho20jlKeB6qSdA37+qodlU3ITbDU5CkVTOc5
C8o5H/lbgFZ0FMS9wWfnmnEVdMPORB6Un6SEqfleh5AUcSk1oZl/ocuoM8LI6ZF2weBlUqxfFxlE
h4FV5F2w7K5lQw1wUxnj8PTrWZ57DAGcvZe1CxcOB6nnox2Llla1I1xyHA1z5XLK5wFtm3brOZk+
ZLuur9mOE1TVklar18zEBzSODed6MueGDhUhCgvdqgYJFG0Z0TPkX2Cr8vmmMabzr9zDQvbyrQ4h
6uvFGcsam+2TtCGqAimJklEYp1oqtsEVAZ+8TR2MRYACARqFt9rqcD6PSw7/+QC944rdZET2ZQfz
3eXFTsC8snk8NLpZwbdtncej/h7DVMHGXeJJJ86q1Fz1dYsx2fJgQdZgjYXb+JiYkImGJu+ngfJi
t3a8QLrWaowYvV7ZgPBQwsT2roNGt1iz+sHQKmtuzXzK7hAx8SGyNU0d12cKRSD6lOXQV79A/tYG
XfTccC4DrhQ+eVHF9Y+YmLvsUvSGsicnyZYGZhXE/8dxsbLxevEN6Cgj8igMf4QcK+RM6ZMzjK7h
4NMVG0d43VdNDS66XNGKyq0LZj5xug28brDWNc8IRcxyQlUQQdtiQAFrTfse6cMVtgTjzDTERb/J
X1WNMXfffdvqnVuVMQFH+IgWPoI8fmbPQYkuIPcfsE+DsDvtIk6ybO0u2big1h1ni4kuho1yDSi6
OehXqksvGfZb1W7w3VBsJAnacke7NSo5+JR2aZ0hpa2E09nWekbGvZwBdHdY3tCkdRNsaV1EuHGk
DPe04rtNXZrjch7AlzZPrNGK7F1QobfcrVC9WJAeDIQ0bqq0zJ175Mqg8J+Y4L+reuujezrdTd0k
uksMXArjK1SudnnADgjpXtko1UCRYXJUrrJOuUj5eJNkRI0oD/PKDejrLD3BFIMG6lI6Xo4CR1oK
O1q7SAIhxWGh5Vk8ReDah2mTqm6un9HUEX3PaBQq5soWrezMky4oagmxIzUl6mABAE51xSjfSNOT
QVWktdFzBO+vQyqtRB3eLjeW7GY0vpXoBDw1pC6rOrl5y77NOQuU9ZWZWsmcccR/gWOpygXK3ffj
LKvK2VTB2ATMak3w3ykSUa4kGwvg1FS7Zpp1rkk7MCGDolM56GPFJ5DwcteeTh8bDnBeh8hROsLl
0tQZJvjBANZTMmcYhOgbq0bvHDUpg5QU2uzA0SOjPOGUAcUS2svJ7Lr8zV0vS52n0LDUlYObWAtX
OwPYz/yTvs5j9Q1BioJLsSo6lz7GGB29hqqvJWFSti2ZvdagrewTx0YG/dtokrsZqK2PFbEs8TCk
HlEHG4ORMxwLFXM7WIVaxN537IyUqLCps41TFBpMbpS8hAHuWkoUyQmICIVyRgMPdUhNwGx1LFBV
uPrk9KDjcaVNGLl8NtJFmGPdDg7egSjvggDjj5nIWPAutUgYc/2tn+g4mTou4i/goiyfKyqCqrWa
R7/xdb7qBwPRxkbVS/0cx7oomWMkbnERlgjYWruuqnQuVVSuTlkiv9NrBGpcddYLEGuQdxuMXIce
qKxV0Ddgph5MrK1vMvPKL4nhaNpt0Q2j3aPgE3BKvZ1gjlWyjviM6o6F8kd99ZYIDBayQvnKLzG/
ySk6MvCxJK4e5wpX0LcG/sv7f1ZiqXmFVn0lFjJSgKz8xTLvFK4KKdJkHjNwbAhYMmhVbDeZT4H8
BiCPi3l9jByYlvVA+dd3d14dQF3cCaRteEY9OBGruSpgMYyR1rQ3A//7kKJCkO4jvBDz8dQhHR3u
IEPoLBa1E918app+iKPTykSHH026jknayHQMGQ+t71+zWXL6dda0jkezcTuEnCE+XsFi09n8gAxF
I/dmFbaDd7N0EUYmFypAJr7ZzwuyYu1WiMbkVrEyJtnKYHbziiByrhteNOf5gQA5RxI1C5GGb3Ft
6Q0mApQW7ZPadvFl34Svp2s0DCGHZl+OJKprIZCrvVOi0flmp/R+DLIkIbM2WYHkhblRwRf8f/3T
ZCXNcjNmnstxaUVcl72OIlenhmgxhjqZF5W+2tfXI+0kzyXrx5KH2rQEvvxCTGIIfwzeGDIDAjOb
urzVNXshg09LToBxaOPovZsVtl9cYpkdwiILMwR/+zP+QC5Iasdy5tn2GIfxWcXScAtmNcS6WYEQ
QLLxgYoMX0PXj5vHoelj/BPatK9wmqO2dMSFM1pdilqItNlnjE10EZhUkorNtCb9QFrHJ72k8OQ5
d7NcIMqBTJrPlYtl6HAy2aJOH4fImliU4DXzaUNzINdoS6/hbuPJT0kM3ipibykQItxNYQiPZ1uE
teCrkJoFKx7DMKZfYujr5cY0kABYg22KKEeGqAlbOLyqEv2dWlAIMdbGiLfvDdbCuugGSKmzMCav
ush3/UYn8mGFnORd0Abaikzrf5CuTxhZYCjWDLIgR/FluTyw6jriLlZNzXtauxXOvrp+YDspycfT
2gsWHSqZOw9qX7ly6tB8dCe2/t7yrIhSJfXIo15fvWLIdGqVGTkDLIBZONJh5zwMrd4Yxaj7R0Yg
Zr0lXdMbi2vTmeBSsSAID6I942M4qNZocOpXnGo5rC6VSh0NNx0TzKmjAh4H48alPfX6ycr2XmtT
U3CwGQ75gZi6gdCpQBnxZ3wHjzIfv8BCZ6JwBYjicKIOVSN4AZwDT2vcJQhSJPy9Wrd0ruxs64eD
rgJfC4ssWPRFl8s0zuGat2xmWNd5OAidOYOXsNEpkkx2/xgVBY80xu2DS++BRIc5pm590HVbCKUa
elDRHOEHl5kdNeNXxF7reIwGWgApMpwF7OC4XZgMRKJIH0U56Qp9fo0c6EDoRBcpTb0rP+4aHbd0
6RkBkIe/wUAHHd3jBiuSAYBQ0Fj+OQWdrjOHyMgiuTFgzGcIWcF15ZF+/JHHXTX9kZSnQJgdy/ZI
nN63O9FJKjyzU91PqUY9vXndGhit6M7uv/tRMBDJcbUEL81zbTv0+6AI67JqGehO/IydQMcnzDAE
8MeJYE3s+vizjgHrtN982tQC3pqDzsgfU6nWxCRnzFLxcxI5UNjzPsptdqKEQM5rGDU5igmAkEqC
Rg8mrKWJMmS1l62rDu2eK7oQerLhU/Lq2PMamd9mH0UT6hKhcDGwii9cVY989fHl//FUBG1hElvN
RrEsNFneL9WE7hSiaK587GJr4jo4oHRZyOFKCfXxR/2x5wSNYaRdFJMgIEbH/W7SqNguSKAe/Qga
zLwPZqDED9bi6ldEBSHM4U9u7niEYvFgEKFB7Ziuqc1k/v3NNXUrvJD+/SPESh2jOvCMy00fE9m/
hjZYrnkT+OT7JBMzXz9ntms210S7XJ5+fO/Hy8zUVML40VNVXjdIMO+vBGufCUvkUPygJ0HpCCqB
LpWHIgoR8ONPOl5lWyKfziAWsUKXCdJx8zolMcTKHL9JDF3c9LKrMl2axwmV2h4XIp01fvyBR5wm
VxOKaDsz5JVM+Ggfvb81JE8Xgsnc/GgK5kTRthGBDnMExZnnGjR1BjwoikFi+Gsk4kFffTZH+WNx
FZtY0wtdbL24dfv9FVAlRplVucUP0PFzWGyZZS0I/9dF5CMAdkhbhibSqTH8RB2/35riBiIAlBe5
wpw6Oh1fFydPpG7x0PqfeYtLoD1UC0vmFRwJbToC6t14ojO8EYHktCNau6PUhyX68+VQbqLA1MoR
guhELtK5Pc0ja2ymERmClBbd1iOZt7vTmNEydhtlaujcqh1anXYZGnhMGzmu9XGuqpjcxm2FPuIr
uCVclvvaoG9J7YmaaWrrpCnxwFFwvNpIqFbrIEGfhK4NngCsvxcmDZ1Je5iAYJ3DhqIt+/Hz/2PD
uRA3TGSgPPQY/tzaPZVFZAA3/F5GtSBnBSypSyB/6XQG8Nay/vgj9dvy+wxWh1r/MKPxwAK4xxRE
BmVzhwvE+N0Ple4xIiKu0kssl+3UuDJbkyvAwsvvKaImK9BJoZHBiPhsUHR850IoxyRyIjbPP7zD
+Ps3PEKh6mLkWUbfU1xO8rM4b7r83k5Hu7mw2+7q43s+3uSC5EzT6BwlPOaVxyQ6BU06jqq2/THU
oNceUIvQ2yJJKp1ZffxRR37n+q/D1YNBp1wmb5Dtj8av4TiZWVYM9n0Bls3DOdlSXbgLaaNS6cbJ
yOmwYuCd8y+Xhg37ctIAQYo1CbKyoq1LC4aSR8/vqxHJHvoIC/r3d2YcUqGg1MRbEZVJpNtak6Hb
AF4H0jM6HTyl28RpznTkbjAswc0ZqeQsCkNDT4qsAeYOVZUFa7I+NQziaLYrSjN0Xm0af03/M3wu
b153038VfX5TxkXX/q//cbTerAFaG4idAQCD0/zHxFTKsPNzBfiqzxN9Mgclo4p0hRAGlfPH662t
Cn/fz/qZErzQGoPBTF//eD+PZUVP1XKCO88pD5/VS1qnmg+vjyZCPSHodfaeAdJhFYqp0F3St6+a
odcdAmM0WVzpuLqfSS1YEensHFrNeGqkSW8sFy2vqmKCVeXpeAIxgYJpmxYB5XEMaJyy5G3wx7RI
D5EM4Pq8O4tnYv63G0pseMQKj2Q+xThMx93X1sRgjbrHa8hIP8nEImtBUHYg8Jebrol1Y/lthMYb
yd5NmHlw7gWYj/AHZysfaYF8vKTe+8fnumjFuLYJTdmXnIV/8PNq7mDwcGD4lQ3C/ZY0hbR3NuPR
vUq9yqHHHyFa6Uz++ezFWbCpHNTLcjvNHgaoKWggeX3B0BRNRd+YtXJW1NX3AfVrewN0bojWkTfY
+9hPvuSM2n4NldNWK9WA0l4zy1HXgwzK8whJzktOpGjRPIwh3RhtIv5emCMPZ9jdJhKUOwKh8J9k
+mAsRkdxkE14g7V+c+NwKsG2ARV+6c7NsOmqud4yE88eImb4YDFtpgSJZj5ziIyM8Dor+wFqQp7P
0wGiu9SmtRFV497ZnM+PVVRaEjMtFdHCQNflxE6K4g4SUP8QC4F8qmcaTrEx6Nt9T3sfUoNRNbfK
QSCQ3lS/R7Ux2TEmmKs175Oa1tPoxwilO/mA+Wu57UZ/oGETJcnfvaegznkYrm/AJpd3S9LTEnMs
I6LbZzhrtEW+ON1s/kRhtv2BJg+KGr3s19Gk8vPUbeOtE8/xJ0zD98GaDcFYmWAmSRUcm0ThKKaV
tH/cWobFE88LHL8d4AOtsrJDwaMx1f0n2+/dC/36YRBwAWQhNQ1z5igjCRaH1K7xiyecMHIwQpN5
ZxX0V1d5nl4ODpKi6yks8y+MCN30k3zsj51/uE2wOoxsCOLHsIletj7mHU3+VBcFhavA2H3a5cIC
+PbxTR7+0r+O4cNdAncFn4MSAgfycRE52XlqD2BlnpBU5Z0RNscFSrY5clJQ2dyvhY1FcYyUOsJk
mfSrjRgqXLZREFGw6ztgX4D11HWjGv+sMGr3nvO2JU/qsw4pF5IXuytySBud5XyBzlq85D181IL2
7JfBnu2//YQ6dYXjAnYeYRpeixyo9cpwc0X3JmUWh9UJjbXGn5+SMuwYJfTNzgql+WhOHfBjnt8n
udARCI8l0WkAaRDrIjijj1MCy3DbycHd+Mnp9eJHsYhORJlk+2mZHgvLz74Lw582vR0y9KjB6u6d
Ak+EzcdPRurN/O7JoKahqzrAgADHUIng+79lJphv5IwPIvcp7Bkc0E5r0tXkQfBH7Dpbus3g4AHr
5h3UD7wgc6Y9Zb4v6VtdQs4cOvwsQuN6wYtgLxY8WrGE9X9gCwgrtEmNy3gu3ItZIHwvcnFHDzS7
Lg0e2koxGJvXSzcxdklKfKrdyne/kjYO5Q7vu5dZJfGVcAFrp3SK93FYVte57DKtFNX2P+cs6u9N
aadfjMLjgFBo9e6E3Y3oXjdxeDeiXpkgmAzzakB5118NXcgIALZdwiCEM/HWkYZ3EUez87dFVztY
MXSQ0yfb/j0siUfM2qItSg6qqGbdY5Z9T0uY5+4GkGkceWVA4H2oYjGDf64L88oaqSU++cQjUYPD
R5IbUOJYNuh34GpHj9O0sybn6HxOqsQ5o22G6WKAMfs5jcpkxyCiI9LDBH6qhJk9xOHUXcSxb34x
Bl/sPt5a6s+tRapJ+LSR9QKJewwGbEbctr0Q5dhwYsBA3V4GP7CkiIZNre09a9NO6XDkpSZQYnQ5
bzArlXvEjeMNfRLfhxVooK7RlMr9FuNAqVu/tNALo40uUxW3+1qI6UphHYLfohs6K8DumMW00CQP
Gkg5PqqWV649mBDVicGy7JK0My6RgtUiSaNrXKg2mm/maeQ4S+B67MKR0xt3vDi9yBnzklGKHBPg
rM4KICUY5W4Hhp4PcqA0JRdpbzt7KrAwzUQDrwW4DDuRcdEa5df2RvhxwcgVRN3ERJO5UqeyLET6
260uRwwrYdXElQJXiwC2BaHLxXXeBOD/d9eU8be+GLsXJ7ZxIW+hkH/W+Poz/mDJidIHubuFp80f
fT1hMwlNpzF9RjrGdFf+iB4kKI+ZqSGPjJrKfVraPjhVhfFzHhJM5dDkq/L/jw3raQgyRx96WPQG
3m9YkFIt6oVu9oydzdxvDg9ELQhp4z6qup25DP5d3RT9DrH8YFv5wfQ98hpUJlG0t+4+3rFHDbrD
2+M5urdM6NCqZfb7i8HYdxyQnE2eQ9dUt7Wy2q8Q9o2NS2P3nHOxv+qzujurnCI/zSZhXXaFy0Hm
Zt10E0PEB5BcjMNFbPTiBeR8LVcePLrbT67yfQ2gr1KBd5W84mCmKSqPlgxRgzn3a6d/putdh/dk
FhIPY9uZVz18yCtbDSkzpXZR3sZrZPkSwVHBSAGtxvFEuGX7IHFjujDdMb23G6dnQsIpANumyVju
MHHXTs249/VB/4dncTdXOIo8PuUxcgwtRcqv7nfWBGBa4uJ/L633z+/819Pzf62xA8t/xu9YF6+/
/8a6cBHUAo2H3rWnBJ00m9T1TVHLdf9CTc/zwe/yMvE6cxi9Ke0JD/MRjUNHg4mWuqv41j+Ce95f
niYD8E3aMrbNt/4Nwb2DKdy/kgmw7mA+TQeYnY0iC5XqUeaM3VNKHJ/MPei0dR6+ZOQG0xycJh4i
MyNlU2yetWaw9YP+m5VCWhXtJ/nMQaHo+BK0X52g7YPon3X0cpSSgsLzQnOPSrV51Xu3sYWYw9JT
dNm1OW4SwwRDkgWXVRUmJ5zZSEjb350BlA2KvCjsXpqLsYpLb9chX1uh511H+EE4ctAA0o0xYHdi
Vr8chDZB9az6gjQy/ZG09lb/5+w4KyqS+3Zhtoe3dmtsZ+nvIfQh/IcWx0VtDgUi1ybeYiujaYXY
mGm/nkXxMKNh17Ab9pPygJqGK8wOz8N+dOnILhRB3ICXeavYMy6lTECidKLdtumFY/Rfsqjot1Oh
LVb97ovyv1vC2OKL/LiAT9vmiYXuB2Ro5TJD9dE1ibZ9mW3gL67xPf06GcFdUo/NNkXCHLbnjx5r
wBPMn2/C1j1PrOLnEsIdTdJ1rcbshCGjtxo7lDhFUfzKJ8c8SQESr2Zz/FU44SZUfXtRtCN+sWTb
lWr5sGUXp+I6zJPwtYT5T1j5JKwwn9a9n/8+ruwfx8c4/j0Svf3KPwQuiQemtimiKDtQsTjr/hHn
U+ZfzJ04jOkhSn4EdtVbKLHtvyhZyDBBkTuIgHrMUd5CiUWUoYVCukeXibGd/+8p9L0/5KhH8N1F
xBdsPeJ1ZNG6SP+tLqGTmi0JoJzbtq0qhHOWvJ1BPnKd6yVDV6NyEKGJ4qz5VbnIeERYJH+1/ZpK
w0E1bJ3Fnlxn7aSAvNDW2iB6vu58o9rKCaERWuP8HWWEdrhC7QQbpQY60cqoEC4ooynd9VRt2wo8
/oVt0AOI/GKE1JXOJ6U9p1+XRCx7H91kdLaN/lmLiwIhdUbn2pji6HoqsjiDNN+NSPxX8yPY2zne
hBHLto4gi6GcmTbLDjdciJKzUf3s7Sh5ZLY236CAb21QyZi/Y+DWoHFEKwKPy6V7HprQWtkVQhwh
U7ovYaS+QE6N0anJWvu+R/83/SSUHloP/wqlh0eglOfyVJEu9BjXv38EOX3YxAhadbs0wj8FIia3
SADA8QbdS34g7LojONm5f0NGa18UsOviVaW8Uq5j0J4nS0S+TLelPPVR9cd/RUaY8TnlE+m18Tfw
svZrpBN6GSfJZS87tGq8qMsesizwTsKoqdAjEOW15zX3CKzIvazGCzccbXwL7BNM65+SWtU/f3tJ
/h+9XP9oRsXRqkdvDIU900SC8jgfrei6orheUSCWefDd0k8/hBLzjTkl4i0M/YB6iuaUwUm3xQY6
t1c56K9di73fJXB882eVWiwDhg7TdchgH1l4IW+Dmf+qydSewd1Z56Fhj9f/h7lza26TScLwX0nt
vVScD1W734UOPsV2Em8SJ1cqWVYkJAQIkBD8+n0GkCOw4yTfpPZjkhufWkzT0zPT/fbbSygYr3Xo
qt+bzuQzEUbt3PU8/zNIiD0NuHzlwmPPpPot7p2v97ReysM4HRfKBpvWYV9/qxT6Y2DtrrNYUy8o
LzQv6KfHcdSYUIF4yNfjg5lpYyVyl2em99WPXFAJRpjNIMWFSDzVs1kEXP0SPCVctylEFhOI24bR
fndG7cDhjkW5vrX3EBf5kPdcrPVHGhmsYq7usZWMIDoAlmssNkM4cA+7keeRrqbnu3uuFDHxGG/n
jOwAegkAHBbRysBb3WyW+vYa1JV2n6dBNHfoLUg5YRbDT2CaUIFAHKuCb0iSC/cQeW/JbCk3E8Fm
4QTq/oYqbCan6TsYI7bLYnWRx0tanxXGQrujEOrwLklVFAre9YwYdXEBWJq12VsXsHxmyb2xTLYP
LsGfawPg0FCh68xP8i5m02cROXYIy4s0iOApJZ6nNxeMtqBH0mJv9+6W0Jx/SF0Cwz1S/p+5YIL/
t3fukBwhtkPj0FmmOcUwYVfPh0aWLx9X8AzfRrRduNqmyvbe3hrRCLoV5Zyug1+g01qPtjtr82mz
Rcp6Dz2E4E8Pzn3e/XVIJ3UI/RcFDQEWhzHcRtrdQYnpy0s82IVhu5ffwMcF6hTU8BmAQE041HB9
FZsRrTnNtKeNPWW3ReZhf7iN12HxoTTbaEXnTM+z8pt4a6o0yg0nFIQ7yhent6E7MZQr93BEbm+9
xKM6exMtua7reuA9BMr6fBvGPfh26E5AknO3s86NvFjb4zXNGt85CiUd49eXbquGVKgfcliH25sF
dSV5KbG0T7aMbKsmvUURT+60OLJ6o1QFA53H295/V4XLDNQVzc6sbdL7uMo9AgDmIXKjG2CFy8O5
Q/w9B9x7QDOav6XVMnxU0/XeivOBu82iBTWT8eRrbFBoPyDGol7SBq33k4DJSxPgUMdjQfqqky1v
2U9A50/a6i3sO98q0jGBBBr1RYvF2ZZak3iQBPiZCXmU91xecTHB0uyNLbLNU/gEzLdqZk2+sfZ0
HHMeTvWDrV5b4EGvgPruoO7wnclHmJeI7S6DBSe415Vf7sffN4tS+ZR1A3Eh3OWK439L+ZvYoz9v
Zt6FO5P2rVmSTL5hzbSaAYHlg93wihsatBze+fY+OE/hLfMAXQXWpRN5+6tw43jDzNXiS9/M4svQ
3vY+AtN0z93MSEG0bnfBu8JJQLZozD/bgPEepEmWfAP+Bi2Z6xkPySTbXSp0E9sP11s4MXZGtg7O
7b0dD6OVWQwOWowb2u0m9xplxBc9p+dckT7XQJ7b1hntVxdnET3wvsYWTQfibD+59PJlPC4CO3CG
qaYd5uRC8FfaRnRHSyJNHRd6RMFeuAZTDUUVuKztQF9H0SUdtyZfA5ulzpkAzg+x9CZub/EYT+Bf
GwNZ4/Eg0rkqDrF2R40ggY/NSt8PXW27fFQieqWtlOXkK5a3nxv+RngQoZqVPbnaeQGNFrijwCS5
wfNFXqwMcuLrQBu1glvD1vK+2JvVTA83sGAtlodL0sz0e4MFkP7OvnZNMVsCbaB/uCVSxV7yuiFw
SORNNyyB+ljODCpNaMrjYOvYgK8GbklGkmbmamoPc4UFNih9M7Xt2/N8QgtcGxoq+vNBjnfGUSya
WlpafChUfNJ4sUnoOLG1RxBc+Vc0Gk9otrhRPBhbeitvQ0fo4CzdrsVyVW3lISem+UnUwT5ombGf
7zzb6I2olN7QI2bpQAlEsNe/2VMjNiY8l2MHRgDxC71jJ/6Zr8KmN3CJ+1w4i95hlBeRfXkwNp+g
JVd1njLJfToHg4LeWr0PJG/ybJTslN0jVSG4yHUgopPb8OKgFsm5waq9sH1PHDnFe40yL71PDusL
s7fe56MDxFVQp+X3ahQFIz10yIgr+RLI6YoFASkKxrrSEmMINs6eEdqFzomyh6tQXdEC2QUnPbCA
MZ8XW2oSbrTDxHCH0W69/Mw+4H1OeivfHxSk0B2iipvVfQI5PlBLSt0XF/BrKIfhRscbDBJgo489
11bvevtMHHAgyLlSnANbFbWKo7gQ/Dv6cpeOUxpOKEx3jcvzqVxSqG6kT/NgklK2N8iXWjEZOsDt
DVjj1eDjgmKIy4lisOsU6kp/WFJBmg8XqhWt3/bSVBx/3PwDTDRhb1wstsrDxg/xq+l244xyPLsy
7AWFer0ws/VVjiE4RGghCgNnuIRukfv+FxWCQfpFKLviAzUlFG2okBXfxZwtL2guAmFnQmHaNwgQ
HeCfRQ9aqQ3sl441UeH/i4tsbOz3LlVgFrWKVjyxB1kMG98AJkc9hOgmHqWuSVDCjCbKyNML/5tt
Z3dpuIUHy+TYOhlklL1A0LDe3Nr2Zvle29jZkM3ARTNuXnwoF9Jv3WxvvBk1YOG39N/iz2YhCA16
W6RliOb7V0DW+f/qr/xQUENu8lcpBNSD6Jjb+GJcssZ/2M3j/G6ekKF5/adIquATQlCJm/gYPhPx
S7/0uqC6q+/PLssaZ/kTN/b0UOV8XpPhA2ZMd48E+HStT4pUY9VQNi0Gbs0P6b5Z/bjn6LCeEDs2
CB6Xgw2Q23n9up8+8QU1vD7Do7ZfU2djBrMQflnxlqDHapDza8Yv6qAl4UQHbt8U2DkRIj/O8VQH
Lvz9gGhJdhFtFKP6wP+/Dn4YjeXdVe+lpc7fMwQiqCTMxbVYDASeKsGx+twh2QvIH1TjHzKEHyoB
qhVuLo3QUblEf0MJ9LM2BUwCMFKlhNZqgAOo6uYoItT/yDL44expdc3DSs1eJ3QmaF0IdFdvGHWe
moALAxIsGiaXkEo7nVMCdajSShDNOjgaQ6r3ZOenSrBNWqg7wOWhCy1H55RAoFKEf6RMwdBpUmrS
O/S4EFreAMorsMaQ/xy9BWHWrq0Ho3ozEi7R6JcAJnBE1atGq6emoKpqH5cJ+hsGGzEq2+vQvkDf
MQFPkDMFJkmqnjtPvR5aXkGYgggrCkWU4586IfzQNXJhI54vpQTd7mumYZGBrHfH1sZACUyfriwC
cKBWWujaeiAAIyLhclow+rABUVJiVPbePiOAAe+Tt9dd2ES6Nn/6BLUTS797OigTzlz/FYODd73e
G/5AEd2cbHFS7NrsgedLv33N6RP5MEFgsZpO5+1wLnBgvII8rNJL96ZPBK96qL+/GxhGHyiPQuq8
XuEtP6jSE9AyqYQDZdO510/NofTihxmTmYu8WT1aVmD1gW6wD5BELUf3bkmAwqRvCEqflJhq4AUq
LbSswHH7gL3oSUaXsGp0zxbAbJYPJbEWaHIJ+pMrs/G04k89gqtzo1ZomwlLaTkq19uhkxHATdE9
Sm47dPB7giTUruMGrUOB6+AxiBwQW6hMoVJ7p7TAkpDVgt2n8peaAlHOemoEjolDQDUAKqrpd88h
uGxZstNX+oAIsHUuS8cFf6oFV+VSLWqxAaSVo3NaAFYmioeklgKbI+ExF3TccXdo2YJL4IQ7BPvj
k8PgA7u0FAREQlYLJkTQ4kZ4suBPbcFy+3ATA2KkNqubtkCG05J1i8QO4B0gRgJgsxpNW6DGvk8I
ibLUzl0SqP6X3hvFLUE4RLN1SgbkaoNtdp+iyJ07JRPr0WRPiTgChbov/jG9U9sndAp+Ae5krofl
6NwhWVNgDZf1AFqfKADpEsBW5WgdCQiWwHdMGL02sw45QGh+BepYdhtwRP0FPc6rl/z8SIBiuEOI
m4QYnTsXEiaRd4AaDhCwiEiWlKO9FEwiaoJG+BhX7J4WCGNJewKLzbAsi6yzBa2l4Bp9SvN04hLV
J3VpKQBXkj4LKH3YoExU8HJSkaAJDMTcEylQrEa59rqkBZX9QNIhkF6mCF1wktSTbG2KXJcJnrPt
UjBYjg4uBSJeslrgIghDOcwwdZIdgad7o0is2aJv/DHG3kEtUIMjqQXD7rPx0TMCMMFLbhGmArAI
aNuiS4rYh7q0FjRawsjOn0QJCQKdvFk1/7YVuH0ukoQTSMGWo3snJLy1dFLNpSMOLENwUlQuoXVE
gCQNl2ByQBJQdUb3Lgm6JUqe5Q5KNrAayFUcINVH73/qEfATpJkF2rqzuwNMR9JhRIKpJIsIG7zs
F22iCmwdFH7USuqeX4C0tDLQvx9M1ckaAay3n1ZEK81sE1KG0wv4d+03urc7UJEoe3MSWoDcl6By
ueqfAdFcwoykFhUIp59WTLf2CDgvRFmmnF8gw4pJUZ5Wz7JlC8IvcDblXF3n9bu0R3KQk7UCQyFa
Spq93gGfWQHlwFTQUQ7M2bkclcI7pAWqZOSBJyrOX5CckbYtR/vqxB7K5RIt1Fi87mmBtSB7g9KJ
I8LQCuKg1kLrGu0IWwGXCgynsoXO+UUqxWugoNTu4OBeXdIrTxZ/elIAlynan1HX+h2T0TG/SEFt
9WoktIDFE1YDcVZvD62zcwnFssmyiFL/jt0dOC5Kp50JKoPNFRDllz0CawFuAMhlaVBZjsoRd8kv
khuSPTWDwuJ6CN8DRONH73+6Fmy0xNZhwHpc/bxzNyhu+KKwSO6MwN2B5Al0oz84I5T5FVD9x3BD
525QJIYE46acFgiyEj/W4Ix50Ra4SZNlUrloUuVdjl/3C7+wbJ6KPIYU4z+WNSDePDkpJPnpLxzr
I54LqOseLh//8y9R3ND4RVESUomel6Ur4uu/GsjHMmxy8sNjGKX8nPrP6wk+/+jGZx1ndfzmhTeP
p/FsCXE/5SN5/Zi30w11JPTVfZhupg1ihrKG4PuTPGOTeXr/PxH8csPep+n/TbmxB+NT84FdcXKT
fuB4TResaXKUJF5jBc6XlTyc+t63MA6aTDoVulVaduiH8fQxPH3qCjIpLxlerVnqzXZpQ3hZrSEr
fDT3IQSJ56eSqyIAack16dGb8NtrBEaSVniG1r3HphVWUE3Z5z+fh/GiaSkk3kW9mKzkH1OwSCrj
8nG6bBigWsE2ZR/40ve9IPSaK7LCAkqLDh69acuLVFhLaclh1jQLiEvYM2XFvn3umyoknLRgBOxm
6/z4iKXbE4eQ4zdeLGb8pS3gOtzBtNBWc4Xdkn3sm6kXNLwHOUmBA5KXG+f+NHg8Sio38wpdIi86
Saaz5S6Zp2nDpmsAg7R8b0YzgmmzyLICB8iLZi9IwrRh2VqVbJaXnSQe/6PIayi9ymL+CenhLm6L
FqlBadFhkLaMWxOUd/KSb+cP8bR1egKIKDJZsg99O99Pm/sWYUmRHJIXnL25mG6iZOk1t/W6rO1P
yL+ax8k8Pz5ruTSrbMafEH4zP3izxjZWl978CeFfw3jdem4BV5EWDcXS8s1wGofslM3FWSU4/swH
jKbr9tqvcmmy4t8tvabGKwCHtNi1z4mkeauBO13kOqRFx/NFu469hF7KCn4/DwLoO/bT1jWBvuci
Oi8r/m4Zwuh5mTzb26pKQ1nx/w13PzBEkV35A/ty9QHPDbFO3sg+/0e0P6chQONIUYeB5WUfmrfK
OtUgK/dTOl0eDUP4QiDMIl4rK/bzPN6wsx0FlZIrgKm0ZI+bTcu8YXsU4UVZ0fdT9h36nTeXZh21
kxY+T9I3n196+CpCLC3fS2Yh/VkbJ7ca3S8tOw9hAl4cNVy+zSqK97rklyJNT8ie5/GnIy3IS3/W
DK6J35j582n81/8AAAD//w==</cx:binary>
              </cx:geoCache>
            </cx:geography>
          </cx:layoutPr>
          <cx:valueColors>
            <cx:minColor>
              <a:schemeClr val="accent5">
                <a:lumMod val="50000"/>
              </a:schemeClr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b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A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257177</xdr:colOff>
      <xdr:row>0</xdr:row>
      <xdr:rowOff>66675</xdr:rowOff>
    </xdr:from>
    <xdr:to>
      <xdr:col>7</xdr:col>
      <xdr:colOff>369795</xdr:colOff>
      <xdr:row>3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E3E7E5D-3B6D-5973-69BA-291F6615FFE0}"/>
            </a:ext>
          </a:extLst>
        </xdr:cNvPr>
        <xdr:cNvSpPr txBox="1"/>
      </xdr:nvSpPr>
      <xdr:spPr>
        <a:xfrm>
          <a:off x="257177" y="66675"/>
          <a:ext cx="9413500" cy="6157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2800" b="1" kern="1200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fr-FR" sz="2800" b="1" kern="1200">
              <a:solidFill>
                <a:srgbClr val="0070C0"/>
              </a:solidFill>
            </a:rPr>
            <a:t>wage</a:t>
          </a:r>
          <a:r>
            <a:rPr lang="fr-FR" sz="2800" b="1" kern="120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fr-FR" sz="2800" b="1" kern="1200">
              <a:solidFill>
                <a:srgbClr val="FF7453"/>
              </a:solidFill>
            </a:rPr>
            <a:t>employment</a:t>
          </a:r>
          <a:r>
            <a:rPr lang="fr-FR" sz="2800" b="1" kern="1200">
              <a:solidFill>
                <a:srgbClr val="FFC000"/>
              </a:solidFill>
            </a:rPr>
            <a:t> </a:t>
          </a:r>
          <a:r>
            <a:rPr lang="fr-FR" sz="2800" b="1" kern="1200">
              <a:solidFill>
                <a:schemeClr val="tx1">
                  <a:lumMod val="75000"/>
                  <a:lumOff val="25000"/>
                </a:schemeClr>
              </a:solidFill>
            </a:rPr>
            <a:t>figures look like</a:t>
          </a:r>
          <a:r>
            <a:rPr lang="fr-FR" sz="28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by industry?</a:t>
          </a:r>
          <a:endParaRPr lang="fr-FR" sz="2800" b="1" kern="1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514350</xdr:colOff>
      <xdr:row>5</xdr:row>
      <xdr:rowOff>185738</xdr:rowOff>
    </xdr:from>
    <xdr:to>
      <xdr:col>2</xdr:col>
      <xdr:colOff>657225</xdr:colOff>
      <xdr:row>9</xdr:row>
      <xdr:rowOff>23813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BD28CF2E-E0B7-83F7-034D-DF5D15373BED}"/>
            </a:ext>
          </a:extLst>
        </xdr:cNvPr>
        <xdr:cNvSpPr txBox="1"/>
      </xdr:nvSpPr>
      <xdr:spPr>
        <a:xfrm>
          <a:off x="876300" y="1357313"/>
          <a:ext cx="3295650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fr-FR" sz="1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Annual </a:t>
          </a:r>
          <a:r>
            <a:rPr lang="fr-FR" sz="1600" b="1" kern="1200" baseline="0">
              <a:solidFill>
                <a:srgbClr val="0070C0"/>
              </a:solidFill>
            </a:rPr>
            <a:t>Wage</a:t>
          </a:r>
          <a:endParaRPr lang="fr-FR" sz="1600" b="1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952500</xdr:colOff>
      <xdr:row>5</xdr:row>
      <xdr:rowOff>185738</xdr:rowOff>
    </xdr:from>
    <xdr:to>
      <xdr:col>6</xdr:col>
      <xdr:colOff>142875</xdr:colOff>
      <xdr:row>9</xdr:row>
      <xdr:rowOff>23813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A056827C-4E4A-49D5-B829-F5CE87F93D70}"/>
            </a:ext>
          </a:extLst>
        </xdr:cNvPr>
        <xdr:cNvSpPr txBox="1"/>
      </xdr:nvSpPr>
      <xdr:spPr>
        <a:xfrm>
          <a:off x="5229225" y="1357313"/>
          <a:ext cx="3590925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Share</a:t>
          </a:r>
          <a:r>
            <a:rPr lang="fr-FR" sz="1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of Total </a:t>
          </a:r>
          <a:r>
            <a:rPr lang="fr-FR" sz="1600" b="1" kern="1200" baseline="0">
              <a:solidFill>
                <a:srgbClr val="FF7453"/>
              </a:solidFill>
            </a:rPr>
            <a:t>Employees</a:t>
          </a:r>
          <a:endParaRPr lang="fr-FR" sz="1600" b="1" kern="1200">
            <a:solidFill>
              <a:srgbClr val="FF7453"/>
            </a:solidFill>
          </a:endParaRPr>
        </a:p>
      </xdr:txBody>
    </xdr:sp>
    <xdr:clientData/>
  </xdr:twoCellAnchor>
  <xdr:twoCellAnchor editAs="oneCell">
    <xdr:from>
      <xdr:col>0</xdr:col>
      <xdr:colOff>114299</xdr:colOff>
      <xdr:row>9</xdr:row>
      <xdr:rowOff>28574</xdr:rowOff>
    </xdr:from>
    <xdr:to>
      <xdr:col>3</xdr:col>
      <xdr:colOff>457200</xdr:colOff>
      <xdr:row>41</xdr:row>
      <xdr:rowOff>95249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327CDDA-316F-4D19-876D-2C359DF5E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828675</xdr:colOff>
      <xdr:row>9</xdr:row>
      <xdr:rowOff>76201</xdr:rowOff>
    </xdr:from>
    <xdr:to>
      <xdr:col>4</xdr:col>
      <xdr:colOff>76200</xdr:colOff>
      <xdr:row>19</xdr:row>
      <xdr:rowOff>85725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074BF89-909A-42E8-BA61-CADBD83ED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609601</xdr:colOff>
      <xdr:row>32</xdr:row>
      <xdr:rowOff>147638</xdr:rowOff>
    </xdr:from>
    <xdr:to>
      <xdr:col>6</xdr:col>
      <xdr:colOff>371476</xdr:colOff>
      <xdr:row>41</xdr:row>
      <xdr:rowOff>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5BB7FCB2-0196-4BAD-A653-DAF729F5A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609599</xdr:colOff>
      <xdr:row>23</xdr:row>
      <xdr:rowOff>133352</xdr:rowOff>
    </xdr:from>
    <xdr:to>
      <xdr:col>6</xdr:col>
      <xdr:colOff>352425</xdr:colOff>
      <xdr:row>31</xdr:row>
      <xdr:rowOff>114300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39200352-838E-48D4-8AD6-2799109686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895350</xdr:colOff>
      <xdr:row>19</xdr:row>
      <xdr:rowOff>152400</xdr:rowOff>
    </xdr:from>
    <xdr:to>
      <xdr:col>6</xdr:col>
      <xdr:colOff>85725</xdr:colOff>
      <xdr:row>23</xdr:row>
      <xdr:rowOff>66675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F1DCB13A-2441-4DD9-B262-B36202527C1A}"/>
            </a:ext>
          </a:extLst>
        </xdr:cNvPr>
        <xdr:cNvSpPr txBox="1"/>
      </xdr:nvSpPr>
      <xdr:spPr>
        <a:xfrm>
          <a:off x="5076825" y="4086225"/>
          <a:ext cx="329565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1" kern="1200">
              <a:solidFill>
                <a:srgbClr val="0070C0"/>
              </a:solidFill>
            </a:rPr>
            <a:t>Wage</a:t>
          </a:r>
          <a:r>
            <a:rPr lang="fr-FR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fr-FR" sz="1600" b="1" kern="1200">
              <a:solidFill>
                <a:srgbClr val="FF7453"/>
              </a:solidFill>
            </a:rPr>
            <a:t>Employee</a:t>
          </a:r>
          <a:r>
            <a:rPr lang="fr-FR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 editAs="absolute">
    <xdr:from>
      <xdr:col>6</xdr:col>
      <xdr:colOff>523874</xdr:colOff>
      <xdr:row>9</xdr:row>
      <xdr:rowOff>180975</xdr:rowOff>
    </xdr:from>
    <xdr:to>
      <xdr:col>11</xdr:col>
      <xdr:colOff>280147</xdr:colOff>
      <xdr:row>40</xdr:row>
      <xdr:rowOff>28575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Graphique 16">
              <a:extLst>
                <a:ext uri="{FF2B5EF4-FFF2-40B4-BE49-F238E27FC236}">
                  <a16:creationId xmlns:a16="http://schemas.microsoft.com/office/drawing/2014/main" id="{49A158A4-D4E2-4E92-A6FC-3D2BA0D96C9D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49" y="2114550"/>
              <a:ext cx="5509373" cy="575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2552699</xdr:colOff>
      <xdr:row>12</xdr:row>
      <xdr:rowOff>9525</xdr:rowOff>
    </xdr:from>
    <xdr:to>
      <xdr:col>6</xdr:col>
      <xdr:colOff>38099</xdr:colOff>
      <xdr:row>17</xdr:row>
      <xdr:rowOff>76200</xdr:rowOff>
    </xdr:to>
    <xdr:sp macro="" textlink="'Data Prep'!I19">
      <xdr:nvSpPr>
        <xdr:cNvPr id="18" name="ZoneTexte 17">
          <a:extLst>
            <a:ext uri="{FF2B5EF4-FFF2-40B4-BE49-F238E27FC236}">
              <a16:creationId xmlns:a16="http://schemas.microsoft.com/office/drawing/2014/main" id="{77C4E93F-4930-E4E5-2F42-1BE7B3B920B7}"/>
            </a:ext>
          </a:extLst>
        </xdr:cNvPr>
        <xdr:cNvSpPr txBox="1"/>
      </xdr:nvSpPr>
      <xdr:spPr>
        <a:xfrm>
          <a:off x="6734174" y="2609850"/>
          <a:ext cx="15906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1ED1BC5-BC60-42E2-BA61-7CB79891738F}" type="TxLink">
            <a:rPr lang="en-US" sz="6000" b="1" i="0" u="none" strike="noStrike" kern="1200">
              <a:solidFill>
                <a:srgbClr val="FF7453"/>
              </a:solidFill>
              <a:latin typeface="Calibri"/>
              <a:ea typeface="Calibri"/>
              <a:cs typeface="Calibri"/>
            </a:rPr>
            <a:pPr algn="ctr"/>
            <a:t>2%</a:t>
          </a:fld>
          <a:endParaRPr lang="fr-FR" sz="6000" b="1" kern="1200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4</xdr:row>
          <xdr:rowOff>9525</xdr:rowOff>
        </xdr:from>
        <xdr:to>
          <xdr:col>2</xdr:col>
          <xdr:colOff>571500</xdr:colOff>
          <xdr:row>5</xdr:row>
          <xdr:rowOff>9525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923925</xdr:colOff>
          <xdr:row>6</xdr:row>
          <xdr:rowOff>171450</xdr:rowOff>
        </xdr:from>
        <xdr:to>
          <xdr:col>8</xdr:col>
          <xdr:colOff>2209800</xdr:colOff>
          <xdr:row>8</xdr:row>
          <xdr:rowOff>38100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2009775</xdr:colOff>
          <xdr:row>6</xdr:row>
          <xdr:rowOff>171450</xdr:rowOff>
        </xdr:from>
        <xdr:to>
          <xdr:col>11</xdr:col>
          <xdr:colOff>561975</xdr:colOff>
          <xdr:row>8</xdr:row>
          <xdr:rowOff>38100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1128431</xdr:colOff>
      <xdr:row>5</xdr:row>
      <xdr:rowOff>185738</xdr:rowOff>
    </xdr:from>
    <xdr:to>
      <xdr:col>8</xdr:col>
      <xdr:colOff>1452282</xdr:colOff>
      <xdr:row>9</xdr:row>
      <xdr:rowOff>23813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7A26527B-FC29-43D6-9E33-12C244529326}"/>
            </a:ext>
          </a:extLst>
        </xdr:cNvPr>
        <xdr:cNvSpPr txBox="1"/>
      </xdr:nvSpPr>
      <xdr:spPr>
        <a:xfrm>
          <a:off x="10429313" y="1351150"/>
          <a:ext cx="1500469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fr-FR" sz="1600" b="1" kern="1200">
              <a:solidFill>
                <a:srgbClr val="0070C0"/>
              </a:solidFill>
            </a:rPr>
            <a:t>Wages</a:t>
          </a:r>
        </a:p>
      </xdr:txBody>
    </xdr:sp>
    <xdr:clientData/>
  </xdr:twoCellAnchor>
  <xdr:twoCellAnchor>
    <xdr:from>
      <xdr:col>8</xdr:col>
      <xdr:colOff>2200270</xdr:colOff>
      <xdr:row>5</xdr:row>
      <xdr:rowOff>185738</xdr:rowOff>
    </xdr:from>
    <xdr:to>
      <xdr:col>11</xdr:col>
      <xdr:colOff>224114</xdr:colOff>
      <xdr:row>9</xdr:row>
      <xdr:rowOff>23813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5DF2EE5F-C10E-408F-90F2-80D426E606DC}"/>
            </a:ext>
          </a:extLst>
        </xdr:cNvPr>
        <xdr:cNvSpPr txBox="1"/>
      </xdr:nvSpPr>
      <xdr:spPr>
        <a:xfrm>
          <a:off x="12677770" y="1351150"/>
          <a:ext cx="1934697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1" kern="1200">
              <a:solidFill>
                <a:srgbClr val="FF7453"/>
              </a:solidFill>
            </a:rPr>
            <a:t>Employees</a:t>
          </a:r>
          <a:r>
            <a:rPr lang="fr-FR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 per 1000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0.56649</cdr:x>
      <cdr:y>0.23383</cdr:y>
    </cdr:from>
    <cdr:to>
      <cdr:x>0.93883</cdr:x>
      <cdr:y>0.75622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B45023CD-54EC-8C80-0CC0-AA0D906AB1FB}"/>
            </a:ext>
          </a:extLst>
        </cdr:cNvPr>
        <cdr:cNvSpPr txBox="1"/>
      </cdr:nvSpPr>
      <cdr:spPr>
        <a:xfrm xmlns:a="http://schemas.openxmlformats.org/drawingml/2006/main">
          <a:off x="2028825" y="447674"/>
          <a:ext cx="1333500" cy="1000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 sz="1100" kern="1200"/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Personnalisé 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J23" sqref="J23"/>
    </sheetView>
  </sheetViews>
  <sheetFormatPr baseColWidth="10" defaultColWidth="9.140625" defaultRowHeight="15" x14ac:dyDescent="0.25"/>
  <cols>
    <col min="1" max="6" width="21.140625" customWidth="1"/>
    <col min="7" max="18" width="9.140625" customWidth="1"/>
  </cols>
  <sheetData>
    <row r="1" spans="1:6" x14ac:dyDescent="0.25">
      <c r="A1" s="2" t="s">
        <v>50</v>
      </c>
      <c r="B1" s="2" t="s">
        <v>49</v>
      </c>
      <c r="C1" s="2" t="s">
        <v>0</v>
      </c>
      <c r="D1" s="2" t="s">
        <v>61</v>
      </c>
      <c r="E1" s="2" t="s">
        <v>62</v>
      </c>
      <c r="F1" s="2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9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9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9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9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9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9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9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9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9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9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9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9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9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9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9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9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9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9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9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9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9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9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9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9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9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9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9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9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9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9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9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9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9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9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9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9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9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9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9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9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9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9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9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9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9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9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9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9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9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9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9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9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9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9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9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9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9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9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9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9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9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9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9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9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9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9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9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9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9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9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9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9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9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9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9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9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9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9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9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9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9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9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9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9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9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9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9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9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9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9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9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9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9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9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9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9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9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9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9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9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9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9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9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9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9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9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9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9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9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9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9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9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9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9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9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9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9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9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9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9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9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9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9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9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9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9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9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9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9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9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9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9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9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9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9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9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9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9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9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9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9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9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9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9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9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9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9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9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9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9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9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9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9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9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9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9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9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9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9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9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9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9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9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9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9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9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9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9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9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9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9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9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9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9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9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9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9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9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9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9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9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9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9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9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9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9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9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9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9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9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9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9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9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9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9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9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9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9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9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9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9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9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9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9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9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9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9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9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9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9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9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9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9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9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9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9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9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9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9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9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9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9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9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9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9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9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9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9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9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9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9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9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9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9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9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9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9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9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9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9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9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9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9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9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9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9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9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9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9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9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9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9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9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9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9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9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9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9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9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9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9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9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9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9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9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9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9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9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9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9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9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9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9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9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9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9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9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9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9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9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9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9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9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9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9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9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9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9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9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9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9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9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9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9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9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9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9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9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9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9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9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9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9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9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9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9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9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9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9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9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9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9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9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9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9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9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9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9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9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9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9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9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9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9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9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9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9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9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9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9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9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9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9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9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9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9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9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9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9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9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9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9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9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9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9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9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9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9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9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9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9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9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9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9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9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9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9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9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9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9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9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9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9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9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9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9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9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9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9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9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9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9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9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9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9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9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9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9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9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9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9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9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9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9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9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9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9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9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9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9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9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9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9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9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9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9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9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9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9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9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9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9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9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9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9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9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9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9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9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9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9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9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9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9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9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9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9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9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9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9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9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9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9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9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9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9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9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9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9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9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9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9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9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9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9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9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9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9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9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9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9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9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9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9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9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9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9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9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9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9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9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9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9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9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9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9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9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9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9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9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9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9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9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9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9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9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9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9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9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9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9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9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9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9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9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9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9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9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9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9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9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9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9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9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9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9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9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9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9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9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9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9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9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9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9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9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9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9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9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9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9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9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9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9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9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9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9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9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9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9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9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9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9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9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9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9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9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9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9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9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9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9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9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9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9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9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9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9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9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9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9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9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9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9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9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9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9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9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9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9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9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9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9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9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9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9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9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9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9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9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9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9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9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9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9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9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9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9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9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9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9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9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9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9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9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9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9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9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9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9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9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9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9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9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9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9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9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9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9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9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9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9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9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9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9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9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9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9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9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9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9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9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9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9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9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9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9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9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9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9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9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9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9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9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9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9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9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9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9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9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9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9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9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9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9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9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9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9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9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9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9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9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9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9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9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9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9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9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9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9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9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9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9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9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9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9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9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9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9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9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9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9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9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9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9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9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9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9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9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9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9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9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9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9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9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9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9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9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9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9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9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9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9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9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9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9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9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9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9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9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9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9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9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9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9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9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9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9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9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9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9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9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9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9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9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9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9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9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9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9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9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9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9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9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9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9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9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9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9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9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9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9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9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9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9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9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9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9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9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9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9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9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9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9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9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9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9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9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9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9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9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9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9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9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9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9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9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9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9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9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9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9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9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9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9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9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9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9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9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9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9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9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9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9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9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9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9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9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9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9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9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9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9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9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9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9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9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9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9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9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9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9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9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9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9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9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9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9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9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9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9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9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9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9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9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9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9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9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9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9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9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9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9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9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9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9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9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9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9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9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9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9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9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9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9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9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9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9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9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9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9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9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9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9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9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9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9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9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9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9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9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9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9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9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9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9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9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9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9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9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9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9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9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9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9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9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9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9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9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9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9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9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9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9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9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9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9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9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9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9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9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9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9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9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9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9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9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9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9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9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9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9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9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9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9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9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9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9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9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9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9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9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9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9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9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9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9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9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9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9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9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9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9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9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9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9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9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9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9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9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9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9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9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9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9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9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9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9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9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9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9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9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9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9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9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9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9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9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9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9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9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9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9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9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9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9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9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9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9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9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9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9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9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9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9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9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9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9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9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9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9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9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9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9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9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9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9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9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9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9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9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9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9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9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9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9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9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9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9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9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9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9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9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9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9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9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9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9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9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9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9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9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9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9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9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9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9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9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9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9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9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9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9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9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9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9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9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9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9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9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9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9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9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9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9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9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9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9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9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9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9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9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9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9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9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9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9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9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9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9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9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9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9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9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9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9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9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9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9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9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9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9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9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9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9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9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9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9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9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9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9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9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9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9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9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9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9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9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9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9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9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9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9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9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9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9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9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9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9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9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9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9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9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9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9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9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9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9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9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9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9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9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9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9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9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9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9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9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9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9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9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9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9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9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9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9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9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9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9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9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9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9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9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9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9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9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9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9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9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9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9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9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9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9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9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9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9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9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9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9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9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9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9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9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9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9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9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9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9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9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9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9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9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9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9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9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9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9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9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9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9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9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9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9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9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9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9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9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9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9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9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9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9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9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9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9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9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9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9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9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9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9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9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9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9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9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9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9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9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9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9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9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9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9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9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9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9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9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9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9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9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9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9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9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9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9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9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9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9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9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9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9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9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9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9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9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9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9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9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9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9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9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9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9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9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9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9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9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9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9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9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9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9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9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9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9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9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9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9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9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9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9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9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9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9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9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9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9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9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9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9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9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9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9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9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9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9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9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9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9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9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9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9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9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9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9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9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9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9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9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9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9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9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9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9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9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9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9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9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9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9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9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9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9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9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9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9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9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9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9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9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9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9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9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9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9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9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9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9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9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9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9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9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9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9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9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9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9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9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9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9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9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9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9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9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9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9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9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9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9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9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9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9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9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9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9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9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9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9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9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9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9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9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9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9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9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9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9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9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9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9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9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9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9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9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9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9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9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9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9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9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9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9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9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9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9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9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9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9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9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9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9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9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9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9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9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9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9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9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9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9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9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9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9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9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9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9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9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9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9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9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9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9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9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9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9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9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9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9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9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9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9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9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9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9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9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9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9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9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9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9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9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9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9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9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9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9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9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9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9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9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9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9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9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9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9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9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9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9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9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9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9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9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9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9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9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9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9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9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9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9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9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9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9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9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9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9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9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9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9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9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9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9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9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9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9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9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9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9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9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9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9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9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9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9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9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9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9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9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9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9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9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9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9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9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9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9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9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9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9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9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9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9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9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9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9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9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9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9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9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9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9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9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9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9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9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9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9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9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9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9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9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9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9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9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9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9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9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9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9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9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9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9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9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9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9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9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9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9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9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9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9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9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9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9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9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9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9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9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9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9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9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9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9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9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9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9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9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9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9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9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9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9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9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9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9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9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9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9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9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9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9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9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9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9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9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9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9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9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9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9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9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9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9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9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9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9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9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9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9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9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9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9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9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9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9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9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9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9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9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9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9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9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9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9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9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9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9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9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9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9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9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9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9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9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9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9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9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9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9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9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9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9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9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9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9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9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9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9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9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9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9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9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9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9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9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9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9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9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9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9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9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9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9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9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9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9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9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9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9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9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9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9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9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9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9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9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9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9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9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9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9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9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9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9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9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9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9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9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9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9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9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9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9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9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9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9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9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9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9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9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9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9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9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9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9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9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9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9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9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9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9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9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9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9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9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9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9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9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9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9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9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9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9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9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9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9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9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9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9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9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9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9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9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9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9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9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9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9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9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9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9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9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9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9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9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9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9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9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9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9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9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9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9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9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9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9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9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9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9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9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9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9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9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9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9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9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9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9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9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9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9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9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9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9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9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9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9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9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9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9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9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9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9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9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9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9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9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9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9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9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9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9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9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9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9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9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9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9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9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9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9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9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9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9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9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9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9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9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9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9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9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9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9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9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9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9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9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9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9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9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9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9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9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9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9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9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9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9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9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9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9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9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9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9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9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9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9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9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9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9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9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9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9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9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9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9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9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9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9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9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9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9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9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9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9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9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9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9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9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9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9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9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9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9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9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9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9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9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9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9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9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9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9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9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9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9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9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9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9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9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9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9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9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9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9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9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9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9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9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9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9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9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9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9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9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9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9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9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9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9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9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9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9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9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9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9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9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9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9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9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9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9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9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9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9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9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9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9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9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9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9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9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9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9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9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9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9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9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9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9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9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9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9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9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9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9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9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9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9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9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9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9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9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9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9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9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9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9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9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9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9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9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9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9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9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9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9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9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9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9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9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9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9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9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9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9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9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9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9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9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9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9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9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9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9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9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9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9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9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9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9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9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9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9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9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9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9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9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9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9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9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9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9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9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9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9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9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9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9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9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9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9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9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9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9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9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9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9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9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9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9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9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9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9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9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9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9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9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9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9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9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9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9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9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9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9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9">
        <v>35035</v>
      </c>
    </row>
  </sheetData>
  <autoFilter ref="A1:F1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18C9-A543-4FD2-9B22-A6750F3E5D37}">
  <dimension ref="A1:T50"/>
  <sheetViews>
    <sheetView zoomScaleNormal="100" workbookViewId="0">
      <selection activeCell="E19" sqref="E19"/>
    </sheetView>
  </sheetViews>
  <sheetFormatPr baseColWidth="10" defaultRowHeight="15" x14ac:dyDescent="0.25"/>
  <cols>
    <col min="1" max="1" width="21.5703125" bestFit="1" customWidth="1"/>
    <col min="2" max="2" width="25.85546875" customWidth="1"/>
    <col min="3" max="3" width="5" customWidth="1"/>
    <col min="4" max="4" width="25" customWidth="1"/>
    <col min="5" max="5" width="27.5703125" customWidth="1"/>
    <col min="6" max="6" width="15.85546875" customWidth="1"/>
    <col min="7" max="7" width="5.140625" customWidth="1"/>
    <col min="8" max="8" width="22.5703125" customWidth="1"/>
    <col min="9" max="9" width="20" customWidth="1"/>
    <col min="10" max="10" width="5.140625" customWidth="1"/>
    <col min="11" max="13" width="18.7109375" customWidth="1"/>
    <col min="14" max="14" width="9" customWidth="1"/>
    <col min="15" max="15" width="16.42578125" customWidth="1"/>
    <col min="16" max="18" width="27.28515625" customWidth="1"/>
    <col min="19" max="20" width="16.42578125" customWidth="1"/>
  </cols>
  <sheetData>
    <row r="1" spans="1:20" x14ac:dyDescent="0.25">
      <c r="A1" s="13" t="s">
        <v>64</v>
      </c>
      <c r="B1" s="3"/>
      <c r="D1" s="6" t="s">
        <v>67</v>
      </c>
      <c r="E1" s="6"/>
      <c r="F1" s="5"/>
      <c r="H1" s="6" t="s">
        <v>68</v>
      </c>
      <c r="I1" s="6"/>
      <c r="K1" s="6" t="s">
        <v>71</v>
      </c>
      <c r="L1" s="6"/>
      <c r="M1" s="6"/>
      <c r="O1" s="6" t="s">
        <v>73</v>
      </c>
      <c r="P1" s="5"/>
      <c r="Q1" s="5"/>
      <c r="R1" s="5"/>
      <c r="S1" s="6"/>
      <c r="T1" s="5"/>
    </row>
    <row r="2" spans="1:20" x14ac:dyDescent="0.25">
      <c r="A2" s="4" t="s">
        <v>49</v>
      </c>
      <c r="B2" s="4" t="s">
        <v>65</v>
      </c>
      <c r="D2" s="7" t="s">
        <v>49</v>
      </c>
      <c r="E2" s="7" t="s">
        <v>63</v>
      </c>
      <c r="F2" s="7" t="s">
        <v>65</v>
      </c>
      <c r="H2" s="7" t="s">
        <v>49</v>
      </c>
      <c r="I2" s="7" t="s">
        <v>62</v>
      </c>
      <c r="K2" s="7" t="s">
        <v>50</v>
      </c>
      <c r="L2" s="7" t="s">
        <v>72</v>
      </c>
      <c r="M2" s="7" t="s">
        <v>62</v>
      </c>
      <c r="O2" s="7" t="s">
        <v>0</v>
      </c>
      <c r="P2" s="7" t="s">
        <v>75</v>
      </c>
      <c r="Q2" s="7" t="s">
        <v>76</v>
      </c>
      <c r="R2" s="7" t="str">
        <f>B19</f>
        <v>Average Wages per State</v>
      </c>
      <c r="S2" s="7" t="s">
        <v>62</v>
      </c>
      <c r="T2" s="7" t="s">
        <v>74</v>
      </c>
    </row>
    <row r="3" spans="1:20" x14ac:dyDescent="0.25">
      <c r="A3" t="s">
        <v>57</v>
      </c>
      <c r="B3" t="str">
        <f>Dashboard!B5</f>
        <v>Information</v>
      </c>
      <c r="D3" t="s">
        <v>53</v>
      </c>
      <c r="E3" s="8">
        <f>AVERAGEIFS(Data!F:F,Data!B:B,D3,Data!A:A,'Data Prep'!$B$16)</f>
        <v>93586.333333333328</v>
      </c>
      <c r="F3" s="8">
        <f>IF(D3=$B$3,E3,0)</f>
        <v>93586.333333333328</v>
      </c>
      <c r="H3" t="s">
        <v>54</v>
      </c>
      <c r="I3" s="1">
        <f>SUMIFS(Data!E:E,Data!B:B,H3,Data!A:A,'Data Prep'!$B$16)</f>
        <v>26277342</v>
      </c>
      <c r="K3">
        <v>2017</v>
      </c>
      <c r="L3" s="11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0">
        <f t="shared" ref="P3:P50" si="0">(S3/T3)*1000</f>
        <v>3.9505952591629363</v>
      </c>
      <c r="Q3" s="12">
        <f>AVERAGEIFS(Data!F:F,Data!B:B,'Data Prep'!$B$3,Data!A:A,'Data Prep'!$B$16,Data!C:C,'Data Prep'!O3)</f>
        <v>69393</v>
      </c>
      <c r="R3" s="15">
        <f>IF($R$2=$Q$2,-Q3,P3)</f>
        <v>-69393</v>
      </c>
      <c r="S3" s="1">
        <f>SUMIFS(Data!E:E,Data!B:B,'Data Prep'!$B$3,Data!A:A,'Data Prep'!$B$16,Data!C:C,'Data Prep'!O3)</f>
        <v>19310</v>
      </c>
      <c r="T3" vm="1">
        <v>4887871</v>
      </c>
    </row>
    <row r="4" spans="1:20" x14ac:dyDescent="0.25">
      <c r="A4" t="s">
        <v>51</v>
      </c>
      <c r="D4" t="s">
        <v>56</v>
      </c>
      <c r="E4" s="8">
        <f>AVERAGEIFS(Data!F:F,Data!B:B,D4,Data!A:A,'Data Prep'!$B$16)</f>
        <v>90040.666666666672</v>
      </c>
      <c r="F4" s="8">
        <f t="shared" ref="F4:F12" si="1">IF(D4=$B$3,E4,0)</f>
        <v>0</v>
      </c>
      <c r="H4" t="s">
        <v>58</v>
      </c>
      <c r="I4" s="1">
        <f>SUMIFS(Data!E:E,Data!B:B,H4,Data!A:A,'Data Prep'!$B$16)</f>
        <v>22035033</v>
      </c>
      <c r="K4">
        <v>2018</v>
      </c>
      <c r="L4" s="11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0">
        <f t="shared" si="0"/>
        <v>6.3462418529860507</v>
      </c>
      <c r="Q4" s="12">
        <f>AVERAGEIFS(Data!F:F,Data!B:B,'Data Prep'!$B$3,Data!A:A,'Data Prep'!$B$16,Data!C:C,'Data Prep'!O4)</f>
        <v>90871</v>
      </c>
      <c r="R4" s="15">
        <f t="shared" ref="R4:R50" si="2">IF($R$2=$Q$2,-Q4,P4)</f>
        <v>-90871</v>
      </c>
      <c r="S4" s="1">
        <f>SUMIFS(Data!E:E,Data!B:B,'Data Prep'!$B$3,Data!A:A,'Data Prep'!$B$16,Data!C:C,'Data Prep'!O4)</f>
        <v>45513</v>
      </c>
      <c r="T4" vm="2">
        <v>7171646</v>
      </c>
    </row>
    <row r="5" spans="1:20" x14ac:dyDescent="0.25">
      <c r="A5" t="s">
        <v>58</v>
      </c>
      <c r="D5" t="s">
        <v>57</v>
      </c>
      <c r="E5" s="8">
        <f>AVERAGEIFS(Data!F:F,Data!B:B,D5,Data!A:A,'Data Prep'!$B$16)</f>
        <v>74713.0625</v>
      </c>
      <c r="F5" s="8">
        <f t="shared" si="1"/>
        <v>0</v>
      </c>
      <c r="H5" t="s">
        <v>57</v>
      </c>
      <c r="I5" s="1">
        <f>SUMIFS(Data!E:E,Data!B:B,H5,Data!A:A,'Data Prep'!$B$16)</f>
        <v>20065896</v>
      </c>
      <c r="K5">
        <v>2019</v>
      </c>
      <c r="L5" s="11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0">
        <f t="shared" si="0"/>
        <v>3.8187353280299954</v>
      </c>
      <c r="Q5" s="12">
        <f>AVERAGEIFS(Data!F:F,Data!B:B,'Data Prep'!$B$3,Data!A:A,'Data Prep'!$B$16,Data!C:C,'Data Prep'!O5)</f>
        <v>69820</v>
      </c>
      <c r="R5" s="15">
        <f t="shared" si="2"/>
        <v>-69820</v>
      </c>
      <c r="S5" s="1">
        <f>SUMIFS(Data!E:E,Data!B:B,'Data Prep'!$B$3,Data!A:A,'Data Prep'!$B$16,Data!C:C,'Data Prep'!O5)</f>
        <v>11509</v>
      </c>
      <c r="T5" vm="3">
        <v>3013825</v>
      </c>
    </row>
    <row r="6" spans="1:20" x14ac:dyDescent="0.25">
      <c r="A6" t="s">
        <v>56</v>
      </c>
      <c r="D6" t="s">
        <v>52</v>
      </c>
      <c r="E6" s="8">
        <f>AVERAGEIFS(Data!F:F,Data!B:B,D6,Data!A:A,'Data Prep'!$B$16)</f>
        <v>68427.875</v>
      </c>
      <c r="F6" s="8">
        <f t="shared" si="1"/>
        <v>0</v>
      </c>
      <c r="H6" t="s">
        <v>59</v>
      </c>
      <c r="I6" s="1">
        <f>SUMIFS(Data!E:E,Data!B:B,H6,Data!A:A,'Data Prep'!$B$16)</f>
        <v>12649500</v>
      </c>
      <c r="K6">
        <v>2020</v>
      </c>
      <c r="L6" s="11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0">
        <f t="shared" si="0"/>
        <v>13.33641074554482</v>
      </c>
      <c r="Q6" s="12">
        <f>AVERAGEIFS(Data!F:F,Data!B:B,'Data Prep'!$B$3,Data!A:A,'Data Prep'!$B$16,Data!C:C,'Data Prep'!O6)</f>
        <v>217892</v>
      </c>
      <c r="R6" s="15">
        <f t="shared" si="2"/>
        <v>-217892</v>
      </c>
      <c r="S6" s="1">
        <f>SUMIFS(Data!E:E,Data!B:B,'Data Prep'!$B$3,Data!A:A,'Data Prep'!$B$16,Data!C:C,'Data Prep'!O6)</f>
        <v>527549</v>
      </c>
      <c r="T6" vm="4">
        <v>39557045</v>
      </c>
    </row>
    <row r="7" spans="1:20" x14ac:dyDescent="0.25">
      <c r="A7" t="s">
        <v>53</v>
      </c>
      <c r="D7" t="s">
        <v>51</v>
      </c>
      <c r="E7" s="8">
        <f>AVERAGEIFS(Data!F:F,Data!B:B,D7,Data!A:A,'Data Prep'!$B$16)</f>
        <v>63896.895833333336</v>
      </c>
      <c r="F7" s="8">
        <f t="shared" si="1"/>
        <v>0</v>
      </c>
      <c r="H7" t="s">
        <v>52</v>
      </c>
      <c r="I7" s="1">
        <f>SUMIFS(Data!E:E,Data!B:B,H7,Data!A:A,'Data Prep'!$B$16)</f>
        <v>12058694</v>
      </c>
      <c r="O7" t="s">
        <v>5</v>
      </c>
      <c r="P7" s="10">
        <f t="shared" si="0"/>
        <v>13.144791279669581</v>
      </c>
      <c r="Q7" s="12">
        <f>AVERAGEIFS(Data!F:F,Data!B:B,'Data Prep'!$B$3,Data!A:A,'Data Prep'!$B$16,Data!C:C,'Data Prep'!O7)</f>
        <v>123495</v>
      </c>
      <c r="R7" s="15">
        <f t="shared" si="2"/>
        <v>-123495</v>
      </c>
      <c r="S7" s="1">
        <f>SUMIFS(Data!E:E,Data!B:B,'Data Prep'!$B$3,Data!A:A,'Data Prep'!$B$16,Data!C:C,'Data Prep'!O7)</f>
        <v>74867</v>
      </c>
      <c r="T7" vm="5">
        <v>5695564</v>
      </c>
    </row>
    <row r="8" spans="1:20" x14ac:dyDescent="0.25">
      <c r="A8" t="s">
        <v>59</v>
      </c>
      <c r="D8" t="s">
        <v>55</v>
      </c>
      <c r="E8" s="8">
        <f>AVERAGEIFS(Data!F:F,Data!B:B,D8,Data!A:A,'Data Prep'!$B$16)</f>
        <v>55605.9375</v>
      </c>
      <c r="F8" s="8">
        <f t="shared" si="1"/>
        <v>0</v>
      </c>
      <c r="H8" t="s">
        <v>56</v>
      </c>
      <c r="I8" s="1">
        <f>SUMIFS(Data!E:E,Data!B:B,H8,Data!A:A,'Data Prep'!$B$16)</f>
        <v>8142043</v>
      </c>
      <c r="O8" t="s">
        <v>6</v>
      </c>
      <c r="P8" s="10">
        <f t="shared" si="0"/>
        <v>8.1835268630000293</v>
      </c>
      <c r="Q8" s="12">
        <f>AVERAGEIFS(Data!F:F,Data!B:B,'Data Prep'!$B$3,Data!A:A,'Data Prep'!$B$16,Data!C:C,'Data Prep'!O8)</f>
        <v>138917</v>
      </c>
      <c r="R8" s="15">
        <f t="shared" si="2"/>
        <v>-138917</v>
      </c>
      <c r="S8" s="1">
        <f>SUMIFS(Data!E:E,Data!B:B,'Data Prep'!$B$3,Data!A:A,'Data Prep'!$B$16,Data!C:C,'Data Prep'!O8)</f>
        <v>29237</v>
      </c>
      <c r="T8" vm="6">
        <v>3572665</v>
      </c>
    </row>
    <row r="9" spans="1:20" x14ac:dyDescent="0.25">
      <c r="A9" t="s">
        <v>52</v>
      </c>
      <c r="D9" t="s">
        <v>58</v>
      </c>
      <c r="E9" s="8">
        <f>AVERAGEIFS(Data!F:F,Data!B:B,D9,Data!A:A,'Data Prep'!$B$16)</f>
        <v>53607.208333333336</v>
      </c>
      <c r="F9" s="8">
        <f t="shared" si="1"/>
        <v>0</v>
      </c>
      <c r="H9" t="s">
        <v>51</v>
      </c>
      <c r="I9" s="1">
        <f>SUMIFS(Data!E:E,Data!B:B,H9,Data!A:A,'Data Prep'!$B$16)</f>
        <v>7136444</v>
      </c>
      <c r="O9" t="s">
        <v>7</v>
      </c>
      <c r="P9" s="10">
        <f t="shared" si="0"/>
        <v>3.744942724709488</v>
      </c>
      <c r="Q9" s="12">
        <f>AVERAGEIFS(Data!F:F,Data!B:B,'Data Prep'!$B$3,Data!A:A,'Data Prep'!$B$16,Data!C:C,'Data Prep'!O9)</f>
        <v>78966</v>
      </c>
      <c r="R9" s="15">
        <f t="shared" si="2"/>
        <v>-78966</v>
      </c>
      <c r="S9" s="1">
        <f>SUMIFS(Data!E:E,Data!B:B,'Data Prep'!$B$3,Data!A:A,'Data Prep'!$B$16,Data!C:C,'Data Prep'!O9)</f>
        <v>3622</v>
      </c>
      <c r="T9" vm="7">
        <v>967171</v>
      </c>
    </row>
    <row r="10" spans="1:20" x14ac:dyDescent="0.25">
      <c r="A10" t="s">
        <v>55</v>
      </c>
      <c r="D10" t="s">
        <v>54</v>
      </c>
      <c r="E10" s="8">
        <f>AVERAGEIFS(Data!F:F,Data!B:B,D10,Data!A:A,'Data Prep'!$B$16)</f>
        <v>49366.8125</v>
      </c>
      <c r="F10" s="8">
        <f t="shared" si="1"/>
        <v>0</v>
      </c>
      <c r="H10" t="s">
        <v>60</v>
      </c>
      <c r="I10" s="1">
        <f>SUMIFS(Data!E:E,Data!B:B,H10,Data!A:A,'Data Prep'!$B$16)</f>
        <v>3843699</v>
      </c>
      <c r="O10" t="s">
        <v>8</v>
      </c>
      <c r="P10" s="10">
        <f t="shared" si="0"/>
        <v>6.0128287955699129</v>
      </c>
      <c r="Q10" s="12">
        <f>AVERAGEIFS(Data!F:F,Data!B:B,'Data Prep'!$B$3,Data!A:A,'Data Prep'!$B$16,Data!C:C,'Data Prep'!O10)</f>
        <v>93350</v>
      </c>
      <c r="R10" s="15">
        <f t="shared" si="2"/>
        <v>-93350</v>
      </c>
      <c r="S10" s="1">
        <f>SUMIFS(Data!E:E,Data!B:B,'Data Prep'!$B$3,Data!A:A,'Data Prep'!$B$16,Data!C:C,'Data Prep'!O10)</f>
        <v>130298</v>
      </c>
      <c r="T10" vm="8">
        <v>21670000</v>
      </c>
    </row>
    <row r="11" spans="1:20" x14ac:dyDescent="0.25">
      <c r="A11" t="s">
        <v>60</v>
      </c>
      <c r="D11" t="s">
        <v>60</v>
      </c>
      <c r="E11" s="8">
        <f>AVERAGEIFS(Data!F:F,Data!B:B,D11,Data!A:A,'Data Prep'!$B$16)</f>
        <v>40790.1875</v>
      </c>
      <c r="F11" s="8">
        <f t="shared" si="1"/>
        <v>0</v>
      </c>
      <c r="H11" t="s">
        <v>53</v>
      </c>
      <c r="I11" s="1">
        <f>SUMIFS(Data!E:E,Data!B:B,H11,Data!A:A,'Data Prep'!$B$16)</f>
        <v>2677815</v>
      </c>
      <c r="O11" t="s">
        <v>9</v>
      </c>
      <c r="P11" s="10">
        <f t="shared" si="0"/>
        <v>10.379795569645824</v>
      </c>
      <c r="Q11" s="12">
        <f>AVERAGEIFS(Data!F:F,Data!B:B,'Data Prep'!$B$3,Data!A:A,'Data Prep'!$B$16,Data!C:C,'Data Prep'!O11)</f>
        <v>108735</v>
      </c>
      <c r="R11" s="15">
        <f t="shared" si="2"/>
        <v>-108735</v>
      </c>
      <c r="S11" s="1">
        <f>SUMIFS(Data!E:E,Data!B:B,'Data Prep'!$B$3,Data!A:A,'Data Prep'!$B$16,Data!C:C,'Data Prep'!O11)</f>
        <v>109190</v>
      </c>
      <c r="T11" vm="9">
        <v>10519475</v>
      </c>
    </row>
    <row r="12" spans="1:20" x14ac:dyDescent="0.25">
      <c r="A12" t="s">
        <v>54</v>
      </c>
      <c r="D12" t="s">
        <v>59</v>
      </c>
      <c r="E12" s="8">
        <f>AVERAGEIFS(Data!F:F,Data!B:B,D12,Data!A:A,'Data Prep'!$B$16)</f>
        <v>23286.416666666668</v>
      </c>
      <c r="F12" s="8">
        <f t="shared" si="1"/>
        <v>0</v>
      </c>
      <c r="H12" t="s">
        <v>55</v>
      </c>
      <c r="I12" s="1">
        <f>SUMIFS(Data!E:E,Data!B:B,H12,Data!A:A,'Data Prep'!$B$16)</f>
        <v>1762873</v>
      </c>
      <c r="O12" t="s">
        <v>10</v>
      </c>
      <c r="P12" s="10">
        <f t="shared" si="0"/>
        <v>4.1876447946879729</v>
      </c>
      <c r="Q12" s="12">
        <f>AVERAGEIFS(Data!F:F,Data!B:B,'Data Prep'!$B$3,Data!A:A,'Data Prep'!$B$16,Data!C:C,'Data Prep'!O12)</f>
        <v>64408</v>
      </c>
      <c r="R12" s="15">
        <f t="shared" si="2"/>
        <v>-64408</v>
      </c>
      <c r="S12" s="1">
        <f>SUMIFS(Data!E:E,Data!B:B,'Data Prep'!$B$3,Data!A:A,'Data Prep'!$B$16,Data!C:C,'Data Prep'!O12)</f>
        <v>7346</v>
      </c>
      <c r="T12" vm="10">
        <v>1754208</v>
      </c>
    </row>
    <row r="13" spans="1:20" x14ac:dyDescent="0.25">
      <c r="O13" t="s">
        <v>11</v>
      </c>
      <c r="P13" s="10">
        <f t="shared" si="0"/>
        <v>6.8691194153085924</v>
      </c>
      <c r="Q13" s="12">
        <f>AVERAGEIFS(Data!F:F,Data!B:B,'Data Prep'!$B$3,Data!A:A,'Data Prep'!$B$16,Data!C:C,'Data Prep'!O13)</f>
        <v>110059</v>
      </c>
      <c r="R13" s="15">
        <f t="shared" si="2"/>
        <v>-110059</v>
      </c>
      <c r="S13" s="1">
        <f>SUMIFS(Data!E:E,Data!B:B,'Data Prep'!$B$3,Data!A:A,'Data Prep'!$B$16,Data!C:C,'Data Prep'!O13)</f>
        <v>87520</v>
      </c>
      <c r="T13" vm="11">
        <v>12741080</v>
      </c>
    </row>
    <row r="14" spans="1:20" x14ac:dyDescent="0.25">
      <c r="H14" s="6" t="s">
        <v>69</v>
      </c>
      <c r="I14" s="6"/>
      <c r="O14" t="s">
        <v>12</v>
      </c>
      <c r="P14" s="10">
        <f t="shared" si="0"/>
        <v>3.8965145509227757</v>
      </c>
      <c r="Q14" s="12">
        <f>AVERAGEIFS(Data!F:F,Data!B:B,'Data Prep'!$B$3,Data!A:A,'Data Prep'!$B$16,Data!C:C,'Data Prep'!O14)</f>
        <v>67191</v>
      </c>
      <c r="R14" s="15">
        <f t="shared" si="2"/>
        <v>-67191</v>
      </c>
      <c r="S14" s="1">
        <f>SUMIFS(Data!E:E,Data!B:B,'Data Prep'!$B$3,Data!A:A,'Data Prep'!$B$16,Data!C:C,'Data Prep'!O14)</f>
        <v>26075</v>
      </c>
      <c r="T14" vm="12">
        <v>6691878</v>
      </c>
    </row>
    <row r="15" spans="1:20" x14ac:dyDescent="0.25">
      <c r="A15" s="13" t="s">
        <v>66</v>
      </c>
      <c r="B15" s="3"/>
      <c r="H15" s="7" t="s">
        <v>49</v>
      </c>
      <c r="I15" s="7" t="s">
        <v>62</v>
      </c>
      <c r="O15" t="s">
        <v>13</v>
      </c>
      <c r="P15" s="10">
        <f t="shared" si="0"/>
        <v>6.0627759497741707</v>
      </c>
      <c r="Q15" s="12">
        <f>AVERAGEIFS(Data!F:F,Data!B:B,'Data Prep'!$B$3,Data!A:A,'Data Prep'!$B$16,Data!C:C,'Data Prep'!O15)</f>
        <v>66858</v>
      </c>
      <c r="R15" s="15">
        <f t="shared" si="2"/>
        <v>-66858</v>
      </c>
      <c r="S15" s="1">
        <f>SUMIFS(Data!E:E,Data!B:B,'Data Prep'!$B$3,Data!A:A,'Data Prep'!$B$16,Data!C:C,'Data Prep'!O15)</f>
        <v>19135</v>
      </c>
      <c r="T15" vm="13">
        <v>3156145</v>
      </c>
    </row>
    <row r="16" spans="1:20" x14ac:dyDescent="0.25">
      <c r="A16" s="14" t="s">
        <v>79</v>
      </c>
      <c r="B16">
        <v>2020</v>
      </c>
      <c r="H16" t="str">
        <f>B3</f>
        <v>Information</v>
      </c>
      <c r="I16" s="1">
        <f>_xlfn.XLOOKUP(B3,H3:H12,I3:I12)</f>
        <v>2677815</v>
      </c>
      <c r="O16" t="s">
        <v>14</v>
      </c>
      <c r="P16" s="10">
        <f t="shared" si="0"/>
        <v>5.7475429374155294</v>
      </c>
      <c r="Q16" s="12">
        <f>AVERAGEIFS(Data!F:F,Data!B:B,'Data Prep'!$B$3,Data!A:A,'Data Prep'!$B$16,Data!C:C,'Data Prep'!O16)</f>
        <v>73749</v>
      </c>
      <c r="R16" s="15">
        <f t="shared" si="2"/>
        <v>-73749</v>
      </c>
      <c r="S16" s="1">
        <f>SUMIFS(Data!E:E,Data!B:B,'Data Prep'!$B$3,Data!A:A,'Data Prep'!$B$16,Data!C:C,'Data Prep'!O16)</f>
        <v>16734</v>
      </c>
      <c r="T16" vm="14">
        <v>2911505</v>
      </c>
    </row>
    <row r="17" spans="1:20" x14ac:dyDescent="0.25">
      <c r="H17" t="s">
        <v>70</v>
      </c>
      <c r="I17" s="1">
        <f>SUM(I3:I12)-I16</f>
        <v>113971524</v>
      </c>
      <c r="O17" t="s">
        <v>15</v>
      </c>
      <c r="P17" s="10">
        <f t="shared" si="0"/>
        <v>4.5358497288292332</v>
      </c>
      <c r="Q17" s="12">
        <f>AVERAGEIFS(Data!F:F,Data!B:B,'Data Prep'!$B$3,Data!A:A,'Data Prep'!$B$16,Data!C:C,'Data Prep'!O17)</f>
        <v>63462</v>
      </c>
      <c r="R17" s="15">
        <f t="shared" si="2"/>
        <v>-63462</v>
      </c>
      <c r="S17" s="1">
        <f>SUMIFS(Data!E:E,Data!B:B,'Data Prep'!$B$3,Data!A:A,'Data Prep'!$B$16,Data!C:C,'Data Prep'!O17)</f>
        <v>20268</v>
      </c>
      <c r="T17" vm="15">
        <v>4468402</v>
      </c>
    </row>
    <row r="18" spans="1:20" x14ac:dyDescent="0.25">
      <c r="A18" s="13" t="s">
        <v>77</v>
      </c>
      <c r="B18" s="13"/>
      <c r="O18" t="s">
        <v>16</v>
      </c>
      <c r="P18" s="10">
        <f t="shared" si="0"/>
        <v>4.015469600929447</v>
      </c>
      <c r="Q18" s="12">
        <f>AVERAGEIFS(Data!F:F,Data!B:B,'Data Prep'!$B$3,Data!A:A,'Data Prep'!$B$16,Data!C:C,'Data Prep'!O18)</f>
        <v>65700</v>
      </c>
      <c r="R18" s="15">
        <f t="shared" si="2"/>
        <v>-65700</v>
      </c>
      <c r="S18" s="1">
        <f>SUMIFS(Data!E:E,Data!B:B,'Data Prep'!$B$3,Data!A:A,'Data Prep'!$B$16,Data!C:C,'Data Prep'!O18)</f>
        <v>18712</v>
      </c>
      <c r="T18" vm="16">
        <v>4659978</v>
      </c>
    </row>
    <row r="19" spans="1:20" x14ac:dyDescent="0.25">
      <c r="A19" s="14" t="s">
        <v>78</v>
      </c>
      <c r="B19" t="str">
        <f>IF(Dashboard!A2=1,'Data Prep'!Q2,'Data Prep'!P2)</f>
        <v>Average Wages per State</v>
      </c>
      <c r="H19" t="s">
        <v>80</v>
      </c>
      <c r="I19" s="16">
        <f>I16/SUM(I16:I17)</f>
        <v>2.2956109506972858E-2</v>
      </c>
      <c r="O19" t="s">
        <v>17</v>
      </c>
      <c r="P19" s="10">
        <f t="shared" si="0"/>
        <v>4.7930221368136978</v>
      </c>
      <c r="Q19" s="12">
        <f>AVERAGEIFS(Data!F:F,Data!B:B,'Data Prep'!$B$3,Data!A:A,'Data Prep'!$B$16,Data!C:C,'Data Prep'!O19)</f>
        <v>64265</v>
      </c>
      <c r="R19" s="15">
        <f t="shared" si="2"/>
        <v>-64265</v>
      </c>
      <c r="S19" s="1">
        <f>SUMIFS(Data!E:E,Data!B:B,'Data Prep'!$B$3,Data!A:A,'Data Prep'!$B$16,Data!C:C,'Data Prep'!O19)</f>
        <v>6415</v>
      </c>
      <c r="T19" vm="17">
        <v>1338404</v>
      </c>
    </row>
    <row r="20" spans="1:20" x14ac:dyDescent="0.25">
      <c r="O20" t="s">
        <v>18</v>
      </c>
      <c r="P20" s="10">
        <f t="shared" si="0"/>
        <v>5.4659178204245169</v>
      </c>
      <c r="Q20" s="12">
        <f>AVERAGEIFS(Data!F:F,Data!B:B,'Data Prep'!$B$3,Data!A:A,'Data Prep'!$B$16,Data!C:C,'Data Prep'!O20)</f>
        <v>110569</v>
      </c>
      <c r="R20" s="15">
        <f t="shared" si="2"/>
        <v>-110569</v>
      </c>
      <c r="S20" s="1">
        <f>SUMIFS(Data!E:E,Data!B:B,'Data Prep'!$B$3,Data!A:A,'Data Prep'!$B$16,Data!C:C,'Data Prep'!O20)</f>
        <v>33029</v>
      </c>
      <c r="T20" vm="18">
        <v>6042718</v>
      </c>
    </row>
    <row r="21" spans="1:20" x14ac:dyDescent="0.25">
      <c r="O21" t="s">
        <v>19</v>
      </c>
      <c r="P21" s="10">
        <f t="shared" si="0"/>
        <v>12.928002568475412</v>
      </c>
      <c r="Q21" s="12">
        <f>AVERAGEIFS(Data!F:F,Data!B:B,'Data Prep'!$B$3,Data!A:A,'Data Prep'!$B$16,Data!C:C,'Data Prep'!O21)</f>
        <v>146746</v>
      </c>
      <c r="R21" s="15">
        <f t="shared" si="2"/>
        <v>-146746</v>
      </c>
      <c r="S21" s="1">
        <f>SUMIFS(Data!E:E,Data!B:B,'Data Prep'!$B$3,Data!A:A,'Data Prep'!$B$16,Data!C:C,'Data Prep'!O21)</f>
        <v>89231</v>
      </c>
      <c r="T21" vm="19">
        <v>6902149</v>
      </c>
    </row>
    <row r="22" spans="1:20" x14ac:dyDescent="0.25">
      <c r="O22" t="s">
        <v>20</v>
      </c>
      <c r="P22" s="10">
        <f t="shared" si="0"/>
        <v>5.053164217582883</v>
      </c>
      <c r="Q22" s="12">
        <f>AVERAGEIFS(Data!F:F,Data!B:B,'Data Prep'!$B$3,Data!A:A,'Data Prep'!$B$16,Data!C:C,'Data Prep'!O22)</f>
        <v>88745</v>
      </c>
      <c r="R22" s="15">
        <f t="shared" si="2"/>
        <v>-88745</v>
      </c>
      <c r="S22" s="1">
        <f>SUMIFS(Data!E:E,Data!B:B,'Data Prep'!$B$3,Data!A:A,'Data Prep'!$B$16,Data!C:C,'Data Prep'!O22)</f>
        <v>50511</v>
      </c>
      <c r="T22" vm="20">
        <v>9995915</v>
      </c>
    </row>
    <row r="23" spans="1:20" x14ac:dyDescent="0.25">
      <c r="O23" t="s">
        <v>21</v>
      </c>
      <c r="P23" s="10">
        <f t="shared" si="0"/>
        <v>7.6891148901148938</v>
      </c>
      <c r="Q23" s="12">
        <f>AVERAGEIFS(Data!F:F,Data!B:B,'Data Prep'!$B$3,Data!A:A,'Data Prep'!$B$16,Data!C:C,'Data Prep'!O23)</f>
        <v>92292</v>
      </c>
      <c r="R23" s="15">
        <f t="shared" si="2"/>
        <v>-92292</v>
      </c>
      <c r="S23" s="1">
        <f>SUMIFS(Data!E:E,Data!B:B,'Data Prep'!$B$3,Data!A:A,'Data Prep'!$B$16,Data!C:C,'Data Prep'!O23)</f>
        <v>43145</v>
      </c>
      <c r="T23" vm="21">
        <v>5611179</v>
      </c>
    </row>
    <row r="24" spans="1:20" x14ac:dyDescent="0.25">
      <c r="O24" t="s">
        <v>22</v>
      </c>
      <c r="P24" s="10">
        <f t="shared" si="0"/>
        <v>3.2487447341589535</v>
      </c>
      <c r="Q24" s="12">
        <f>AVERAGEIFS(Data!F:F,Data!B:B,'Data Prep'!$B$3,Data!A:A,'Data Prep'!$B$16,Data!C:C,'Data Prep'!O24)</f>
        <v>54301</v>
      </c>
      <c r="R24" s="15">
        <f t="shared" si="2"/>
        <v>-54301</v>
      </c>
      <c r="S24" s="1">
        <f>SUMIFS(Data!E:E,Data!B:B,'Data Prep'!$B$3,Data!A:A,'Data Prep'!$B$16,Data!C:C,'Data Prep'!O24)</f>
        <v>9629</v>
      </c>
      <c r="T24" vm="22">
        <v>2963914</v>
      </c>
    </row>
    <row r="25" spans="1:20" x14ac:dyDescent="0.25">
      <c r="O25" t="s">
        <v>23</v>
      </c>
      <c r="P25" s="10">
        <f t="shared" si="0"/>
        <v>7.1289222538591668</v>
      </c>
      <c r="Q25" s="12">
        <f>AVERAGEIFS(Data!F:F,Data!B:B,'Data Prep'!$B$3,Data!A:A,'Data Prep'!$B$16,Data!C:C,'Data Prep'!O25)</f>
        <v>89327</v>
      </c>
      <c r="R25" s="15">
        <f t="shared" si="2"/>
        <v>-89327</v>
      </c>
      <c r="S25" s="1">
        <f>SUMIFS(Data!E:E,Data!B:B,'Data Prep'!$B$3,Data!A:A,'Data Prep'!$B$16,Data!C:C,'Data Prep'!O25)</f>
        <v>43675</v>
      </c>
      <c r="T25" vm="23">
        <v>6126452</v>
      </c>
    </row>
    <row r="26" spans="1:20" x14ac:dyDescent="0.25">
      <c r="O26" t="s">
        <v>24</v>
      </c>
      <c r="P26" s="10">
        <f t="shared" si="0"/>
        <v>5.4570015202790154</v>
      </c>
      <c r="Q26" s="12">
        <f>AVERAGEIFS(Data!F:F,Data!B:B,'Data Prep'!$B$3,Data!A:A,'Data Prep'!$B$16,Data!C:C,'Data Prep'!O26)</f>
        <v>65673</v>
      </c>
      <c r="R26" s="15">
        <f t="shared" si="2"/>
        <v>-65673</v>
      </c>
      <c r="S26" s="1">
        <f>SUMIFS(Data!E:E,Data!B:B,'Data Prep'!$B$3,Data!A:A,'Data Prep'!$B$16,Data!C:C,'Data Prep'!O26)</f>
        <v>5797</v>
      </c>
      <c r="T26" vm="24">
        <v>1062305</v>
      </c>
    </row>
    <row r="27" spans="1:20" x14ac:dyDescent="0.25">
      <c r="O27" t="s">
        <v>25</v>
      </c>
      <c r="P27" s="10">
        <f t="shared" si="0"/>
        <v>8.3788255441960366</v>
      </c>
      <c r="Q27" s="12">
        <f>AVERAGEIFS(Data!F:F,Data!B:B,'Data Prep'!$B$3,Data!A:A,'Data Prep'!$B$16,Data!C:C,'Data Prep'!O27)</f>
        <v>76361</v>
      </c>
      <c r="R27" s="15">
        <f t="shared" si="2"/>
        <v>-76361</v>
      </c>
      <c r="S27" s="1">
        <f>SUMIFS(Data!E:E,Data!B:B,'Data Prep'!$B$3,Data!A:A,'Data Prep'!$B$16,Data!C:C,'Data Prep'!O27)</f>
        <v>16165</v>
      </c>
      <c r="T27" vm="25">
        <v>1929268</v>
      </c>
    </row>
    <row r="28" spans="1:20" x14ac:dyDescent="0.25">
      <c r="O28" t="s">
        <v>26</v>
      </c>
      <c r="P28" s="10">
        <f t="shared" si="0"/>
        <v>4.3850629714288729</v>
      </c>
      <c r="Q28" s="12">
        <f>AVERAGEIFS(Data!F:F,Data!B:B,'Data Prep'!$B$3,Data!A:A,'Data Prep'!$B$16,Data!C:C,'Data Prep'!O28)</f>
        <v>88353</v>
      </c>
      <c r="R28" s="15">
        <f t="shared" si="2"/>
        <v>-88353</v>
      </c>
      <c r="S28" s="1">
        <f>SUMIFS(Data!E:E,Data!B:B,'Data Prep'!$B$3,Data!A:A,'Data Prep'!$B$16,Data!C:C,'Data Prep'!O28)</f>
        <v>13306</v>
      </c>
      <c r="T28" vm="26">
        <v>3034392</v>
      </c>
    </row>
    <row r="29" spans="1:20" x14ac:dyDescent="0.25">
      <c r="O29" t="s">
        <v>27</v>
      </c>
      <c r="P29" s="10">
        <f t="shared" si="0"/>
        <v>8.651207777903922</v>
      </c>
      <c r="Q29" s="12">
        <f>AVERAGEIFS(Data!F:F,Data!B:B,'Data Prep'!$B$3,Data!A:A,'Data Prep'!$B$16,Data!C:C,'Data Prep'!O29)</f>
        <v>107194</v>
      </c>
      <c r="R29" s="15">
        <f t="shared" si="2"/>
        <v>-107194</v>
      </c>
      <c r="S29" s="1">
        <f>SUMIFS(Data!E:E,Data!B:B,'Data Prep'!$B$3,Data!A:A,'Data Prep'!$B$16,Data!C:C,'Data Prep'!O29)</f>
        <v>11735</v>
      </c>
      <c r="T29" vm="27">
        <v>1356458</v>
      </c>
    </row>
    <row r="30" spans="1:20" x14ac:dyDescent="0.25">
      <c r="O30" t="s">
        <v>28</v>
      </c>
      <c r="P30" s="10">
        <f t="shared" si="0"/>
        <v>7.6202332149447942</v>
      </c>
      <c r="Q30" s="12">
        <f>AVERAGEIFS(Data!F:F,Data!B:B,'Data Prep'!$B$3,Data!A:A,'Data Prep'!$B$16,Data!C:C,'Data Prep'!O30)</f>
        <v>130541</v>
      </c>
      <c r="R30" s="15">
        <f t="shared" si="2"/>
        <v>-130541</v>
      </c>
      <c r="S30" s="1">
        <f>SUMIFS(Data!E:E,Data!B:B,'Data Prep'!$B$3,Data!A:A,'Data Prep'!$B$16,Data!C:C,'Data Prep'!O30)</f>
        <v>67885</v>
      </c>
      <c r="T30" vm="28">
        <v>8908520</v>
      </c>
    </row>
    <row r="31" spans="1:20" x14ac:dyDescent="0.25">
      <c r="O31" t="s">
        <v>29</v>
      </c>
      <c r="P31" s="10">
        <f t="shared" si="0"/>
        <v>4.3313346963007078</v>
      </c>
      <c r="Q31" s="12">
        <f>AVERAGEIFS(Data!F:F,Data!B:B,'Data Prep'!$B$3,Data!A:A,'Data Prep'!$B$16,Data!C:C,'Data Prep'!O31)</f>
        <v>62393</v>
      </c>
      <c r="R31" s="15">
        <f t="shared" si="2"/>
        <v>-62393</v>
      </c>
      <c r="S31" s="1">
        <f>SUMIFS(Data!E:E,Data!B:B,'Data Prep'!$B$3,Data!A:A,'Data Prep'!$B$16,Data!C:C,'Data Prep'!O31)</f>
        <v>9076</v>
      </c>
      <c r="T31" vm="29">
        <v>2095428</v>
      </c>
    </row>
    <row r="32" spans="1:20" x14ac:dyDescent="0.25">
      <c r="O32" t="s">
        <v>30</v>
      </c>
      <c r="P32" s="10">
        <f t="shared" si="0"/>
        <v>13.701061123642674</v>
      </c>
      <c r="Q32" s="12">
        <f>AVERAGEIFS(Data!F:F,Data!B:B,'Data Prep'!$B$3,Data!A:A,'Data Prep'!$B$16,Data!C:C,'Data Prep'!O32)</f>
        <v>154357</v>
      </c>
      <c r="R32" s="15">
        <f t="shared" si="2"/>
        <v>-154357</v>
      </c>
      <c r="S32" s="1">
        <f>SUMIFS(Data!E:E,Data!B:B,'Data Prep'!$B$3,Data!A:A,'Data Prep'!$B$16,Data!C:C,'Data Prep'!O32)</f>
        <v>267749</v>
      </c>
      <c r="T32" vm="30">
        <v>19542209</v>
      </c>
    </row>
    <row r="33" spans="15:20" x14ac:dyDescent="0.25">
      <c r="O33" t="s">
        <v>31</v>
      </c>
      <c r="P33" s="10">
        <f t="shared" si="0"/>
        <v>7.0726779292770727</v>
      </c>
      <c r="Q33" s="12">
        <f>AVERAGEIFS(Data!F:F,Data!B:B,'Data Prep'!$B$3,Data!A:A,'Data Prep'!$B$16,Data!C:C,'Data Prep'!O33)</f>
        <v>96207</v>
      </c>
      <c r="R33" s="15">
        <f t="shared" si="2"/>
        <v>-96207</v>
      </c>
      <c r="S33" s="1">
        <f>SUMIFS(Data!E:E,Data!B:B,'Data Prep'!$B$3,Data!A:A,'Data Prep'!$B$16,Data!C:C,'Data Prep'!O33)</f>
        <v>73440</v>
      </c>
      <c r="T33" vm="31">
        <v>10383620</v>
      </c>
    </row>
    <row r="34" spans="15:20" x14ac:dyDescent="0.25">
      <c r="O34" t="s">
        <v>32</v>
      </c>
      <c r="P34" s="10">
        <f t="shared" si="0"/>
        <v>7.6044927027130145</v>
      </c>
      <c r="Q34" s="12">
        <f>AVERAGEIFS(Data!F:F,Data!B:B,'Data Prep'!$B$3,Data!A:A,'Data Prep'!$B$16,Data!C:C,'Data Prep'!O34)</f>
        <v>79624</v>
      </c>
      <c r="R34" s="15">
        <f t="shared" si="2"/>
        <v>-79624</v>
      </c>
      <c r="S34" s="1">
        <f>SUMIFS(Data!E:E,Data!B:B,'Data Prep'!$B$3,Data!A:A,'Data Prep'!$B$16,Data!C:C,'Data Prep'!O34)</f>
        <v>5780</v>
      </c>
      <c r="T34" vm="32">
        <v>760077</v>
      </c>
    </row>
    <row r="35" spans="15:20" x14ac:dyDescent="0.25">
      <c r="O35" t="s">
        <v>33</v>
      </c>
      <c r="P35" s="10">
        <f t="shared" si="0"/>
        <v>5.4634772130269349</v>
      </c>
      <c r="Q35" s="12">
        <f>AVERAGEIFS(Data!F:F,Data!B:B,'Data Prep'!$B$3,Data!A:A,'Data Prep'!$B$16,Data!C:C,'Data Prep'!O35)</f>
        <v>80052</v>
      </c>
      <c r="R35" s="15">
        <f t="shared" si="2"/>
        <v>-80052</v>
      </c>
      <c r="S35" s="1">
        <f>SUMIFS(Data!E:E,Data!B:B,'Data Prep'!$B$3,Data!A:A,'Data Prep'!$B$16,Data!C:C,'Data Prep'!O35)</f>
        <v>63865</v>
      </c>
      <c r="T35" vm="33">
        <v>11689442</v>
      </c>
    </row>
    <row r="36" spans="15:20" x14ac:dyDescent="0.25">
      <c r="O36" t="s">
        <v>34</v>
      </c>
      <c r="P36" s="10">
        <f t="shared" si="0"/>
        <v>4.6298844126633023</v>
      </c>
      <c r="Q36" s="12">
        <f>AVERAGEIFS(Data!F:F,Data!B:B,'Data Prep'!$B$3,Data!A:A,'Data Prep'!$B$16,Data!C:C,'Data Prep'!O36)</f>
        <v>63710</v>
      </c>
      <c r="R36" s="15">
        <f t="shared" si="2"/>
        <v>-63710</v>
      </c>
      <c r="S36" s="1">
        <f>SUMIFS(Data!E:E,Data!B:B,'Data Prep'!$B$3,Data!A:A,'Data Prep'!$B$16,Data!C:C,'Data Prep'!O36)</f>
        <v>18256</v>
      </c>
      <c r="T36" vm="34">
        <v>3943079</v>
      </c>
    </row>
    <row r="37" spans="15:20" x14ac:dyDescent="0.25">
      <c r="O37" t="s">
        <v>35</v>
      </c>
      <c r="P37" s="10">
        <f t="shared" si="0"/>
        <v>7.9265747857226208</v>
      </c>
      <c r="Q37" s="12">
        <f>AVERAGEIFS(Data!F:F,Data!B:B,'Data Prep'!$B$3,Data!A:A,'Data Prep'!$B$16,Data!C:C,'Data Prep'!O37)</f>
        <v>101737</v>
      </c>
      <c r="R37" s="15">
        <f t="shared" si="2"/>
        <v>-101737</v>
      </c>
      <c r="S37" s="1">
        <f>SUMIFS(Data!E:E,Data!B:B,'Data Prep'!$B$3,Data!A:A,'Data Prep'!$B$16,Data!C:C,'Data Prep'!O37)</f>
        <v>33218</v>
      </c>
      <c r="T37" vm="35">
        <v>4190713</v>
      </c>
    </row>
    <row r="38" spans="15:20" x14ac:dyDescent="0.25">
      <c r="O38" t="s">
        <v>36</v>
      </c>
      <c r="P38" s="10">
        <f t="shared" si="0"/>
        <v>6.4708059460953571</v>
      </c>
      <c r="Q38" s="12">
        <f>AVERAGEIFS(Data!F:F,Data!B:B,'Data Prep'!$B$3,Data!A:A,'Data Prep'!$B$16,Data!C:C,'Data Prep'!O38)</f>
        <v>107388</v>
      </c>
      <c r="R38" s="15">
        <f t="shared" si="2"/>
        <v>-107388</v>
      </c>
      <c r="S38" s="1">
        <f>SUMIFS(Data!E:E,Data!B:B,'Data Prep'!$B$3,Data!A:A,'Data Prep'!$B$16,Data!C:C,'Data Prep'!O38)</f>
        <v>82872</v>
      </c>
      <c r="T38" vm="36">
        <v>12807060</v>
      </c>
    </row>
    <row r="39" spans="15:20" x14ac:dyDescent="0.25">
      <c r="O39" t="s">
        <v>37</v>
      </c>
      <c r="P39" s="10">
        <f t="shared" si="0"/>
        <v>4.9587871164222586</v>
      </c>
      <c r="Q39" s="12">
        <f>AVERAGEIFS(Data!F:F,Data!B:B,'Data Prep'!$B$3,Data!A:A,'Data Prep'!$B$16,Data!C:C,'Data Prep'!O39)</f>
        <v>87286</v>
      </c>
      <c r="R39" s="15">
        <f t="shared" si="2"/>
        <v>-87286</v>
      </c>
      <c r="S39" s="1">
        <f>SUMIFS(Data!E:E,Data!B:B,'Data Prep'!$B$3,Data!A:A,'Data Prep'!$B$16,Data!C:C,'Data Prep'!O39)</f>
        <v>5243</v>
      </c>
      <c r="T39" vm="37">
        <v>1057315</v>
      </c>
    </row>
    <row r="40" spans="15:20" x14ac:dyDescent="0.25">
      <c r="O40" t="s">
        <v>38</v>
      </c>
      <c r="P40" s="10">
        <f t="shared" si="0"/>
        <v>4.8669122545522558</v>
      </c>
      <c r="Q40" s="12">
        <f>AVERAGEIFS(Data!F:F,Data!B:B,'Data Prep'!$B$3,Data!A:A,'Data Prep'!$B$16,Data!C:C,'Data Prep'!O40)</f>
        <v>73562</v>
      </c>
      <c r="R40" s="15">
        <f t="shared" si="2"/>
        <v>-73562</v>
      </c>
      <c r="S40" s="1">
        <f>SUMIFS(Data!E:E,Data!B:B,'Data Prep'!$B$3,Data!A:A,'Data Prep'!$B$16,Data!C:C,'Data Prep'!O40)</f>
        <v>24744</v>
      </c>
      <c r="T40" vm="38">
        <v>5084127</v>
      </c>
    </row>
    <row r="41" spans="15:20" x14ac:dyDescent="0.25">
      <c r="O41" t="s">
        <v>39</v>
      </c>
      <c r="P41" s="10">
        <f t="shared" si="0"/>
        <v>5.7513020907127919</v>
      </c>
      <c r="Q41" s="12">
        <f>AVERAGEIFS(Data!F:F,Data!B:B,'Data Prep'!$B$3,Data!A:A,'Data Prep'!$B$16,Data!C:C,'Data Prep'!O41)</f>
        <v>58069</v>
      </c>
      <c r="R41" s="15">
        <f t="shared" si="2"/>
        <v>-58069</v>
      </c>
      <c r="S41" s="1">
        <f>SUMIFS(Data!E:E,Data!B:B,'Data Prep'!$B$3,Data!A:A,'Data Prep'!$B$16,Data!C:C,'Data Prep'!O41)</f>
        <v>5074</v>
      </c>
      <c r="T41" vm="39">
        <v>882235</v>
      </c>
    </row>
    <row r="42" spans="15:20" x14ac:dyDescent="0.25">
      <c r="O42" t="s">
        <v>40</v>
      </c>
      <c r="P42" s="10">
        <f t="shared" si="0"/>
        <v>6.3410541491076087</v>
      </c>
      <c r="Q42" s="12">
        <f>AVERAGEIFS(Data!F:F,Data!B:B,'Data Prep'!$B$3,Data!A:A,'Data Prep'!$B$16,Data!C:C,'Data Prep'!O42)</f>
        <v>81293</v>
      </c>
      <c r="R42" s="15">
        <f t="shared" si="2"/>
        <v>-81293</v>
      </c>
      <c r="S42" s="1">
        <f>SUMIFS(Data!E:E,Data!B:B,'Data Prep'!$B$3,Data!A:A,'Data Prep'!$B$16,Data!C:C,'Data Prep'!O42)</f>
        <v>42929</v>
      </c>
      <c r="T42" vm="40">
        <v>6770010</v>
      </c>
    </row>
    <row r="43" spans="15:20" x14ac:dyDescent="0.25">
      <c r="O43" t="s">
        <v>41</v>
      </c>
      <c r="P43" s="10">
        <f t="shared" si="0"/>
        <v>6.9166633712919854</v>
      </c>
      <c r="Q43" s="12">
        <f>AVERAGEIFS(Data!F:F,Data!B:B,'Data Prep'!$B$3,Data!A:A,'Data Prep'!$B$16,Data!C:C,'Data Prep'!O43)</f>
        <v>102835</v>
      </c>
      <c r="R43" s="15">
        <f t="shared" si="2"/>
        <v>-102835</v>
      </c>
      <c r="S43" s="1">
        <f>SUMIFS(Data!E:E,Data!B:B,'Data Prep'!$B$3,Data!A:A,'Data Prep'!$B$16,Data!C:C,'Data Prep'!O43)</f>
        <v>198521</v>
      </c>
      <c r="T43" vm="41">
        <v>28701845</v>
      </c>
    </row>
    <row r="44" spans="15:20" x14ac:dyDescent="0.25">
      <c r="O44" t="s">
        <v>42</v>
      </c>
      <c r="P44" s="10">
        <f t="shared" si="0"/>
        <v>11.774996401574766</v>
      </c>
      <c r="Q44" s="12">
        <f>AVERAGEIFS(Data!F:F,Data!B:B,'Data Prep'!$B$3,Data!A:A,'Data Prep'!$B$16,Data!C:C,'Data Prep'!O44)</f>
        <v>96974</v>
      </c>
      <c r="R44" s="15">
        <f t="shared" si="2"/>
        <v>-96974</v>
      </c>
      <c r="S44" s="1">
        <f>SUMIFS(Data!E:E,Data!B:B,'Data Prep'!$B$3,Data!A:A,'Data Prep'!$B$16,Data!C:C,'Data Prep'!O44)</f>
        <v>37222</v>
      </c>
      <c r="T44" vm="42">
        <v>3161105</v>
      </c>
    </row>
    <row r="45" spans="15:20" x14ac:dyDescent="0.25">
      <c r="O45" t="s">
        <v>43</v>
      </c>
      <c r="P45" s="10">
        <f t="shared" si="0"/>
        <v>6.32445525220382</v>
      </c>
      <c r="Q45" s="12">
        <f>AVERAGEIFS(Data!F:F,Data!B:B,'Data Prep'!$B$3,Data!A:A,'Data Prep'!$B$16,Data!C:C,'Data Prep'!O45)</f>
        <v>68605</v>
      </c>
      <c r="R45" s="15">
        <f t="shared" si="2"/>
        <v>-68605</v>
      </c>
      <c r="S45" s="1">
        <f>SUMIFS(Data!E:E,Data!B:B,'Data Prep'!$B$3,Data!A:A,'Data Prep'!$B$16,Data!C:C,'Data Prep'!O45)</f>
        <v>3961</v>
      </c>
      <c r="T45" vm="43">
        <v>626299</v>
      </c>
    </row>
    <row r="46" spans="15:20" x14ac:dyDescent="0.25">
      <c r="O46" t="s">
        <v>44</v>
      </c>
      <c r="P46" s="10">
        <f t="shared" si="0"/>
        <v>7.6123970304137796</v>
      </c>
      <c r="Q46" s="12">
        <f>AVERAGEIFS(Data!F:F,Data!B:B,'Data Prep'!$B$3,Data!A:A,'Data Prep'!$B$16,Data!C:C,'Data Prep'!O46)</f>
        <v>117848</v>
      </c>
      <c r="R46" s="15">
        <f t="shared" si="2"/>
        <v>-117848</v>
      </c>
      <c r="S46" s="1">
        <f>SUMIFS(Data!E:E,Data!B:B,'Data Prep'!$B$3,Data!A:A,'Data Prep'!$B$16,Data!C:C,'Data Prep'!O46)</f>
        <v>64840</v>
      </c>
      <c r="T46" vm="44">
        <v>8517685</v>
      </c>
    </row>
    <row r="47" spans="15:20" x14ac:dyDescent="0.25">
      <c r="O47" t="s">
        <v>45</v>
      </c>
      <c r="P47" s="10">
        <f t="shared" si="0"/>
        <v>19.508612924699005</v>
      </c>
      <c r="Q47" s="12">
        <f>AVERAGEIFS(Data!F:F,Data!B:B,'Data Prep'!$B$3,Data!A:A,'Data Prep'!$B$16,Data!C:C,'Data Prep'!O47)</f>
        <v>242273</v>
      </c>
      <c r="R47" s="15">
        <f t="shared" si="2"/>
        <v>-242273</v>
      </c>
      <c r="S47" s="1">
        <f>SUMIFS(Data!E:E,Data!B:B,'Data Prep'!$B$3,Data!A:A,'Data Prep'!$B$16,Data!C:C,'Data Prep'!O47)</f>
        <v>148556</v>
      </c>
      <c r="T47" vm="45">
        <v>7614893</v>
      </c>
    </row>
    <row r="48" spans="15:20" x14ac:dyDescent="0.25">
      <c r="O48" t="s">
        <v>46</v>
      </c>
      <c r="P48" s="10">
        <f t="shared" si="0"/>
        <v>3.9953882753212926</v>
      </c>
      <c r="Q48" s="12">
        <f>AVERAGEIFS(Data!F:F,Data!B:B,'Data Prep'!$B$3,Data!A:A,'Data Prep'!$B$16,Data!C:C,'Data Prep'!O48)</f>
        <v>58063</v>
      </c>
      <c r="R48" s="15">
        <f t="shared" si="2"/>
        <v>-58063</v>
      </c>
      <c r="S48" s="1">
        <f>SUMIFS(Data!E:E,Data!B:B,'Data Prep'!$B$3,Data!A:A,'Data Prep'!$B$16,Data!C:C,'Data Prep'!O48)</f>
        <v>7215</v>
      </c>
      <c r="T48" vm="46">
        <v>1805832</v>
      </c>
    </row>
    <row r="49" spans="15:20" x14ac:dyDescent="0.25">
      <c r="O49" t="s">
        <v>47</v>
      </c>
      <c r="P49" s="10">
        <f t="shared" si="0"/>
        <v>7.7140234706121955</v>
      </c>
      <c r="Q49" s="12">
        <f>AVERAGEIFS(Data!F:F,Data!B:B,'Data Prep'!$B$3,Data!A:A,'Data Prep'!$B$16,Data!C:C,'Data Prep'!O49)</f>
        <v>88336</v>
      </c>
      <c r="R49" s="15">
        <f t="shared" si="2"/>
        <v>-88336</v>
      </c>
      <c r="S49" s="1">
        <f>SUMIFS(Data!E:E,Data!B:B,'Data Prep'!$B$3,Data!A:A,'Data Prep'!$B$16,Data!C:C,'Data Prep'!O49)</f>
        <v>44846</v>
      </c>
      <c r="T49" vm="47">
        <v>5813568</v>
      </c>
    </row>
    <row r="50" spans="15:20" x14ac:dyDescent="0.25">
      <c r="O50" t="s">
        <v>48</v>
      </c>
      <c r="P50" s="10">
        <f t="shared" si="0"/>
        <v>5.1926741752735248</v>
      </c>
      <c r="Q50" s="12">
        <f>AVERAGEIFS(Data!F:F,Data!B:B,'Data Prep'!$B$3,Data!A:A,'Data Prep'!$B$16,Data!C:C,'Data Prep'!O50)</f>
        <v>54299</v>
      </c>
      <c r="R50" s="15">
        <f t="shared" si="2"/>
        <v>-54299</v>
      </c>
      <c r="S50" s="1">
        <f>SUMIFS(Data!E:E,Data!B:B,'Data Prep'!$B$3,Data!A:A,'Data Prep'!$B$16,Data!C:C,'Data Prep'!O50)</f>
        <v>3000</v>
      </c>
      <c r="T50" vm="48">
        <v>577737</v>
      </c>
    </row>
  </sheetData>
  <sortState xmlns:xlrd2="http://schemas.microsoft.com/office/spreadsheetml/2017/richdata2" ref="K2:M7">
    <sortCondition ref="K4:K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0FD6-1EAD-4CC2-9AD1-1832C83752F5}">
  <sheetPr>
    <pageSetUpPr fitToPage="1"/>
  </sheetPr>
  <dimension ref="A1:M48"/>
  <sheetViews>
    <sheetView showGridLines="0" tabSelected="1" zoomScale="85" zoomScaleNormal="85" workbookViewId="0">
      <selection activeCell="L1" sqref="L1"/>
    </sheetView>
  </sheetViews>
  <sheetFormatPr baseColWidth="10" defaultColWidth="0" defaultRowHeight="15" zeroHeight="1" x14ac:dyDescent="0.25"/>
  <cols>
    <col min="1" max="1" width="5.42578125" customWidth="1"/>
    <col min="2" max="2" width="46.7109375" customWidth="1"/>
    <col min="3" max="3" width="11.42578125" customWidth="1"/>
    <col min="4" max="4" width="58.28515625" customWidth="1"/>
    <col min="5" max="5" width="3.7109375" customWidth="1"/>
    <col min="6" max="6" width="4" customWidth="1"/>
    <col min="7" max="7" width="9.85546875" customWidth="1"/>
    <col min="8" max="8" width="17.7109375" customWidth="1"/>
    <col min="9" max="9" width="35.85546875" customWidth="1"/>
    <col min="10" max="12" width="11.42578125" customWidth="1"/>
    <col min="13" max="13" width="0" hidden="1" customWidth="1"/>
    <col min="14" max="31" width="11.42578125" hidden="1" customWidth="1"/>
    <col min="32" max="16384" width="11.42578125" hidden="1"/>
  </cols>
  <sheetData>
    <row r="1" spans="1:2" ht="13.5" customHeight="1" x14ac:dyDescent="0.25">
      <c r="A1" s="18">
        <v>10</v>
      </c>
    </row>
    <row r="2" spans="1:2" x14ac:dyDescent="0.25">
      <c r="A2" s="18">
        <v>1</v>
      </c>
    </row>
    <row r="3" spans="1:2" x14ac:dyDescent="0.25"/>
    <row r="4" spans="1:2" x14ac:dyDescent="0.25"/>
    <row r="5" spans="1:2" ht="33.75" customHeight="1" x14ac:dyDescent="0.25">
      <c r="B5" s="17" t="str" cm="1">
        <f t="array" ref="B5">INDEX('Data Prep'!D3:D12,11-Dashboard!A1)</f>
        <v>Information</v>
      </c>
    </row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</sheetData>
  <pageMargins left="0.7" right="0.7" top="0.75" bottom="0.75" header="0.3" footer="0.3"/>
  <pageSetup paperSize="9" scale="5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Spinner 4">
              <controlPr defaultSize="0" autoPict="0">
                <anchor moveWithCells="1" sizeWithCells="1">
                  <from>
                    <xdr:col>2</xdr:col>
                    <xdr:colOff>19050</xdr:colOff>
                    <xdr:row>4</xdr:row>
                    <xdr:rowOff>9525</xdr:rowOff>
                  </from>
                  <to>
                    <xdr:col>2</xdr:col>
                    <xdr:colOff>571500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Option Button 6">
              <controlPr defaultSize="0" autoFill="0" autoLine="0" autoPict="0">
                <anchor moveWithCells="1">
                  <from>
                    <xdr:col>7</xdr:col>
                    <xdr:colOff>923925</xdr:colOff>
                    <xdr:row>6</xdr:row>
                    <xdr:rowOff>171450</xdr:rowOff>
                  </from>
                  <to>
                    <xdr:col>8</xdr:col>
                    <xdr:colOff>2209800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Option Button 7">
              <controlPr defaultSize="0" autoFill="0" autoLine="0" autoPict="0">
                <anchor moveWithCells="1">
                  <from>
                    <xdr:col>8</xdr:col>
                    <xdr:colOff>2009775</xdr:colOff>
                    <xdr:row>6</xdr:row>
                    <xdr:rowOff>171450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Data</vt:lpstr>
      <vt:lpstr>Data Prep</vt:lpstr>
      <vt:lpstr>Dashboard</vt:lpstr>
      <vt:lpstr>Dashboard!Zone_d_impression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 Merrer</dc:creator>
  <cp:lastModifiedBy>Arnaud Le Merrer</cp:lastModifiedBy>
  <cp:lastPrinted>2024-11-07T14:30:53Z</cp:lastPrinted>
  <dcterms:created xsi:type="dcterms:W3CDTF">2021-09-21T20:47:02Z</dcterms:created>
  <dcterms:modified xsi:type="dcterms:W3CDTF">2024-11-28T15:03:41Z</dcterms:modified>
</cp:coreProperties>
</file>