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1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LL SEM\5th Sem\ELL304\Lab ELL304\"/>
    </mc:Choice>
  </mc:AlternateContent>
  <xr:revisionPtr revIDLastSave="0" documentId="13_ncr:1_{D269A951-FCE4-4B8D-9901-4127F0475334}" xr6:coauthVersionLast="47" xr6:coauthVersionMax="47" xr10:uidLastSave="{00000000-0000-0000-0000-000000000000}"/>
  <bookViews>
    <workbookView xWindow="-108" yWindow="-108" windowWidth="23256" windowHeight="12576" firstSheet="1" activeTab="1" xr2:uid="{DD868234-B5AE-41DA-BE2E-F9CD959C1C06}"/>
  </bookViews>
  <sheets>
    <sheet name="NMOS 1" sheetId="3" r:id="rId1"/>
    <sheet name="NMOS 2" sheetId="4" r:id="rId2"/>
    <sheet name="PMOS 1" sheetId="5" r:id="rId3"/>
    <sheet name="PMOS 2" sheetId="6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6" l="1"/>
  <c r="J4" i="6"/>
  <c r="J5" i="6"/>
  <c r="J7" i="6"/>
  <c r="J8" i="6"/>
  <c r="J9" i="6"/>
  <c r="J10" i="6"/>
  <c r="J12" i="6"/>
  <c r="J13" i="6"/>
  <c r="J14" i="6"/>
  <c r="J15" i="6"/>
  <c r="J17" i="6"/>
  <c r="J18" i="6"/>
  <c r="J19" i="6"/>
  <c r="J20" i="6"/>
  <c r="J22" i="6"/>
  <c r="J23" i="6"/>
  <c r="J24" i="6"/>
  <c r="J25" i="6"/>
  <c r="J2" i="6"/>
  <c r="F25" i="6"/>
  <c r="G25" i="6" s="1"/>
  <c r="E25" i="6"/>
  <c r="I25" i="6" s="1"/>
  <c r="F24" i="6"/>
  <c r="E24" i="6"/>
  <c r="I24" i="6" s="1"/>
  <c r="F23" i="6"/>
  <c r="E23" i="6"/>
  <c r="I23" i="6" s="1"/>
  <c r="F22" i="6"/>
  <c r="G22" i="6" s="1"/>
  <c r="E22" i="6"/>
  <c r="I22" i="6" s="1"/>
  <c r="F20" i="6"/>
  <c r="G20" i="6" s="1"/>
  <c r="E20" i="6"/>
  <c r="I20" i="6" s="1"/>
  <c r="F19" i="6"/>
  <c r="E19" i="6"/>
  <c r="I19" i="6" s="1"/>
  <c r="F18" i="6"/>
  <c r="G18" i="6" s="1"/>
  <c r="E18" i="6"/>
  <c r="I18" i="6" s="1"/>
  <c r="F17" i="6"/>
  <c r="G17" i="6" s="1"/>
  <c r="E17" i="6"/>
  <c r="I17" i="6" s="1"/>
  <c r="F15" i="6"/>
  <c r="E15" i="6"/>
  <c r="I15" i="6" s="1"/>
  <c r="F14" i="6"/>
  <c r="E14" i="6"/>
  <c r="I14" i="6" s="1"/>
  <c r="F13" i="6"/>
  <c r="E13" i="6"/>
  <c r="I13" i="6" s="1"/>
  <c r="F12" i="6"/>
  <c r="G12" i="6" s="1"/>
  <c r="E12" i="6"/>
  <c r="I12" i="6" s="1"/>
  <c r="F10" i="6"/>
  <c r="E10" i="6"/>
  <c r="I10" i="6" s="1"/>
  <c r="F9" i="6"/>
  <c r="E9" i="6"/>
  <c r="I9" i="6" s="1"/>
  <c r="F8" i="6"/>
  <c r="E8" i="6"/>
  <c r="I8" i="6" s="1"/>
  <c r="F7" i="6"/>
  <c r="G7" i="6" s="1"/>
  <c r="E7" i="6"/>
  <c r="I7" i="6" s="1"/>
  <c r="F5" i="6"/>
  <c r="E5" i="6"/>
  <c r="I5" i="6" s="1"/>
  <c r="F4" i="6"/>
  <c r="E4" i="6"/>
  <c r="I4" i="6" s="1"/>
  <c r="F3" i="6"/>
  <c r="E3" i="6"/>
  <c r="I3" i="6" s="1"/>
  <c r="F2" i="6"/>
  <c r="E2" i="6"/>
  <c r="I2" i="6" s="1"/>
  <c r="G3" i="5"/>
  <c r="G4" i="5"/>
  <c r="G5" i="5"/>
  <c r="G2" i="5"/>
  <c r="D2" i="5"/>
  <c r="F2" i="5" s="1"/>
  <c r="D5" i="5"/>
  <c r="D4" i="5"/>
  <c r="D3" i="5"/>
  <c r="E2" i="5"/>
  <c r="F30" i="4"/>
  <c r="H30" i="4" s="1"/>
  <c r="H9" i="4"/>
  <c r="H10" i="4"/>
  <c r="H11" i="4"/>
  <c r="H12" i="4"/>
  <c r="H8" i="4"/>
  <c r="F27" i="4"/>
  <c r="H27" i="4" s="1"/>
  <c r="F28" i="4"/>
  <c r="H28" i="4" s="1"/>
  <c r="F26" i="4"/>
  <c r="H26" i="4" s="1"/>
  <c r="F29" i="4"/>
  <c r="H29" i="4" s="1"/>
  <c r="F23" i="4"/>
  <c r="H23" i="4" s="1"/>
  <c r="F20" i="4"/>
  <c r="H20" i="4" s="1"/>
  <c r="F24" i="4"/>
  <c r="H24" i="4" s="1"/>
  <c r="F22" i="4"/>
  <c r="H22" i="4" s="1"/>
  <c r="F21" i="4"/>
  <c r="H21" i="4" s="1"/>
  <c r="F14" i="4"/>
  <c r="H14" i="4" s="1"/>
  <c r="F18" i="4"/>
  <c r="H18" i="4" s="1"/>
  <c r="F16" i="4"/>
  <c r="H16" i="4" s="1"/>
  <c r="F15" i="4"/>
  <c r="H15" i="4" s="1"/>
  <c r="F17" i="4"/>
  <c r="H17" i="4" s="1"/>
  <c r="F8" i="4"/>
  <c r="F12" i="4"/>
  <c r="F11" i="4"/>
  <c r="F10" i="4"/>
  <c r="F9" i="4"/>
  <c r="F4" i="4"/>
  <c r="H4" i="4" s="1"/>
  <c r="F3" i="4"/>
  <c r="H3" i="4" s="1"/>
  <c r="F2" i="4"/>
  <c r="F5" i="4"/>
  <c r="H5" i="4" s="1"/>
  <c r="F6" i="4"/>
  <c r="H6" i="4" s="1"/>
  <c r="D9" i="3"/>
  <c r="D10" i="3"/>
  <c r="D11" i="3"/>
  <c r="D8" i="3"/>
  <c r="E11" i="3"/>
  <c r="E10" i="3"/>
  <c r="E9" i="3"/>
  <c r="E8" i="3"/>
  <c r="D4" i="3"/>
  <c r="E4" i="3" s="1"/>
  <c r="D2" i="3"/>
  <c r="E2" i="3" s="1"/>
  <c r="D5" i="3"/>
  <c r="E5" i="3" s="1"/>
  <c r="D3" i="3"/>
  <c r="E3" i="3" s="1"/>
  <c r="E3" i="5" l="1"/>
  <c r="F3" i="5"/>
  <c r="E4" i="5"/>
  <c r="F4" i="5"/>
  <c r="F5" i="5"/>
  <c r="E5" i="5"/>
  <c r="G2" i="6"/>
  <c r="H2" i="6"/>
  <c r="G3" i="6"/>
  <c r="H3" i="6"/>
  <c r="G4" i="6"/>
  <c r="H4" i="6"/>
  <c r="G5" i="6"/>
  <c r="H5" i="6"/>
  <c r="G8" i="6"/>
  <c r="H8" i="6"/>
  <c r="G9" i="6"/>
  <c r="H9" i="6"/>
  <c r="G10" i="6"/>
  <c r="H10" i="6"/>
  <c r="G13" i="6"/>
  <c r="H13" i="6"/>
  <c r="G14" i="6"/>
  <c r="H14" i="6"/>
  <c r="G15" i="6"/>
  <c r="H15" i="6"/>
  <c r="G19" i="6"/>
  <c r="H19" i="6"/>
  <c r="G23" i="6"/>
  <c r="H23" i="6"/>
  <c r="G24" i="6"/>
  <c r="H24" i="6"/>
  <c r="H25" i="6"/>
  <c r="H22" i="6"/>
  <c r="H18" i="6"/>
  <c r="H20" i="6"/>
  <c r="H17" i="6"/>
  <c r="H12" i="6"/>
  <c r="H7" i="6"/>
</calcChain>
</file>

<file path=xl/sharedStrings.xml><?xml version="1.0" encoding="utf-8"?>
<sst xmlns="http://schemas.openxmlformats.org/spreadsheetml/2006/main" count="54" uniqueCount="29">
  <si>
    <t xml:space="preserve">Vdd </t>
  </si>
  <si>
    <t>Vgs = Vds</t>
  </si>
  <si>
    <t>R</t>
  </si>
  <si>
    <t>Id=</t>
  </si>
  <si>
    <t>Id (mA)</t>
  </si>
  <si>
    <t>Vdd (V)</t>
  </si>
  <si>
    <t>Vgs = Vds (V)</t>
  </si>
  <si>
    <r>
      <t>R (</t>
    </r>
    <r>
      <rPr>
        <sz val="10"/>
        <color theme="1"/>
        <rFont val="Calibri"/>
        <family val="2"/>
      </rPr>
      <t>Ω</t>
    </r>
    <r>
      <rPr>
        <sz val="10"/>
        <color theme="1"/>
        <rFont val="Calibri"/>
        <family val="2"/>
        <scheme val="minor"/>
      </rPr>
      <t>)</t>
    </r>
  </si>
  <si>
    <t>Id (A)</t>
  </si>
  <si>
    <t>R1</t>
  </si>
  <si>
    <t>R2</t>
  </si>
  <si>
    <t>Vgs</t>
  </si>
  <si>
    <t>Vds</t>
  </si>
  <si>
    <t>Vdd=12.2</t>
  </si>
  <si>
    <t>Id</t>
  </si>
  <si>
    <t>4.7k</t>
  </si>
  <si>
    <t>10k</t>
  </si>
  <si>
    <t>3.3k</t>
  </si>
  <si>
    <t>1k</t>
  </si>
  <si>
    <t>Vdd</t>
  </si>
  <si>
    <t>Vd</t>
  </si>
  <si>
    <t>Vds =Vd-12</t>
  </si>
  <si>
    <t>Id(mA)</t>
  </si>
  <si>
    <t>Vsd</t>
  </si>
  <si>
    <t>Vg</t>
  </si>
  <si>
    <t>Vgs=12-Vg</t>
  </si>
  <si>
    <t>Vds=Vd-12</t>
  </si>
  <si>
    <t>Id = Vds/r1 (mA)</t>
  </si>
  <si>
    <t>vsg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</si>
</sst>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</font>
    <font>
      <sz val="10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0" fontId="2" fillId="2" borderId="0" xfId="0" applyFont="1" applyFill="1"/>
    <xf numFmtId="0" fontId="2" fillId="0" borderId="0" xfId="0" applyFont="1"/>
    <xf numFmtId="0" fontId="2" fillId="2" borderId="1" xfId="0" applyFont="1" applyFill="1" applyBorder="1"/>
    <xf numFmtId="0" fontId="2" fillId="0" borderId="1" xfId="0" applyFont="1" applyBorder="1"/>
    <xf numFmtId="0" fontId="0" fillId="0" borderId="1" xfId="0" applyBorder="1"/>
    <xf numFmtId="0" fontId="3" fillId="0" borderId="1" xfId="0" applyFont="1" applyBorder="1"/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3" borderId="1" xfId="0" applyFont="1" applyFill="1" applyBorder="1"/>
    <xf numFmtId="0" fontId="5" fillId="0" borderId="1" xfId="0" applyFont="1" applyBorder="1"/>
    <xf numFmtId="0" fontId="1" fillId="0" borderId="1" xfId="0" applyFont="1" applyBorder="1"/>
    <xf numFmtId="0" fontId="5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Id</a:t>
            </a:r>
            <a:r>
              <a:rPr lang="en-IN" baseline="0"/>
              <a:t> vs Vgs for NMOS E1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'NMOS 1'!$B$2:$B$5</c:f>
              <c:numCache>
                <c:formatCode>General</c:formatCode>
                <c:ptCount val="4"/>
                <c:pt idx="0">
                  <c:v>6.45</c:v>
                </c:pt>
                <c:pt idx="1">
                  <c:v>4.8899999999999997</c:v>
                </c:pt>
                <c:pt idx="2">
                  <c:v>2.74</c:v>
                </c:pt>
                <c:pt idx="3">
                  <c:v>2.17</c:v>
                </c:pt>
              </c:numCache>
            </c:numRef>
          </c:xVal>
          <c:yVal>
            <c:numRef>
              <c:f>'NMOS 1'!$E$2:$E$5</c:f>
              <c:numCache>
                <c:formatCode>General</c:formatCode>
                <c:ptCount val="4"/>
                <c:pt idx="0">
                  <c:v>12.872340425531915</c:v>
                </c:pt>
                <c:pt idx="1">
                  <c:v>7.61</c:v>
                </c:pt>
                <c:pt idx="2">
                  <c:v>2.076595744680851</c:v>
                </c:pt>
                <c:pt idx="3">
                  <c:v>1.0330000000000001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79B-49BF-9C01-131B2B339D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4266271"/>
        <c:axId val="1984267935"/>
      </c:scatterChart>
      <c:valAx>
        <c:axId val="1984266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Vgs (V)</a:t>
                </a:r>
              </a:p>
            </c:rich>
          </c:tx>
          <c:layout>
            <c:manualLayout>
              <c:xMode val="edge"/>
              <c:yMode val="edge"/>
              <c:x val="0.48267235345581805"/>
              <c:y val="0.888579996998875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4267935"/>
        <c:crosses val="autoZero"/>
        <c:crossBetween val="midCat"/>
      </c:valAx>
      <c:valAx>
        <c:axId val="1984267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Id</a:t>
                </a:r>
                <a:r>
                  <a:rPr lang="en-IN" baseline="0"/>
                  <a:t> (mA)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4266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'PMOS 2'!$H$17:$H$20</c:f>
              <c:numCache>
                <c:formatCode>General</c:formatCode>
                <c:ptCount val="4"/>
                <c:pt idx="0">
                  <c:v>11.945</c:v>
                </c:pt>
                <c:pt idx="1">
                  <c:v>11.904</c:v>
                </c:pt>
                <c:pt idx="2">
                  <c:v>11.752000000000001</c:v>
                </c:pt>
                <c:pt idx="3">
                  <c:v>11.644</c:v>
                </c:pt>
              </c:numCache>
            </c:numRef>
          </c:xVal>
          <c:yVal>
            <c:numRef>
              <c:f>'PMOS 2'!$J$17:$J$20</c:f>
              <c:numCache>
                <c:formatCode>General</c:formatCode>
                <c:ptCount val="4"/>
                <c:pt idx="0">
                  <c:v>0.11702127659574468</c:v>
                </c:pt>
                <c:pt idx="1">
                  <c:v>9.6000000000000002E-2</c:v>
                </c:pt>
                <c:pt idx="2">
                  <c:v>5.2765957446808509E-2</c:v>
                </c:pt>
                <c:pt idx="3">
                  <c:v>3.56E-2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87-4CF0-AC93-306FA0985D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8607487"/>
        <c:axId val="2138604991"/>
      </c:scatterChart>
      <c:valAx>
        <c:axId val="2138607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604991"/>
        <c:crosses val="autoZero"/>
        <c:crossBetween val="midCat"/>
      </c:valAx>
      <c:valAx>
        <c:axId val="2138604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6074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'PMOS 2'!$H$22:$H$25</c:f>
              <c:numCache>
                <c:formatCode>General</c:formatCode>
                <c:ptCount val="4"/>
                <c:pt idx="0">
                  <c:v>10.85</c:v>
                </c:pt>
                <c:pt idx="1">
                  <c:v>9.65</c:v>
                </c:pt>
                <c:pt idx="2">
                  <c:v>3.3800000000000008</c:v>
                </c:pt>
                <c:pt idx="3">
                  <c:v>0.30000000000000071</c:v>
                </c:pt>
              </c:numCache>
            </c:numRef>
          </c:xVal>
          <c:yVal>
            <c:numRef>
              <c:f>'PMOS 2'!$J$22:$J$25</c:f>
              <c:numCache>
                <c:formatCode>General</c:formatCode>
                <c:ptCount val="4"/>
                <c:pt idx="0">
                  <c:v>2.4468085106382977</c:v>
                </c:pt>
                <c:pt idx="1">
                  <c:v>2.35</c:v>
                </c:pt>
                <c:pt idx="2">
                  <c:v>1.8340425531914892</c:v>
                </c:pt>
                <c:pt idx="3">
                  <c:v>1.17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17-4FFA-82CC-52A92CE85B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0070559"/>
        <c:axId val="2130071391"/>
      </c:scatterChart>
      <c:valAx>
        <c:axId val="2130070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0071391"/>
        <c:crosses val="autoZero"/>
        <c:crossBetween val="midCat"/>
      </c:valAx>
      <c:valAx>
        <c:axId val="2130071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0070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'NMOS 2'!$D$3:$D$6</c:f>
              <c:numCache>
                <c:formatCode>General</c:formatCode>
                <c:ptCount val="4"/>
                <c:pt idx="0">
                  <c:v>11.365</c:v>
                </c:pt>
                <c:pt idx="1">
                  <c:v>10.6</c:v>
                </c:pt>
                <c:pt idx="2">
                  <c:v>6.08</c:v>
                </c:pt>
                <c:pt idx="3">
                  <c:v>1.97</c:v>
                </c:pt>
              </c:numCache>
            </c:numRef>
          </c:xVal>
          <c:yVal>
            <c:numRef>
              <c:f>'NMOS 2'!$H$3:$H$6</c:f>
              <c:numCache>
                <c:formatCode>General</c:formatCode>
                <c:ptCount val="4"/>
                <c:pt idx="0">
                  <c:v>1.5638297872340412</c:v>
                </c:pt>
                <c:pt idx="1">
                  <c:v>1.5</c:v>
                </c:pt>
                <c:pt idx="2">
                  <c:v>1.2808510638297872</c:v>
                </c:pt>
                <c:pt idx="3">
                  <c:v>1.0129999999999999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EC8-4611-97E4-B8C97042FC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3714255"/>
        <c:axId val="1973715919"/>
      </c:scatterChart>
      <c:valAx>
        <c:axId val="1973714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3715919"/>
        <c:crosses val="autoZero"/>
        <c:crossBetween val="midCat"/>
      </c:valAx>
      <c:valAx>
        <c:axId val="1973715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37142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'NMOS 2'!$D$14:$D$17</c:f>
              <c:numCache>
                <c:formatCode>General</c:formatCode>
                <c:ptCount val="4"/>
                <c:pt idx="0">
                  <c:v>4.42</c:v>
                </c:pt>
                <c:pt idx="1">
                  <c:v>2.36</c:v>
                </c:pt>
                <c:pt idx="2">
                  <c:v>0.67</c:v>
                </c:pt>
                <c:pt idx="3">
                  <c:v>0.32</c:v>
                </c:pt>
              </c:numCache>
            </c:numRef>
          </c:xVal>
          <c:yVal>
            <c:numRef>
              <c:f>'NMOS 2'!$H$14:$H$17</c:f>
              <c:numCache>
                <c:formatCode>General</c:formatCode>
                <c:ptCount val="4"/>
                <c:pt idx="0">
                  <c:v>16.340425531914892</c:v>
                </c:pt>
                <c:pt idx="1">
                  <c:v>9.74</c:v>
                </c:pt>
                <c:pt idx="2">
                  <c:v>2.4319148936170212</c:v>
                </c:pt>
                <c:pt idx="3">
                  <c:v>1.1779999999999999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DD-49EC-823C-958F1701A9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2778623"/>
        <c:axId val="2142779039"/>
      </c:scatterChart>
      <c:valAx>
        <c:axId val="2142778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2779039"/>
        <c:crosses val="autoZero"/>
        <c:crossBetween val="midCat"/>
      </c:valAx>
      <c:valAx>
        <c:axId val="2142779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27786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rgbClr val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'NMOS 2'!$D$20:$D$24</c:f>
              <c:numCache>
                <c:formatCode>General</c:formatCode>
                <c:ptCount val="4"/>
                <c:pt idx="0">
                  <c:v>4.04</c:v>
                </c:pt>
                <c:pt idx="1">
                  <c:v>2.29</c:v>
                </c:pt>
                <c:pt idx="2">
                  <c:v>0.65400000000000003</c:v>
                </c:pt>
                <c:pt idx="3">
                  <c:v>0.3</c:v>
                </c:pt>
              </c:numCache>
            </c:numRef>
          </c:xVal>
          <c:yVal>
            <c:numRef>
              <c:f>'NMOS 2'!$H$20:$H$24</c:f>
              <c:numCache>
                <c:formatCode>General</c:formatCode>
                <c:ptCount val="4"/>
                <c:pt idx="0">
                  <c:v>17.148936170212764</c:v>
                </c:pt>
                <c:pt idx="1">
                  <c:v>9.8099999999999987</c:v>
                </c:pt>
                <c:pt idx="2">
                  <c:v>2.4353191489361703</c:v>
                </c:pt>
                <c:pt idx="3">
                  <c:v>1.18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D1-4492-939B-485D4BDCA8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6591199"/>
        <c:axId val="256592447"/>
      </c:scatterChart>
      <c:valAx>
        <c:axId val="256591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592447"/>
        <c:crosses val="autoZero"/>
        <c:crossBetween val="midCat"/>
      </c:valAx>
      <c:valAx>
        <c:axId val="256592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591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ysClr val="window" lastClr="FFFFFF"/>
    </a:solidFill>
    <a:ln w="9525" cap="flat" cmpd="sng" algn="ctr">
      <a:solidFill>
        <a:srgbClr val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rgbClr val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'NMOS 2'!$D$26:$D$30</c:f>
              <c:numCache>
                <c:formatCode>General</c:formatCode>
                <c:ptCount val="4"/>
                <c:pt idx="0">
                  <c:v>6.64</c:v>
                </c:pt>
                <c:pt idx="1">
                  <c:v>4.24</c:v>
                </c:pt>
                <c:pt idx="2">
                  <c:v>0.98</c:v>
                </c:pt>
                <c:pt idx="3">
                  <c:v>0.35599999999999998</c:v>
                </c:pt>
              </c:numCache>
            </c:numRef>
          </c:xVal>
          <c:yVal>
            <c:numRef>
              <c:f>'NMOS 2'!$H$26:$H$30</c:f>
              <c:numCache>
                <c:formatCode>General</c:formatCode>
                <c:ptCount val="4"/>
                <c:pt idx="0">
                  <c:v>11.617021276595745</c:v>
                </c:pt>
                <c:pt idx="1">
                  <c:v>7.8599999999999985</c:v>
                </c:pt>
                <c:pt idx="2">
                  <c:v>2.3659574468085105</c:v>
                </c:pt>
                <c:pt idx="3">
                  <c:v>1.1743999999999999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8B-4B10-A620-637DB254C6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7429391"/>
        <c:axId val="1977426479"/>
      </c:scatterChart>
      <c:valAx>
        <c:axId val="1977429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7426479"/>
        <c:crosses val="autoZero"/>
        <c:crossBetween val="midCat"/>
      </c:valAx>
      <c:valAx>
        <c:axId val="1977426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74293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'PMOS 1'!$F$2:$F$5</c:f>
              <c:numCache>
                <c:formatCode>General</c:formatCode>
                <c:ptCount val="4"/>
                <c:pt idx="0">
                  <c:v>6.5</c:v>
                </c:pt>
                <c:pt idx="1">
                  <c:v>4.93</c:v>
                </c:pt>
                <c:pt idx="2">
                  <c:v>2.6199999999999992</c:v>
                </c:pt>
                <c:pt idx="3">
                  <c:v>1.8000000000000007</c:v>
                </c:pt>
              </c:numCache>
            </c:numRef>
          </c:xVal>
          <c:yVal>
            <c:numRef>
              <c:f>'PMOS 1'!$G$2:$G$5</c:f>
              <c:numCache>
                <c:formatCode>General</c:formatCode>
                <c:ptCount val="4"/>
                <c:pt idx="0">
                  <c:v>11.702127659574467</c:v>
                </c:pt>
                <c:pt idx="1">
                  <c:v>7.07</c:v>
                </c:pt>
                <c:pt idx="2">
                  <c:v>1.9957446808510642</c:v>
                </c:pt>
                <c:pt idx="3">
                  <c:v>1.0199999999999998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65-4CCA-B0AB-FEB2D22379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3224351"/>
        <c:axId val="2143229343"/>
      </c:scatterChart>
      <c:valAx>
        <c:axId val="2143224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229343"/>
        <c:crosses val="autoZero"/>
        <c:crossBetween val="midCat"/>
      </c:valAx>
      <c:valAx>
        <c:axId val="2143229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224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5404546701676084E-2"/>
          <c:y val="0.25036368899134737"/>
          <c:w val="0.89120371062446369"/>
          <c:h val="0.64138766670444847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'PMOS 2'!$H$2:$H$5</c:f>
              <c:numCache>
                <c:formatCode>General</c:formatCode>
                <c:ptCount val="4"/>
                <c:pt idx="0">
                  <c:v>5.18</c:v>
                </c:pt>
                <c:pt idx="1">
                  <c:v>2.5700000000000003</c:v>
                </c:pt>
                <c:pt idx="2">
                  <c:v>0.5</c:v>
                </c:pt>
                <c:pt idx="3">
                  <c:v>9.9999999999999645E-2</c:v>
                </c:pt>
              </c:numCache>
            </c:numRef>
          </c:xVal>
          <c:yVal>
            <c:numRef>
              <c:f>'PMOS 2'!$J$2:$J$5</c:f>
              <c:numCache>
                <c:formatCode>General</c:formatCode>
                <c:ptCount val="4"/>
                <c:pt idx="0">
                  <c:v>14.51063829787234</c:v>
                </c:pt>
                <c:pt idx="1">
                  <c:v>9.43</c:v>
                </c:pt>
                <c:pt idx="2">
                  <c:v>2.4468085106382977</c:v>
                </c:pt>
                <c:pt idx="3">
                  <c:v>1.1900000000000002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FF-4E8E-BE95-AC14337CE1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8112591"/>
        <c:axId val="2138111343"/>
      </c:scatterChart>
      <c:valAx>
        <c:axId val="21381125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111343"/>
        <c:crosses val="autoZero"/>
        <c:crossBetween val="midCat"/>
      </c:valAx>
      <c:valAx>
        <c:axId val="2138111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1125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'PMOS 2'!$H$7:$H$10</c:f>
              <c:numCache>
                <c:formatCode>General</c:formatCode>
                <c:ptCount val="4"/>
                <c:pt idx="0">
                  <c:v>6.56</c:v>
                </c:pt>
                <c:pt idx="1">
                  <c:v>3.6199999999999992</c:v>
                </c:pt>
                <c:pt idx="2">
                  <c:v>0.59999999999999964</c:v>
                </c:pt>
                <c:pt idx="3">
                  <c:v>9.9999999999999645E-2</c:v>
                </c:pt>
              </c:numCache>
            </c:numRef>
          </c:xVal>
          <c:yVal>
            <c:numRef>
              <c:f>'PMOS 2'!$J$7:$J$10</c:f>
              <c:numCache>
                <c:formatCode>General</c:formatCode>
                <c:ptCount val="4"/>
                <c:pt idx="0">
                  <c:v>11.574468085106384</c:v>
                </c:pt>
                <c:pt idx="1">
                  <c:v>8.3800000000000008</c:v>
                </c:pt>
                <c:pt idx="2">
                  <c:v>2.4255319148936167</c:v>
                </c:pt>
                <c:pt idx="3">
                  <c:v>1.1900000000000002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E8-46F6-804C-462A51F2F8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597647"/>
        <c:axId val="199598895"/>
      </c:scatterChart>
      <c:valAx>
        <c:axId val="199597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598895"/>
        <c:crosses val="autoZero"/>
        <c:crossBetween val="midCat"/>
      </c:valAx>
      <c:valAx>
        <c:axId val="199598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5976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'PMOS 2'!$H$12:$H$15</c:f>
              <c:numCache>
                <c:formatCode>General</c:formatCode>
                <c:ptCount val="4"/>
                <c:pt idx="0">
                  <c:v>11.404</c:v>
                </c:pt>
                <c:pt idx="1">
                  <c:v>10.8</c:v>
                </c:pt>
                <c:pt idx="2">
                  <c:v>7.04</c:v>
                </c:pt>
                <c:pt idx="3">
                  <c:v>3.25</c:v>
                </c:pt>
              </c:numCache>
            </c:numRef>
          </c:xVal>
          <c:yVal>
            <c:numRef>
              <c:f>'PMOS 2'!$J$12:$J$15</c:f>
              <c:numCache>
                <c:formatCode>General</c:formatCode>
                <c:ptCount val="4"/>
                <c:pt idx="0">
                  <c:v>1.2680851063829788</c:v>
                </c:pt>
                <c:pt idx="1">
                  <c:v>1.2</c:v>
                </c:pt>
                <c:pt idx="2">
                  <c:v>1.0553191489361702</c:v>
                </c:pt>
                <c:pt idx="3">
                  <c:v>0.875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D8-4F97-B393-7D38F24AD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602639"/>
        <c:axId val="166601391"/>
      </c:scatterChart>
      <c:valAx>
        <c:axId val="166602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601391"/>
        <c:crosses val="autoZero"/>
        <c:crossBetween val="midCat"/>
      </c:valAx>
      <c:valAx>
        <c:axId val="166601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602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7" Type="http://schemas.openxmlformats.org/officeDocument/2006/relationships/customXml" Target="../ink/ink4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6" Type="http://schemas.openxmlformats.org/officeDocument/2006/relationships/image" Target="../media/image3.png"/><Relationship Id="rId11" Type="http://schemas.openxmlformats.org/officeDocument/2006/relationships/chart" Target="../charts/chart1.xml"/><Relationship Id="rId5" Type="http://schemas.openxmlformats.org/officeDocument/2006/relationships/customXml" Target="../ink/ink3.xml"/><Relationship Id="rId10" Type="http://schemas.openxmlformats.org/officeDocument/2006/relationships/image" Target="../media/image5.png"/><Relationship Id="rId4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660810</xdr:colOff>
      <xdr:row>0</xdr:row>
      <xdr:rowOff>32040</xdr:rowOff>
    </xdr:from>
    <xdr:to>
      <xdr:col>3</xdr:col>
      <xdr:colOff>670530</xdr:colOff>
      <xdr:row>0</xdr:row>
      <xdr:rowOff>54720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69DA8969-7D99-4711-A2AA-CF7BB4BA1112}"/>
                </a:ext>
              </a:extLst>
            </xdr14:cNvPr>
            <xdr14:cNvContentPartPr/>
          </xdr14:nvContentPartPr>
          <xdr14:nvPr macro=""/>
          <xdr14:xfrm>
            <a:off x="3308760" y="32040"/>
            <a:ext cx="9720" cy="22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F23CF75F-8B12-401B-CA6B-3D8978441E0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299760" y="23400"/>
              <a:ext cx="27360" cy="40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398010</xdr:colOff>
      <xdr:row>2</xdr:row>
      <xdr:rowOff>12310</xdr:rowOff>
    </xdr:from>
    <xdr:to>
      <xdr:col>3</xdr:col>
      <xdr:colOff>413130</xdr:colOff>
      <xdr:row>2</xdr:row>
      <xdr:rowOff>14110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C9858171-3FED-4A82-832A-A5DCB072CE76}"/>
                </a:ext>
              </a:extLst>
            </xdr14:cNvPr>
            <xdr14:cNvContentPartPr/>
          </xdr14:nvContentPartPr>
          <xdr14:nvPr macro=""/>
          <xdr14:xfrm>
            <a:off x="3045960" y="209160"/>
            <a:ext cx="15120" cy="180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FCF9CE7B-833C-3F94-85DD-0EDDBC75C1D8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036960" y="200160"/>
              <a:ext cx="32760" cy="19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403050</xdr:colOff>
      <xdr:row>0</xdr:row>
      <xdr:rowOff>153360</xdr:rowOff>
    </xdr:from>
    <xdr:to>
      <xdr:col>3</xdr:col>
      <xdr:colOff>405930</xdr:colOff>
      <xdr:row>0</xdr:row>
      <xdr:rowOff>159120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4" name="Ink 3">
              <a:extLst>
                <a:ext uri="{FF2B5EF4-FFF2-40B4-BE49-F238E27FC236}">
                  <a16:creationId xmlns:a16="http://schemas.microsoft.com/office/drawing/2014/main" id="{3CBF0C84-CDE2-44E0-BAC5-3EA129191DEA}"/>
                </a:ext>
              </a:extLst>
            </xdr14:cNvPr>
            <xdr14:cNvContentPartPr/>
          </xdr14:nvContentPartPr>
          <xdr14:nvPr macro=""/>
          <xdr14:xfrm>
            <a:off x="3051000" y="153360"/>
            <a:ext cx="2880" cy="5760"/>
          </xdr14:xfrm>
        </xdr:contentPart>
      </mc:Choice>
      <mc:Fallback xmlns="">
        <xdr:pic>
          <xdr:nvPicPr>
            <xdr:cNvPr id="4" name="Ink 3">
              <a:extLst>
                <a:ext uri="{FF2B5EF4-FFF2-40B4-BE49-F238E27FC236}">
                  <a16:creationId xmlns:a16="http://schemas.microsoft.com/office/drawing/2014/main" id="{C566A869-5DEB-2B99-6C22-5C4DC1238349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3042360" y="144720"/>
              <a:ext cx="20520" cy="23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660810</xdr:colOff>
      <xdr:row>0</xdr:row>
      <xdr:rowOff>101160</xdr:rowOff>
    </xdr:from>
    <xdr:to>
      <xdr:col>3</xdr:col>
      <xdr:colOff>689250</xdr:colOff>
      <xdr:row>0</xdr:row>
      <xdr:rowOff>112320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5" name="Ink 4">
              <a:extLst>
                <a:ext uri="{FF2B5EF4-FFF2-40B4-BE49-F238E27FC236}">
                  <a16:creationId xmlns:a16="http://schemas.microsoft.com/office/drawing/2014/main" id="{E2C2F931-E0A8-40C0-89D0-504745F75BBA}"/>
                </a:ext>
              </a:extLst>
            </xdr14:cNvPr>
            <xdr14:cNvContentPartPr/>
          </xdr14:nvContentPartPr>
          <xdr14:nvPr macro=""/>
          <xdr14:xfrm>
            <a:off x="3308760" y="101160"/>
            <a:ext cx="28440" cy="11160"/>
          </xdr14:xfrm>
        </xdr:contentPart>
      </mc:Choice>
      <mc:Fallback xmlns="">
        <xdr:pic>
          <xdr:nvPicPr>
            <xdr:cNvPr id="6" name="Ink 5">
              <a:extLst>
                <a:ext uri="{FF2B5EF4-FFF2-40B4-BE49-F238E27FC236}">
                  <a16:creationId xmlns:a16="http://schemas.microsoft.com/office/drawing/2014/main" id="{7CC7352A-08E4-5861-239C-364418D63C70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3299760" y="92160"/>
              <a:ext cx="46080" cy="288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6</xdr:col>
      <xdr:colOff>252247</xdr:colOff>
      <xdr:row>1</xdr:row>
      <xdr:rowOff>162910</xdr:rowOff>
    </xdr:from>
    <xdr:to>
      <xdr:col>13</xdr:col>
      <xdr:colOff>551792</xdr:colOff>
      <xdr:row>17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766EC42-9E87-07D1-639B-505A141997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466231</xdr:colOff>
      <xdr:row>0</xdr:row>
      <xdr:rowOff>102680</xdr:rowOff>
    </xdr:from>
    <xdr:to>
      <xdr:col>23</xdr:col>
      <xdr:colOff>447952</xdr:colOff>
      <xdr:row>12</xdr:row>
      <xdr:rowOff>89647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42DE393-C987-583C-2501-D70D1B0723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461098</xdr:colOff>
      <xdr:row>9</xdr:row>
      <xdr:rowOff>108355</xdr:rowOff>
    </xdr:from>
    <xdr:to>
      <xdr:col>17</xdr:col>
      <xdr:colOff>235812</xdr:colOff>
      <xdr:row>24</xdr:row>
      <xdr:rowOff>15590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FC64256-F8EC-88DF-AF6E-23CA20A7B4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76201</xdr:colOff>
      <xdr:row>14</xdr:row>
      <xdr:rowOff>76200</xdr:rowOff>
    </xdr:from>
    <xdr:to>
      <xdr:col>22</xdr:col>
      <xdr:colOff>381001</xdr:colOff>
      <xdr:row>32</xdr:row>
      <xdr:rowOff>129988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348F312-8436-3292-7B6A-A0BD222976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354105</xdr:colOff>
      <xdr:row>31</xdr:row>
      <xdr:rowOff>103094</xdr:rowOff>
    </xdr:from>
    <xdr:to>
      <xdr:col>12</xdr:col>
      <xdr:colOff>165847</xdr:colOff>
      <xdr:row>46</xdr:row>
      <xdr:rowOff>156882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5F9C339-582E-7F93-599B-68E5D85E10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194174</xdr:colOff>
      <xdr:row>0</xdr:row>
      <xdr:rowOff>153760</xdr:rowOff>
    </xdr:from>
    <xdr:to>
      <xdr:col>13</xdr:col>
      <xdr:colOff>229007</xdr:colOff>
      <xdr:row>12</xdr:row>
      <xdr:rowOff>179887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D399F5-BC60-27E0-61E0-63DF5370E0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58250</xdr:colOff>
      <xdr:row>0</xdr:row>
      <xdr:rowOff>0</xdr:rowOff>
    </xdr:from>
    <xdr:to>
      <xdr:col>21</xdr:col>
      <xdr:colOff>139213</xdr:colOff>
      <xdr:row>11</xdr:row>
      <xdr:rowOff>136281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55EF05-5E50-F993-FC61-AA95518064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505989</xdr:colOff>
      <xdr:row>4</xdr:row>
      <xdr:rowOff>138435</xdr:rowOff>
    </xdr:from>
    <xdr:to>
      <xdr:col>18</xdr:col>
      <xdr:colOff>201189</xdr:colOff>
      <xdr:row>19</xdr:row>
      <xdr:rowOff>156020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256186F-4C3F-7E35-68CC-5F11983B0B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383585</xdr:colOff>
      <xdr:row>13</xdr:row>
      <xdr:rowOff>16550</xdr:rowOff>
    </xdr:from>
    <xdr:to>
      <xdr:col>25</xdr:col>
      <xdr:colOff>78785</xdr:colOff>
      <xdr:row>28</xdr:row>
      <xdr:rowOff>34135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BA94FDC-4A96-AEE7-BDFA-9FD5A2BEC1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174811</xdr:colOff>
      <xdr:row>21</xdr:row>
      <xdr:rowOff>174812</xdr:rowOff>
    </xdr:from>
    <xdr:to>
      <xdr:col>19</xdr:col>
      <xdr:colOff>479611</xdr:colOff>
      <xdr:row>37</xdr:row>
      <xdr:rowOff>49306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D6F5EF8-8681-8D9E-EC16-CCEA938C1E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94128</xdr:colOff>
      <xdr:row>26</xdr:row>
      <xdr:rowOff>58271</xdr:rowOff>
    </xdr:from>
    <xdr:to>
      <xdr:col>10</xdr:col>
      <xdr:colOff>121022</xdr:colOff>
      <xdr:row>41</xdr:row>
      <xdr:rowOff>112059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A58A80C-3661-609F-6510-216117E389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9-11T08:28:22.31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10208,'0'0'2304,"20"18"-2304,-16-2 0,-2-2-8,-4 0 8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9-11T08:28:22.31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4 8152,'0'0'1048,"21"1"-944,-12-2-128,2-3 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9-11T08:28:22.32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7 8 2952,'0'0'176,"0"-7"1712,-5 14-1840,4 1 0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9-11T08:28:22.32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15 9672,'0'0'216,"20"-12"480,-10 9 168,-3 10-480,0-3-256,2 1 8,0 0-56,-2-2 32,2 3-72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F191C-9FE2-4114-974E-194A659D1BFE}">
  <dimension ref="A1:E11"/>
  <sheetViews>
    <sheetView zoomScale="145" zoomScaleNormal="145" workbookViewId="0">
      <selection activeCell="H19" sqref="H19"/>
    </sheetView>
  </sheetViews>
  <sheetFormatPr defaultRowHeight="14.45"/>
  <cols>
    <col min="1" max="1" width="7" bestFit="1" customWidth="1"/>
    <col min="2" max="2" width="11.140625" bestFit="1" customWidth="1"/>
    <col min="4" max="5" width="12" bestFit="1" customWidth="1"/>
  </cols>
  <sheetData>
    <row r="1" spans="1:5">
      <c r="A1" s="4" t="s">
        <v>0</v>
      </c>
      <c r="B1" s="5" t="s">
        <v>1</v>
      </c>
      <c r="C1" s="5" t="s">
        <v>2</v>
      </c>
      <c r="D1" s="6" t="s">
        <v>3</v>
      </c>
      <c r="E1" s="7" t="s">
        <v>4</v>
      </c>
    </row>
    <row r="2" spans="1:5">
      <c r="A2" s="5">
        <v>12.5</v>
      </c>
      <c r="B2" s="5">
        <v>6.45</v>
      </c>
      <c r="C2" s="5">
        <v>470</v>
      </c>
      <c r="D2" s="6">
        <f>(A2-B2)/C2</f>
        <v>1.2872340425531915E-2</v>
      </c>
      <c r="E2" s="6">
        <f>1000*D2</f>
        <v>12.872340425531915</v>
      </c>
    </row>
    <row r="3" spans="1:5">
      <c r="A3" s="5">
        <v>12.5</v>
      </c>
      <c r="B3" s="5">
        <v>4.8899999999999997</v>
      </c>
      <c r="C3" s="5">
        <v>1000</v>
      </c>
      <c r="D3" s="6">
        <f>(A3-B3)/C3</f>
        <v>7.6100000000000004E-3</v>
      </c>
      <c r="E3" s="6">
        <f>1000*D3</f>
        <v>7.61</v>
      </c>
    </row>
    <row r="4" spans="1:5">
      <c r="A4" s="5">
        <v>12.5</v>
      </c>
      <c r="B4" s="5">
        <v>2.74</v>
      </c>
      <c r="C4" s="5">
        <v>4700</v>
      </c>
      <c r="D4" s="6">
        <f>(A4-B4)/C4</f>
        <v>2.0765957446808509E-3</v>
      </c>
      <c r="E4" s="6">
        <f t="shared" ref="E4" si="0">1000*D4</f>
        <v>2.076595744680851</v>
      </c>
    </row>
    <row r="5" spans="1:5">
      <c r="A5" s="5">
        <v>12.5</v>
      </c>
      <c r="B5" s="5">
        <v>2.17</v>
      </c>
      <c r="C5" s="5">
        <v>10000</v>
      </c>
      <c r="D5" s="6">
        <f>(A5-B5)/C5</f>
        <v>1.0330000000000001E-3</v>
      </c>
      <c r="E5" s="6">
        <f>1000*D5</f>
        <v>1.0330000000000001</v>
      </c>
    </row>
    <row r="7" spans="1:5" s="1" customFormat="1">
      <c r="A7" s="8" t="s">
        <v>5</v>
      </c>
      <c r="B7" s="9" t="s">
        <v>6</v>
      </c>
      <c r="C7" s="9" t="s">
        <v>7</v>
      </c>
      <c r="D7" s="8" t="s">
        <v>8</v>
      </c>
      <c r="E7" s="10" t="s">
        <v>4</v>
      </c>
    </row>
    <row r="8" spans="1:5">
      <c r="A8" s="9">
        <v>12.5</v>
      </c>
      <c r="B8" s="9">
        <v>6.45</v>
      </c>
      <c r="C8" s="9">
        <v>470</v>
      </c>
      <c r="D8" s="8">
        <f>(A8-B8)/C8</f>
        <v>1.2872340425531915E-2</v>
      </c>
      <c r="E8" s="8">
        <f>1000*D8</f>
        <v>12.872340425531915</v>
      </c>
    </row>
    <row r="9" spans="1:5">
      <c r="A9" s="9">
        <v>12.5</v>
      </c>
      <c r="B9" s="9">
        <v>4.8899999999999997</v>
      </c>
      <c r="C9" s="9">
        <v>1000</v>
      </c>
      <c r="D9" s="8">
        <f t="shared" ref="D9:D11" si="1">(A9-B9)/C9</f>
        <v>7.6100000000000004E-3</v>
      </c>
      <c r="E9" s="8">
        <f>1000*D9</f>
        <v>7.61</v>
      </c>
    </row>
    <row r="10" spans="1:5">
      <c r="A10" s="9">
        <v>12.5</v>
      </c>
      <c r="B10" s="9">
        <v>2.74</v>
      </c>
      <c r="C10" s="9">
        <v>4700</v>
      </c>
      <c r="D10" s="8">
        <f t="shared" si="1"/>
        <v>2.0765957446808509E-3</v>
      </c>
      <c r="E10" s="8">
        <f t="shared" ref="E10" si="2">1000*D10</f>
        <v>2.076595744680851</v>
      </c>
    </row>
    <row r="11" spans="1:5">
      <c r="A11" s="9">
        <v>12.5</v>
      </c>
      <c r="B11" s="9">
        <v>2.17</v>
      </c>
      <c r="C11" s="9">
        <v>10000</v>
      </c>
      <c r="D11" s="8">
        <f t="shared" si="1"/>
        <v>1.0330000000000001E-3</v>
      </c>
      <c r="E11" s="8">
        <f>1000*D11</f>
        <v>1.0330000000000001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AF3AA-50C5-444C-9AC6-3E96C52CF895}">
  <dimension ref="A1:H30"/>
  <sheetViews>
    <sheetView tabSelected="1" zoomScaleNormal="100" workbookViewId="0">
      <pane ySplit="2" topLeftCell="A4" activePane="bottomLeft" state="frozen"/>
      <selection pane="bottomLeft" activeCell="G13" sqref="G13"/>
    </sheetView>
  </sheetViews>
  <sheetFormatPr defaultRowHeight="14.45"/>
  <cols>
    <col min="1" max="1" width="6" bestFit="1" customWidth="1"/>
    <col min="2" max="2" width="4.28515625" bestFit="1" customWidth="1"/>
    <col min="3" max="3" width="5" bestFit="1" customWidth="1"/>
    <col min="4" max="4" width="7" bestFit="1" customWidth="1"/>
    <col min="5" max="5" width="8.42578125" bestFit="1" customWidth="1"/>
    <col min="6" max="6" width="12.7109375" customWidth="1"/>
    <col min="7" max="7" width="12.28515625" bestFit="1" customWidth="1"/>
  </cols>
  <sheetData>
    <row r="1" spans="1:8">
      <c r="A1" s="11" t="s">
        <v>9</v>
      </c>
      <c r="B1" s="12" t="s">
        <v>10</v>
      </c>
      <c r="C1" s="12" t="s">
        <v>11</v>
      </c>
      <c r="D1" s="12" t="s">
        <v>12</v>
      </c>
      <c r="E1" s="12" t="s">
        <v>13</v>
      </c>
      <c r="F1" s="12" t="s">
        <v>14</v>
      </c>
      <c r="H1" s="12" t="s">
        <v>14</v>
      </c>
    </row>
    <row r="2" spans="1:8" hidden="1">
      <c r="A2" s="3">
        <v>3300</v>
      </c>
      <c r="B2" s="3" t="s">
        <v>15</v>
      </c>
      <c r="C2" s="3">
        <v>2.13</v>
      </c>
      <c r="D2" s="3">
        <v>11.6</v>
      </c>
      <c r="F2">
        <f t="shared" ref="F2:F4" si="0">(12.1-D2)/A2</f>
        <v>1.5151515151515152E-4</v>
      </c>
    </row>
    <row r="3" spans="1:8">
      <c r="A3" s="5">
        <v>470</v>
      </c>
      <c r="B3" s="5" t="s">
        <v>15</v>
      </c>
      <c r="C3" s="5">
        <v>2.12</v>
      </c>
      <c r="D3" s="5">
        <v>11.365</v>
      </c>
      <c r="E3" s="6"/>
      <c r="F3" s="6">
        <f t="shared" si="0"/>
        <v>1.5638297872340413E-3</v>
      </c>
      <c r="G3" s="6"/>
      <c r="H3" s="6">
        <f>1000*F3</f>
        <v>1.5638297872340412</v>
      </c>
    </row>
    <row r="4" spans="1:8">
      <c r="A4" s="5">
        <v>1000</v>
      </c>
      <c r="B4" s="5" t="s">
        <v>15</v>
      </c>
      <c r="C4" s="5">
        <v>2.13</v>
      </c>
      <c r="D4" s="5">
        <v>10.6</v>
      </c>
      <c r="E4" s="6"/>
      <c r="F4" s="6">
        <f t="shared" si="0"/>
        <v>1.5E-3</v>
      </c>
      <c r="G4" s="6"/>
      <c r="H4" s="6">
        <f>1000*F4</f>
        <v>1.5</v>
      </c>
    </row>
    <row r="5" spans="1:8">
      <c r="A5" s="5">
        <v>4700</v>
      </c>
      <c r="B5" s="5" t="s">
        <v>15</v>
      </c>
      <c r="C5" s="5">
        <v>2.11</v>
      </c>
      <c r="D5" s="5">
        <v>6.08</v>
      </c>
      <c r="E5" s="6"/>
      <c r="F5" s="6">
        <f>(12.1-D5)/A5</f>
        <v>1.2808510638297871E-3</v>
      </c>
      <c r="G5" s="6"/>
      <c r="H5" s="6">
        <f>1000*F5</f>
        <v>1.2808510638297872</v>
      </c>
    </row>
    <row r="6" spans="1:8">
      <c r="A6" s="5">
        <v>10000</v>
      </c>
      <c r="B6" s="5" t="s">
        <v>15</v>
      </c>
      <c r="C6" s="5">
        <v>2.16</v>
      </c>
      <c r="D6" s="5">
        <v>1.97</v>
      </c>
      <c r="E6" s="5">
        <v>12.1</v>
      </c>
      <c r="F6" s="6">
        <f>(12.1-D6)/A6</f>
        <v>1.0129999999999998E-3</v>
      </c>
      <c r="G6" s="6"/>
      <c r="H6" s="6">
        <f>1000*F6</f>
        <v>1.0129999999999999</v>
      </c>
    </row>
    <row r="7" spans="1:8">
      <c r="A7" s="3"/>
      <c r="B7" s="3"/>
      <c r="C7" s="3"/>
      <c r="D7" s="3"/>
    </row>
    <row r="8" spans="1:8">
      <c r="A8" s="14">
        <v>470</v>
      </c>
      <c r="B8" s="14" t="s">
        <v>16</v>
      </c>
      <c r="C8" s="14">
        <v>1.1399999999999999</v>
      </c>
      <c r="D8" s="14">
        <v>12.3</v>
      </c>
      <c r="E8" s="15"/>
      <c r="F8" s="15">
        <f>(12.1-D8)/A8</f>
        <v>-4.2553191489361929E-4</v>
      </c>
      <c r="G8" s="15">
        <v>4.2552999999999997E-4</v>
      </c>
      <c r="H8" s="15">
        <f>G8*1000</f>
        <v>0.42552999999999996</v>
      </c>
    </row>
    <row r="9" spans="1:8">
      <c r="A9" s="16">
        <v>1000</v>
      </c>
      <c r="B9" s="14" t="s">
        <v>16</v>
      </c>
      <c r="C9" s="14">
        <v>1.1299999999999999</v>
      </c>
      <c r="D9" s="14">
        <v>12.2</v>
      </c>
      <c r="E9" s="15"/>
      <c r="F9" s="15">
        <f>(12.1-D9)/A9</f>
        <v>-9.9999999999999639E-5</v>
      </c>
      <c r="G9" s="15">
        <v>1E-4</v>
      </c>
      <c r="H9" s="15">
        <f t="shared" ref="H9:H12" si="1">G9*1000</f>
        <v>0.1</v>
      </c>
    </row>
    <row r="10" spans="1:8">
      <c r="A10" s="14">
        <v>4700</v>
      </c>
      <c r="B10" s="14" t="s">
        <v>16</v>
      </c>
      <c r="C10" s="14">
        <v>1.1399999999999999</v>
      </c>
      <c r="D10" s="14">
        <v>11.8</v>
      </c>
      <c r="E10" s="15"/>
      <c r="F10" s="15">
        <f t="shared" ref="F10:F12" si="2">(12.1-D10)/A10</f>
        <v>6.3829787234042333E-5</v>
      </c>
      <c r="G10" s="15">
        <v>6.3829800000000003E-5</v>
      </c>
      <c r="H10" s="15">
        <f t="shared" si="1"/>
        <v>6.3829800000000006E-2</v>
      </c>
    </row>
    <row r="11" spans="1:8" hidden="1">
      <c r="A11" s="14">
        <v>3300</v>
      </c>
      <c r="B11" s="14" t="s">
        <v>16</v>
      </c>
      <c r="C11" s="14">
        <v>1.1299999999999999</v>
      </c>
      <c r="D11" s="14">
        <v>12.3</v>
      </c>
      <c r="E11" s="15"/>
      <c r="F11" s="15">
        <f t="shared" si="2"/>
        <v>-6.060606060606093E-5</v>
      </c>
      <c r="G11" s="15"/>
      <c r="H11" s="15">
        <f t="shared" si="1"/>
        <v>0</v>
      </c>
    </row>
    <row r="12" spans="1:8">
      <c r="A12" s="14">
        <v>10000</v>
      </c>
      <c r="B12" s="14" t="s">
        <v>16</v>
      </c>
      <c r="C12" s="14">
        <v>1.1200000000000001</v>
      </c>
      <c r="D12" s="14">
        <v>11.4</v>
      </c>
      <c r="E12" s="15"/>
      <c r="F12" s="15">
        <f t="shared" si="2"/>
        <v>6.9999999999999926E-5</v>
      </c>
      <c r="G12" s="15">
        <v>6.9999999999999994E-5</v>
      </c>
      <c r="H12" s="15">
        <f t="shared" si="1"/>
        <v>6.9999999999999993E-2</v>
      </c>
    </row>
    <row r="13" spans="1:8">
      <c r="A13" s="3"/>
      <c r="B13" s="3"/>
      <c r="C13" s="3"/>
      <c r="D13" s="3"/>
    </row>
    <row r="14" spans="1:8">
      <c r="A14" s="5">
        <v>470</v>
      </c>
      <c r="B14" s="5">
        <v>470</v>
      </c>
      <c r="C14" s="5">
        <v>8.35</v>
      </c>
      <c r="D14" s="5">
        <v>4.42</v>
      </c>
      <c r="E14" s="6"/>
      <c r="F14" s="6">
        <f>(12.1-D14)/A14</f>
        <v>1.6340425531914893E-2</v>
      </c>
      <c r="G14" s="6"/>
      <c r="H14" s="6">
        <f>F14*1000</f>
        <v>16.340425531914892</v>
      </c>
    </row>
    <row r="15" spans="1:8">
      <c r="A15" s="5">
        <v>1000</v>
      </c>
      <c r="B15" s="5">
        <v>470</v>
      </c>
      <c r="C15" s="5">
        <v>8.35</v>
      </c>
      <c r="D15" s="5">
        <v>2.36</v>
      </c>
      <c r="E15" s="6"/>
      <c r="F15" s="6">
        <f t="shared" ref="F15:F18" si="3">(12.1-D15)/A15</f>
        <v>9.7400000000000004E-3</v>
      </c>
      <c r="G15" s="6"/>
      <c r="H15" s="6">
        <f t="shared" ref="H15:H18" si="4">F15*1000</f>
        <v>9.74</v>
      </c>
    </row>
    <row r="16" spans="1:8">
      <c r="A16" s="5">
        <v>4700</v>
      </c>
      <c r="B16" s="5">
        <v>470</v>
      </c>
      <c r="C16" s="5">
        <v>8.35</v>
      </c>
      <c r="D16" s="5">
        <v>0.67</v>
      </c>
      <c r="E16" s="6"/>
      <c r="F16" s="6">
        <f>(12.1-D16)/A16</f>
        <v>2.4319148936170214E-3</v>
      </c>
      <c r="G16" s="6"/>
      <c r="H16" s="6">
        <f>F16*1000</f>
        <v>2.4319148936170212</v>
      </c>
    </row>
    <row r="17" spans="1:8">
      <c r="A17" s="13">
        <v>10000</v>
      </c>
      <c r="B17" s="5">
        <v>470</v>
      </c>
      <c r="C17" s="5">
        <v>8.35</v>
      </c>
      <c r="D17" s="5">
        <v>0.32</v>
      </c>
      <c r="E17" s="6"/>
      <c r="F17" s="6">
        <f>(12.1-D17)/A17</f>
        <v>1.178E-3</v>
      </c>
      <c r="G17" s="6"/>
      <c r="H17" s="6">
        <f>F17*1000</f>
        <v>1.1779999999999999</v>
      </c>
    </row>
    <row r="18" spans="1:8" hidden="1">
      <c r="A18" s="3">
        <v>3300</v>
      </c>
      <c r="B18" s="3">
        <v>470</v>
      </c>
      <c r="C18" s="3">
        <v>8.35</v>
      </c>
      <c r="D18" s="3">
        <v>5.96</v>
      </c>
      <c r="F18">
        <f t="shared" si="3"/>
        <v>1.8606060606060604E-3</v>
      </c>
      <c r="H18">
        <f t="shared" si="4"/>
        <v>1.8606060606060604</v>
      </c>
    </row>
    <row r="19" spans="1:8">
      <c r="A19" s="3"/>
      <c r="B19" s="3"/>
      <c r="C19" s="3"/>
      <c r="D19" s="3"/>
    </row>
    <row r="20" spans="1:8">
      <c r="A20" s="5">
        <v>470</v>
      </c>
      <c r="B20" s="5" t="s">
        <v>17</v>
      </c>
      <c r="C20" s="5">
        <v>9.2200000000000006</v>
      </c>
      <c r="D20" s="5">
        <v>4.04</v>
      </c>
      <c r="E20" s="6"/>
      <c r="F20" s="6">
        <f>(12.1-D20)/A20</f>
        <v>1.7148936170212764E-2</v>
      </c>
      <c r="G20" s="6"/>
      <c r="H20" s="6">
        <f>1000*F20</f>
        <v>17.148936170212764</v>
      </c>
    </row>
    <row r="21" spans="1:8">
      <c r="A21" s="5">
        <v>1000</v>
      </c>
      <c r="B21" s="5" t="s">
        <v>17</v>
      </c>
      <c r="C21" s="5">
        <v>9.2200000000000006</v>
      </c>
      <c r="D21" s="5">
        <v>2.29</v>
      </c>
      <c r="E21" s="6"/>
      <c r="F21" s="6">
        <f>(12.1-D21)/A21</f>
        <v>9.8099999999999993E-3</v>
      </c>
      <c r="G21" s="6"/>
      <c r="H21" s="6">
        <f t="shared" ref="H21:H24" si="5">1000*F21</f>
        <v>9.8099999999999987</v>
      </c>
    </row>
    <row r="22" spans="1:8" hidden="1">
      <c r="A22" s="5">
        <v>3300</v>
      </c>
      <c r="B22" s="5" t="s">
        <v>17</v>
      </c>
      <c r="C22" s="5">
        <v>9.2200000000000006</v>
      </c>
      <c r="D22" s="5">
        <v>5.41</v>
      </c>
      <c r="E22" s="6"/>
      <c r="F22" s="6">
        <f t="shared" ref="F22:F23" si="6">(12.1-D22)/A22</f>
        <v>2.027272727272727E-3</v>
      </c>
      <c r="G22" s="6"/>
      <c r="H22" s="6">
        <f t="shared" si="5"/>
        <v>2.0272727272727269</v>
      </c>
    </row>
    <row r="23" spans="1:8">
      <c r="A23" s="5">
        <v>4700</v>
      </c>
      <c r="B23" s="5" t="s">
        <v>17</v>
      </c>
      <c r="C23" s="5">
        <v>9.2100000000000009</v>
      </c>
      <c r="D23" s="5">
        <v>0.65400000000000003</v>
      </c>
      <c r="E23" s="6"/>
      <c r="F23" s="6">
        <f t="shared" si="6"/>
        <v>2.4353191489361703E-3</v>
      </c>
      <c r="G23" s="6"/>
      <c r="H23" s="6">
        <f t="shared" si="5"/>
        <v>2.4353191489361703</v>
      </c>
    </row>
    <row r="24" spans="1:8">
      <c r="A24" s="5">
        <v>10000</v>
      </c>
      <c r="B24" s="5" t="s">
        <v>17</v>
      </c>
      <c r="C24" s="5">
        <v>9.2100000000000009</v>
      </c>
      <c r="D24" s="5">
        <v>0.3</v>
      </c>
      <c r="E24" s="6"/>
      <c r="F24" s="6">
        <f>(12.1-D24)/A24</f>
        <v>1.1799999999999998E-3</v>
      </c>
      <c r="G24" s="6"/>
      <c r="H24" s="6">
        <f t="shared" si="5"/>
        <v>1.18</v>
      </c>
    </row>
    <row r="25" spans="1:8">
      <c r="A25" s="3"/>
      <c r="B25" s="3"/>
      <c r="C25" s="3"/>
      <c r="D25" s="3"/>
    </row>
    <row r="26" spans="1:8">
      <c r="A26" s="5">
        <v>470</v>
      </c>
      <c r="B26" s="5" t="s">
        <v>18</v>
      </c>
      <c r="C26" s="5">
        <v>6.2</v>
      </c>
      <c r="D26" s="5">
        <v>6.64</v>
      </c>
      <c r="E26" s="6"/>
      <c r="F26" s="6">
        <f t="shared" ref="F26:F28" si="7">(12.1-D26)/A26</f>
        <v>1.1617021276595745E-2</v>
      </c>
      <c r="G26" s="6"/>
      <c r="H26" s="6">
        <f t="shared" ref="H26:H28" si="8">1000*F26</f>
        <v>11.617021276595745</v>
      </c>
    </row>
    <row r="27" spans="1:8">
      <c r="A27" s="5">
        <v>1000</v>
      </c>
      <c r="B27" s="5" t="s">
        <v>18</v>
      </c>
      <c r="C27" s="5">
        <v>6.2</v>
      </c>
      <c r="D27" s="5">
        <v>4.24</v>
      </c>
      <c r="E27" s="6"/>
      <c r="F27" s="6">
        <f>(12.1-D27)/A27</f>
        <v>7.8599999999999989E-3</v>
      </c>
      <c r="G27" s="6"/>
      <c r="H27" s="6">
        <f>1000*F27</f>
        <v>7.8599999999999985</v>
      </c>
    </row>
    <row r="28" spans="1:8" hidden="1">
      <c r="A28" s="5">
        <v>3300</v>
      </c>
      <c r="B28" s="5" t="s">
        <v>18</v>
      </c>
      <c r="C28" s="5">
        <v>6.2</v>
      </c>
      <c r="D28" s="5">
        <v>7.98</v>
      </c>
      <c r="E28" s="6"/>
      <c r="F28" s="6">
        <f t="shared" si="7"/>
        <v>1.2484848484848481E-3</v>
      </c>
      <c r="G28" s="6"/>
      <c r="H28" s="6">
        <f t="shared" si="8"/>
        <v>1.2484848484848481</v>
      </c>
    </row>
    <row r="29" spans="1:8">
      <c r="A29" s="5">
        <v>4700</v>
      </c>
      <c r="B29" s="5" t="s">
        <v>18</v>
      </c>
      <c r="C29" s="5">
        <v>6.2</v>
      </c>
      <c r="D29" s="5">
        <v>0.98</v>
      </c>
      <c r="E29" s="6"/>
      <c r="F29" s="6">
        <f>(12.1-D29)/A29</f>
        <v>2.3659574468085105E-3</v>
      </c>
      <c r="G29" s="6"/>
      <c r="H29" s="6">
        <f>1000*F29</f>
        <v>2.3659574468085105</v>
      </c>
    </row>
    <row r="30" spans="1:8">
      <c r="A30" s="5">
        <v>10000</v>
      </c>
      <c r="B30" s="5" t="s">
        <v>18</v>
      </c>
      <c r="C30" s="5">
        <v>6.2</v>
      </c>
      <c r="D30" s="5">
        <v>0.35599999999999998</v>
      </c>
      <c r="E30" s="6"/>
      <c r="F30" s="6">
        <f>(12.1-D30)/A30</f>
        <v>1.1743999999999999E-3</v>
      </c>
      <c r="G30" s="6"/>
      <c r="H30" s="6">
        <f>1000*F30</f>
        <v>1.1743999999999999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1E3F2-05F0-4122-ACB0-6204BF9A1D9A}">
  <dimension ref="A1:G5"/>
  <sheetViews>
    <sheetView zoomScale="160" zoomScaleNormal="160" workbookViewId="0">
      <selection activeCell="K18" sqref="K18"/>
    </sheetView>
  </sheetViews>
  <sheetFormatPr defaultRowHeight="14.45"/>
  <sheetData>
    <row r="1" spans="1:7">
      <c r="A1" s="2" t="s">
        <v>19</v>
      </c>
      <c r="B1" s="3" t="s">
        <v>20</v>
      </c>
      <c r="C1" s="3" t="s">
        <v>9</v>
      </c>
      <c r="D1" s="3" t="s">
        <v>21</v>
      </c>
      <c r="E1" s="3" t="s">
        <v>22</v>
      </c>
      <c r="F1" s="3" t="s">
        <v>23</v>
      </c>
      <c r="G1" s="3" t="s">
        <v>14</v>
      </c>
    </row>
    <row r="2" spans="1:7">
      <c r="A2" s="3">
        <v>12</v>
      </c>
      <c r="B2" s="3">
        <v>5.5</v>
      </c>
      <c r="C2" s="3">
        <v>470</v>
      </c>
      <c r="D2">
        <f>B2-12</f>
        <v>-6.5</v>
      </c>
      <c r="E2">
        <f>(D2/C2)*1000</f>
        <v>-13.829787234042552</v>
      </c>
      <c r="F2">
        <f>-1*D2</f>
        <v>6.5</v>
      </c>
      <c r="G2">
        <f>B2/C2*1000</f>
        <v>11.702127659574467</v>
      </c>
    </row>
    <row r="3" spans="1:7">
      <c r="B3" s="3">
        <v>7.07</v>
      </c>
      <c r="C3" s="3">
        <v>1000</v>
      </c>
      <c r="D3">
        <f t="shared" ref="D3:D5" si="0">B3-12</f>
        <v>-4.93</v>
      </c>
      <c r="E3">
        <f t="shared" ref="E3:E5" si="1">(D3/C3)*1000</f>
        <v>-4.93</v>
      </c>
      <c r="F3">
        <f t="shared" ref="F3:F5" si="2">-1*D3</f>
        <v>4.93</v>
      </c>
      <c r="G3">
        <f t="shared" ref="G3:G5" si="3">B3/C3*1000</f>
        <v>7.07</v>
      </c>
    </row>
    <row r="4" spans="1:7">
      <c r="B4" s="3">
        <v>9.3800000000000008</v>
      </c>
      <c r="C4" s="3">
        <v>4700</v>
      </c>
      <c r="D4">
        <f t="shared" si="0"/>
        <v>-2.6199999999999992</v>
      </c>
      <c r="E4">
        <f t="shared" si="1"/>
        <v>-0.55744680851063821</v>
      </c>
      <c r="F4">
        <f t="shared" si="2"/>
        <v>2.6199999999999992</v>
      </c>
      <c r="G4">
        <f t="shared" si="3"/>
        <v>1.9957446808510642</v>
      </c>
    </row>
    <row r="5" spans="1:7">
      <c r="B5" s="3">
        <v>10.199999999999999</v>
      </c>
      <c r="C5" s="3">
        <v>10000</v>
      </c>
      <c r="D5">
        <f t="shared" si="0"/>
        <v>-1.8000000000000007</v>
      </c>
      <c r="E5">
        <f t="shared" si="1"/>
        <v>-0.18000000000000008</v>
      </c>
      <c r="F5">
        <f t="shared" si="2"/>
        <v>1.8000000000000007</v>
      </c>
      <c r="G5">
        <f t="shared" si="3"/>
        <v>1.0199999999999998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40827-BCD8-46E3-A607-664BA37C798C}">
  <dimension ref="A1:J25"/>
  <sheetViews>
    <sheetView zoomScale="85" zoomScaleNormal="85" workbookViewId="0">
      <pane ySplit="1" topLeftCell="A2" activePane="bottomLeft" state="frozen"/>
      <selection pane="bottomLeft" activeCell="Z6" sqref="Z6"/>
    </sheetView>
  </sheetViews>
  <sheetFormatPr defaultRowHeight="14.45"/>
  <cols>
    <col min="1" max="2" width="6" bestFit="1" customWidth="1"/>
    <col min="3" max="3" width="5" bestFit="1" customWidth="1"/>
    <col min="4" max="4" width="7" bestFit="1" customWidth="1"/>
    <col min="5" max="5" width="9.28515625" bestFit="1" customWidth="1"/>
    <col min="6" max="6" width="9.42578125" bestFit="1" customWidth="1"/>
    <col min="7" max="7" width="13.85546875" bestFit="1" customWidth="1"/>
  </cols>
  <sheetData>
    <row r="1" spans="1:10">
      <c r="A1" s="2" t="s">
        <v>10</v>
      </c>
      <c r="B1" s="3" t="s">
        <v>9</v>
      </c>
      <c r="C1" s="3" t="s">
        <v>24</v>
      </c>
      <c r="D1" s="3" t="s">
        <v>20</v>
      </c>
      <c r="E1" s="3" t="s">
        <v>25</v>
      </c>
      <c r="F1" s="3" t="s">
        <v>26</v>
      </c>
      <c r="G1" s="3" t="s">
        <v>27</v>
      </c>
      <c r="H1" s="3" t="s">
        <v>23</v>
      </c>
      <c r="I1" s="3" t="s">
        <v>28</v>
      </c>
      <c r="J1" s="3" t="s">
        <v>14</v>
      </c>
    </row>
    <row r="2" spans="1:10">
      <c r="A2" s="3">
        <v>470</v>
      </c>
      <c r="B2" s="3">
        <v>470</v>
      </c>
      <c r="C2" s="3">
        <v>4.03</v>
      </c>
      <c r="D2" s="3">
        <v>6.82</v>
      </c>
      <c r="E2">
        <f>C2-12</f>
        <v>-7.97</v>
      </c>
      <c r="F2">
        <f>D2-12</f>
        <v>-5.18</v>
      </c>
      <c r="G2">
        <f>(F2/B2)*1000</f>
        <v>-11.021276595744681</v>
      </c>
      <c r="H2">
        <f>-1*F2</f>
        <v>5.18</v>
      </c>
      <c r="I2">
        <f>-1*E2</f>
        <v>7.97</v>
      </c>
      <c r="J2">
        <f>D2/B2*1000</f>
        <v>14.51063829787234</v>
      </c>
    </row>
    <row r="3" spans="1:10">
      <c r="B3" s="3">
        <v>1000</v>
      </c>
      <c r="C3" s="3">
        <v>4.03</v>
      </c>
      <c r="D3" s="3">
        <v>9.43</v>
      </c>
      <c r="E3">
        <f t="shared" ref="E3:F25" si="0">C3-12</f>
        <v>-7.97</v>
      </c>
      <c r="F3">
        <f t="shared" si="0"/>
        <v>-2.5700000000000003</v>
      </c>
      <c r="G3">
        <f t="shared" ref="G3:G25" si="1">(F3/B3)*1000</f>
        <v>-2.5700000000000003</v>
      </c>
      <c r="H3">
        <f t="shared" ref="H3:H5" si="2">-1*F3</f>
        <v>2.5700000000000003</v>
      </c>
      <c r="I3">
        <f t="shared" ref="I3:I25" si="3">-1*E3</f>
        <v>7.97</v>
      </c>
      <c r="J3">
        <f t="shared" ref="J3:J25" si="4">D3/B3*1000</f>
        <v>9.43</v>
      </c>
    </row>
    <row r="4" spans="1:10">
      <c r="B4" s="3">
        <v>4700</v>
      </c>
      <c r="C4" s="3">
        <v>4.03</v>
      </c>
      <c r="D4" s="3">
        <v>11.5</v>
      </c>
      <c r="E4">
        <f t="shared" si="0"/>
        <v>-7.97</v>
      </c>
      <c r="F4">
        <f t="shared" si="0"/>
        <v>-0.5</v>
      </c>
      <c r="G4">
        <f t="shared" si="1"/>
        <v>-0.10638297872340426</v>
      </c>
      <c r="H4">
        <f t="shared" si="2"/>
        <v>0.5</v>
      </c>
      <c r="I4">
        <f t="shared" si="3"/>
        <v>7.97</v>
      </c>
      <c r="J4">
        <f t="shared" si="4"/>
        <v>2.4468085106382977</v>
      </c>
    </row>
    <row r="5" spans="1:10">
      <c r="B5" s="3">
        <v>10000</v>
      </c>
      <c r="C5" s="3">
        <v>4.03</v>
      </c>
      <c r="D5" s="3">
        <v>11.9</v>
      </c>
      <c r="E5">
        <f t="shared" si="0"/>
        <v>-7.97</v>
      </c>
      <c r="F5">
        <f t="shared" si="0"/>
        <v>-9.9999999999999645E-2</v>
      </c>
      <c r="G5">
        <f t="shared" si="1"/>
        <v>-9.9999999999999655E-3</v>
      </c>
      <c r="H5">
        <f t="shared" si="2"/>
        <v>9.9999999999999645E-2</v>
      </c>
      <c r="I5">
        <f t="shared" si="3"/>
        <v>7.97</v>
      </c>
      <c r="J5">
        <f t="shared" si="4"/>
        <v>1.1900000000000002</v>
      </c>
    </row>
    <row r="6" spans="1:10">
      <c r="B6" s="3"/>
      <c r="C6" s="3"/>
      <c r="D6" s="3"/>
    </row>
    <row r="7" spans="1:10">
      <c r="A7" s="3">
        <v>1000</v>
      </c>
      <c r="B7" s="3">
        <v>470</v>
      </c>
      <c r="C7" s="3">
        <v>6.27</v>
      </c>
      <c r="D7" s="3">
        <v>5.44</v>
      </c>
      <c r="E7">
        <f t="shared" si="0"/>
        <v>-5.73</v>
      </c>
      <c r="F7">
        <f t="shared" si="0"/>
        <v>-6.56</v>
      </c>
      <c r="G7">
        <f t="shared" si="1"/>
        <v>-13.957446808510637</v>
      </c>
      <c r="H7">
        <f t="shared" ref="H7:H25" si="5">-1*F7</f>
        <v>6.56</v>
      </c>
      <c r="I7">
        <f t="shared" si="3"/>
        <v>5.73</v>
      </c>
      <c r="J7">
        <f t="shared" si="4"/>
        <v>11.574468085106384</v>
      </c>
    </row>
    <row r="8" spans="1:10">
      <c r="B8" s="3">
        <v>1000</v>
      </c>
      <c r="C8" s="3">
        <v>6.27</v>
      </c>
      <c r="D8" s="3">
        <v>8.3800000000000008</v>
      </c>
      <c r="E8">
        <f t="shared" si="0"/>
        <v>-5.73</v>
      </c>
      <c r="F8">
        <f t="shared" si="0"/>
        <v>-3.6199999999999992</v>
      </c>
      <c r="G8">
        <f t="shared" si="1"/>
        <v>-3.6199999999999992</v>
      </c>
      <c r="H8">
        <f t="shared" si="5"/>
        <v>3.6199999999999992</v>
      </c>
      <c r="I8">
        <f t="shared" si="3"/>
        <v>5.73</v>
      </c>
      <c r="J8">
        <f t="shared" si="4"/>
        <v>8.3800000000000008</v>
      </c>
    </row>
    <row r="9" spans="1:10">
      <c r="B9" s="3">
        <v>4700</v>
      </c>
      <c r="C9" s="3">
        <v>6.27</v>
      </c>
      <c r="D9" s="3">
        <v>11.4</v>
      </c>
      <c r="E9">
        <f t="shared" si="0"/>
        <v>-5.73</v>
      </c>
      <c r="F9">
        <f t="shared" si="0"/>
        <v>-0.59999999999999964</v>
      </c>
      <c r="G9">
        <f t="shared" si="1"/>
        <v>-0.12765957446808501</v>
      </c>
      <c r="H9">
        <f t="shared" si="5"/>
        <v>0.59999999999999964</v>
      </c>
      <c r="I9">
        <f t="shared" si="3"/>
        <v>5.73</v>
      </c>
      <c r="J9">
        <f t="shared" si="4"/>
        <v>2.4255319148936167</v>
      </c>
    </row>
    <row r="10" spans="1:10">
      <c r="B10" s="3">
        <v>10000</v>
      </c>
      <c r="C10" s="3">
        <v>6.27</v>
      </c>
      <c r="D10" s="3">
        <v>11.9</v>
      </c>
      <c r="E10">
        <f t="shared" si="0"/>
        <v>-5.73</v>
      </c>
      <c r="F10">
        <f t="shared" si="0"/>
        <v>-9.9999999999999645E-2</v>
      </c>
      <c r="G10">
        <f t="shared" si="1"/>
        <v>-9.9999999999999655E-3</v>
      </c>
      <c r="H10">
        <f t="shared" si="5"/>
        <v>9.9999999999999645E-2</v>
      </c>
      <c r="I10">
        <f t="shared" si="3"/>
        <v>5.73</v>
      </c>
      <c r="J10">
        <f t="shared" si="4"/>
        <v>1.1900000000000002</v>
      </c>
    </row>
    <row r="11" spans="1:10">
      <c r="B11" s="3"/>
      <c r="C11" s="3"/>
      <c r="D11" s="3"/>
    </row>
    <row r="12" spans="1:10">
      <c r="A12" s="3">
        <v>4700</v>
      </c>
      <c r="B12" s="3">
        <v>470</v>
      </c>
      <c r="C12" s="3">
        <v>10.199999999999999</v>
      </c>
      <c r="D12" s="3">
        <v>0.59599999999999997</v>
      </c>
      <c r="E12">
        <f t="shared" si="0"/>
        <v>-1.8000000000000007</v>
      </c>
      <c r="F12">
        <f t="shared" si="0"/>
        <v>-11.404</v>
      </c>
      <c r="G12">
        <f t="shared" si="1"/>
        <v>-24.263829787234041</v>
      </c>
      <c r="H12">
        <f t="shared" si="5"/>
        <v>11.404</v>
      </c>
      <c r="I12">
        <f t="shared" si="3"/>
        <v>1.8000000000000007</v>
      </c>
      <c r="J12">
        <f t="shared" si="4"/>
        <v>1.2680851063829788</v>
      </c>
    </row>
    <row r="13" spans="1:10">
      <c r="B13" s="3">
        <v>1000</v>
      </c>
      <c r="C13" s="3">
        <v>10.199999999999999</v>
      </c>
      <c r="D13" s="3">
        <v>1.2</v>
      </c>
      <c r="E13">
        <f t="shared" si="0"/>
        <v>-1.8000000000000007</v>
      </c>
      <c r="F13">
        <f t="shared" si="0"/>
        <v>-10.8</v>
      </c>
      <c r="G13">
        <f t="shared" si="1"/>
        <v>-10.8</v>
      </c>
      <c r="H13">
        <f t="shared" si="5"/>
        <v>10.8</v>
      </c>
      <c r="I13">
        <f t="shared" si="3"/>
        <v>1.8000000000000007</v>
      </c>
      <c r="J13">
        <f t="shared" si="4"/>
        <v>1.2</v>
      </c>
    </row>
    <row r="14" spans="1:10">
      <c r="B14" s="3">
        <v>4700</v>
      </c>
      <c r="C14" s="3">
        <v>10.199999999999999</v>
      </c>
      <c r="D14" s="3">
        <v>4.96</v>
      </c>
      <c r="E14">
        <f t="shared" si="0"/>
        <v>-1.8000000000000007</v>
      </c>
      <c r="F14">
        <f t="shared" si="0"/>
        <v>-7.04</v>
      </c>
      <c r="G14">
        <f t="shared" si="1"/>
        <v>-1.4978723404255319</v>
      </c>
      <c r="H14">
        <f t="shared" si="5"/>
        <v>7.04</v>
      </c>
      <c r="I14">
        <f t="shared" si="3"/>
        <v>1.8000000000000007</v>
      </c>
      <c r="J14">
        <f t="shared" si="4"/>
        <v>1.0553191489361702</v>
      </c>
    </row>
    <row r="15" spans="1:10">
      <c r="B15" s="3">
        <v>10000</v>
      </c>
      <c r="C15" s="3">
        <v>10.199999999999999</v>
      </c>
      <c r="D15" s="3">
        <v>8.75</v>
      </c>
      <c r="E15">
        <f t="shared" si="0"/>
        <v>-1.8000000000000007</v>
      </c>
      <c r="F15">
        <f t="shared" si="0"/>
        <v>-3.25</v>
      </c>
      <c r="G15">
        <f t="shared" si="1"/>
        <v>-0.32500000000000001</v>
      </c>
      <c r="H15">
        <f t="shared" si="5"/>
        <v>3.25</v>
      </c>
      <c r="I15">
        <f t="shared" si="3"/>
        <v>1.8000000000000007</v>
      </c>
      <c r="J15">
        <f t="shared" si="4"/>
        <v>0.875</v>
      </c>
    </row>
    <row r="16" spans="1:10">
      <c r="B16" s="3"/>
      <c r="C16" s="3"/>
      <c r="D16" s="3"/>
    </row>
    <row r="17" spans="1:10">
      <c r="A17" s="3">
        <v>10000</v>
      </c>
      <c r="B17" s="3">
        <v>470</v>
      </c>
      <c r="C17" s="3">
        <v>11.3</v>
      </c>
      <c r="D17" s="3">
        <v>5.5E-2</v>
      </c>
      <c r="E17">
        <f t="shared" si="0"/>
        <v>-0.69999999999999929</v>
      </c>
      <c r="F17">
        <f t="shared" si="0"/>
        <v>-11.945</v>
      </c>
      <c r="G17">
        <f t="shared" si="1"/>
        <v>-25.414893617021278</v>
      </c>
      <c r="H17">
        <f t="shared" si="5"/>
        <v>11.945</v>
      </c>
      <c r="I17">
        <f t="shared" si="3"/>
        <v>0.69999999999999929</v>
      </c>
      <c r="J17">
        <f t="shared" si="4"/>
        <v>0.11702127659574468</v>
      </c>
    </row>
    <row r="18" spans="1:10">
      <c r="B18" s="3">
        <v>1000</v>
      </c>
      <c r="C18" s="3">
        <v>11.3</v>
      </c>
      <c r="D18" s="3">
        <v>9.6000000000000002E-2</v>
      </c>
      <c r="E18">
        <f t="shared" si="0"/>
        <v>-0.69999999999999929</v>
      </c>
      <c r="F18">
        <f t="shared" si="0"/>
        <v>-11.904</v>
      </c>
      <c r="G18">
        <f t="shared" si="1"/>
        <v>-11.904</v>
      </c>
      <c r="H18">
        <f t="shared" si="5"/>
        <v>11.904</v>
      </c>
      <c r="I18">
        <f t="shared" si="3"/>
        <v>0.69999999999999929</v>
      </c>
      <c r="J18">
        <f t="shared" si="4"/>
        <v>9.6000000000000002E-2</v>
      </c>
    </row>
    <row r="19" spans="1:10">
      <c r="B19" s="3">
        <v>4700</v>
      </c>
      <c r="C19" s="3">
        <v>11.3</v>
      </c>
      <c r="D19" s="3">
        <v>0.248</v>
      </c>
      <c r="E19">
        <f t="shared" si="0"/>
        <v>-0.69999999999999929</v>
      </c>
      <c r="F19">
        <f t="shared" si="0"/>
        <v>-11.752000000000001</v>
      </c>
      <c r="G19">
        <f t="shared" si="1"/>
        <v>-2.5004255319148938</v>
      </c>
      <c r="H19">
        <f t="shared" si="5"/>
        <v>11.752000000000001</v>
      </c>
      <c r="I19">
        <f t="shared" si="3"/>
        <v>0.69999999999999929</v>
      </c>
      <c r="J19">
        <f t="shared" si="4"/>
        <v>5.2765957446808509E-2</v>
      </c>
    </row>
    <row r="20" spans="1:10">
      <c r="B20" s="3">
        <v>10000</v>
      </c>
      <c r="C20" s="3">
        <v>11.3</v>
      </c>
      <c r="D20" s="3">
        <v>0.35599999999999998</v>
      </c>
      <c r="E20">
        <f t="shared" si="0"/>
        <v>-0.69999999999999929</v>
      </c>
      <c r="F20">
        <f t="shared" si="0"/>
        <v>-11.644</v>
      </c>
      <c r="G20">
        <f t="shared" si="1"/>
        <v>-1.1644000000000001</v>
      </c>
      <c r="H20">
        <f t="shared" si="5"/>
        <v>11.644</v>
      </c>
      <c r="I20">
        <f t="shared" si="3"/>
        <v>0.69999999999999929</v>
      </c>
      <c r="J20">
        <f t="shared" si="4"/>
        <v>3.56E-2</v>
      </c>
    </row>
    <row r="21" spans="1:10">
      <c r="B21" s="3"/>
      <c r="C21" s="3"/>
      <c r="D21" s="3"/>
    </row>
    <row r="22" spans="1:10">
      <c r="A22" s="3">
        <v>3300</v>
      </c>
      <c r="B22" s="3">
        <v>470</v>
      </c>
      <c r="C22" s="3">
        <v>9.57</v>
      </c>
      <c r="D22" s="3">
        <v>1.1499999999999999</v>
      </c>
      <c r="E22">
        <f t="shared" si="0"/>
        <v>-2.4299999999999997</v>
      </c>
      <c r="F22">
        <f t="shared" si="0"/>
        <v>-10.85</v>
      </c>
      <c r="G22">
        <f t="shared" si="1"/>
        <v>-23.085106382978722</v>
      </c>
      <c r="H22">
        <f t="shared" si="5"/>
        <v>10.85</v>
      </c>
      <c r="I22">
        <f t="shared" si="3"/>
        <v>2.4299999999999997</v>
      </c>
      <c r="J22">
        <f t="shared" si="4"/>
        <v>2.4468085106382977</v>
      </c>
    </row>
    <row r="23" spans="1:10">
      <c r="B23" s="3">
        <v>1000</v>
      </c>
      <c r="C23" s="3">
        <v>9.57</v>
      </c>
      <c r="D23" s="3">
        <v>2.35</v>
      </c>
      <c r="E23">
        <f t="shared" si="0"/>
        <v>-2.4299999999999997</v>
      </c>
      <c r="F23">
        <f t="shared" si="0"/>
        <v>-9.65</v>
      </c>
      <c r="G23">
        <f t="shared" si="1"/>
        <v>-9.65</v>
      </c>
      <c r="H23">
        <f t="shared" si="5"/>
        <v>9.65</v>
      </c>
      <c r="I23">
        <f t="shared" si="3"/>
        <v>2.4299999999999997</v>
      </c>
      <c r="J23">
        <f t="shared" si="4"/>
        <v>2.35</v>
      </c>
    </row>
    <row r="24" spans="1:10">
      <c r="B24" s="3">
        <v>4700</v>
      </c>
      <c r="C24" s="3">
        <v>9.57</v>
      </c>
      <c r="D24" s="3">
        <v>8.6199999999999992</v>
      </c>
      <c r="E24">
        <f t="shared" si="0"/>
        <v>-2.4299999999999997</v>
      </c>
      <c r="F24">
        <f t="shared" si="0"/>
        <v>-3.3800000000000008</v>
      </c>
      <c r="G24">
        <f t="shared" si="1"/>
        <v>-0.71914893617021292</v>
      </c>
      <c r="H24">
        <f t="shared" si="5"/>
        <v>3.3800000000000008</v>
      </c>
      <c r="I24">
        <f t="shared" si="3"/>
        <v>2.4299999999999997</v>
      </c>
      <c r="J24">
        <f t="shared" si="4"/>
        <v>1.8340425531914892</v>
      </c>
    </row>
    <row r="25" spans="1:10">
      <c r="B25" s="3">
        <v>10000</v>
      </c>
      <c r="C25" s="3">
        <v>9.57</v>
      </c>
      <c r="D25" s="3">
        <v>11.7</v>
      </c>
      <c r="E25">
        <f t="shared" si="0"/>
        <v>-2.4299999999999997</v>
      </c>
      <c r="F25">
        <f t="shared" si="0"/>
        <v>-0.30000000000000071</v>
      </c>
      <c r="G25">
        <f t="shared" si="1"/>
        <v>-3.0000000000000072E-2</v>
      </c>
      <c r="H25">
        <f t="shared" si="5"/>
        <v>0.30000000000000071</v>
      </c>
      <c r="I25">
        <f t="shared" si="3"/>
        <v>2.4299999999999997</v>
      </c>
      <c r="J25">
        <f t="shared" si="4"/>
        <v>1.17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HP</dc:creator>
  <cp:keywords/>
  <dc:description/>
  <cp:lastModifiedBy>Aditya Jaju</cp:lastModifiedBy>
  <cp:revision/>
  <dcterms:created xsi:type="dcterms:W3CDTF">2022-08-27T17:24:06Z</dcterms:created>
  <dcterms:modified xsi:type="dcterms:W3CDTF">2023-07-25T04:57:06Z</dcterms:modified>
  <cp:category/>
  <cp:contentStatus/>
</cp:coreProperties>
</file>