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62342F8-F29A-4285-9473-26458D649A30}" xr6:coauthVersionLast="47" xr6:coauthVersionMax="47" xr10:uidLastSave="{00000000-0000-0000-0000-000000000000}"/>
  <bookViews>
    <workbookView xWindow="-108" yWindow="-108" windowWidth="23256" windowHeight="12576" activeTab="4" xr2:uid="{661D7BE6-F7C7-41A5-B5EF-82A6B70D07D0}"/>
  </bookViews>
  <sheets>
    <sheet name="Sheet1" sheetId="1" r:id="rId1"/>
    <sheet name="PMOS2" sheetId="5" r:id="rId2"/>
    <sheet name="NMOS2" sheetId="4" r:id="rId3"/>
    <sheet name="NMOS1" sheetId="2" r:id="rId4"/>
    <sheet name="PMOS1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4" l="1"/>
  <c r="F3" i="4"/>
  <c r="F4" i="4"/>
  <c r="F5" i="4"/>
  <c r="F6" i="4"/>
  <c r="F7" i="4"/>
  <c r="G7" i="4" s="1"/>
  <c r="F8" i="4"/>
  <c r="G8" i="4" s="1"/>
  <c r="F9" i="4"/>
  <c r="G9" i="4" s="1"/>
  <c r="F10" i="4"/>
  <c r="G10" i="4" s="1"/>
  <c r="F11" i="4"/>
  <c r="F12" i="4"/>
  <c r="F13" i="4"/>
  <c r="F14" i="4"/>
  <c r="F15" i="4"/>
  <c r="F16" i="4"/>
  <c r="F17" i="4"/>
  <c r="F18" i="4"/>
  <c r="G18" i="4" s="1"/>
  <c r="F19" i="4"/>
  <c r="F20" i="4"/>
  <c r="F21" i="4"/>
  <c r="F22" i="4"/>
  <c r="G22" i="4" s="1"/>
  <c r="F23" i="4"/>
  <c r="G23" i="4" s="1"/>
  <c r="F24" i="4"/>
  <c r="G24" i="4" s="1"/>
  <c r="F25" i="4"/>
  <c r="G25" i="4" s="1"/>
  <c r="F26" i="4"/>
  <c r="G26" i="4" s="1"/>
  <c r="F2" i="4"/>
  <c r="G2" i="4" s="1"/>
  <c r="F11" i="5"/>
  <c r="F3" i="5"/>
  <c r="F4" i="5"/>
  <c r="F5" i="5"/>
  <c r="F6" i="5"/>
  <c r="F7" i="5"/>
  <c r="F8" i="5"/>
  <c r="F9" i="5"/>
  <c r="F10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" i="5"/>
  <c r="G26" i="5"/>
  <c r="E26" i="5"/>
  <c r="G25" i="5"/>
  <c r="E25" i="5"/>
  <c r="G24" i="5"/>
  <c r="E24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G4" i="5"/>
  <c r="E4" i="5"/>
  <c r="G3" i="5"/>
  <c r="E3" i="5"/>
  <c r="G2" i="5"/>
  <c r="E2" i="5"/>
  <c r="G3" i="4"/>
  <c r="G4" i="4"/>
  <c r="G5" i="4"/>
  <c r="G6" i="4"/>
  <c r="G11" i="4"/>
  <c r="G12" i="4"/>
  <c r="G13" i="4"/>
  <c r="G14" i="4"/>
  <c r="G15" i="4"/>
  <c r="G16" i="4"/>
  <c r="G17" i="4"/>
  <c r="G19" i="4"/>
  <c r="G20" i="4"/>
  <c r="G21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3" i="3" l="1"/>
  <c r="D4" i="3"/>
  <c r="D5" i="3"/>
  <c r="D6" i="3"/>
  <c r="D2" i="3"/>
  <c r="E6" i="3"/>
  <c r="E5" i="3"/>
  <c r="E4" i="3"/>
  <c r="E3" i="3"/>
  <c r="E2" i="3"/>
  <c r="F7" i="2"/>
  <c r="F6" i="2"/>
  <c r="G6" i="2" s="1"/>
  <c r="F5" i="2"/>
  <c r="F4" i="2"/>
  <c r="G4" i="2" s="1"/>
  <c r="F3" i="2"/>
  <c r="G3" i="2" s="1"/>
  <c r="G7" i="2"/>
  <c r="H39" i="1"/>
  <c r="H40" i="1"/>
  <c r="H41" i="1"/>
  <c r="H38" i="1"/>
  <c r="M38" i="1"/>
  <c r="I8" i="1"/>
  <c r="I4" i="1"/>
  <c r="I5" i="1"/>
  <c r="I6" i="1"/>
  <c r="I3" i="1"/>
  <c r="H4" i="1"/>
  <c r="H5" i="1"/>
  <c r="H6" i="1"/>
  <c r="G4" i="1"/>
  <c r="G5" i="1"/>
  <c r="G6" i="1"/>
  <c r="G3" i="1"/>
  <c r="E40" i="1"/>
  <c r="G39" i="1"/>
  <c r="G40" i="1"/>
  <c r="G41" i="1"/>
  <c r="G38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7" i="1"/>
  <c r="E41" i="1"/>
  <c r="E42" i="1"/>
  <c r="E43" i="1"/>
  <c r="E39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1" i="1"/>
  <c r="F7" i="1"/>
  <c r="F6" i="1"/>
  <c r="F5" i="1"/>
  <c r="F4" i="1"/>
  <c r="F3" i="1"/>
  <c r="D24" i="1"/>
  <c r="D25" i="1"/>
  <c r="D26" i="1"/>
  <c r="D27" i="1"/>
  <c r="D28" i="1"/>
  <c r="D29" i="1"/>
  <c r="D30" i="1"/>
  <c r="D31" i="1"/>
  <c r="D32" i="1"/>
  <c r="D33" i="1"/>
  <c r="D34" i="1"/>
  <c r="D35" i="1"/>
  <c r="D23" i="1"/>
  <c r="E4" i="1"/>
  <c r="E5" i="1"/>
  <c r="E6" i="1"/>
  <c r="E7" i="1"/>
  <c r="E3" i="1"/>
  <c r="J5" i="2" l="1"/>
  <c r="K5" i="2" s="1"/>
  <c r="G5" i="2"/>
  <c r="J4" i="2"/>
  <c r="L4" i="2" s="1"/>
  <c r="J6" i="2"/>
  <c r="K6" i="2" s="1"/>
  <c r="J3" i="2"/>
  <c r="L3" i="2" s="1"/>
  <c r="L5" i="2" l="1"/>
  <c r="L6" i="2"/>
  <c r="K4" i="2"/>
  <c r="L8" i="2"/>
</calcChain>
</file>

<file path=xl/sharedStrings.xml><?xml version="1.0" encoding="utf-8"?>
<sst xmlns="http://schemas.openxmlformats.org/spreadsheetml/2006/main" count="53" uniqueCount="20">
  <si>
    <t>Experiment 1</t>
  </si>
  <si>
    <t>R</t>
  </si>
  <si>
    <t>V_gs</t>
  </si>
  <si>
    <t>V_r</t>
  </si>
  <si>
    <t>V_dd</t>
  </si>
  <si>
    <t>Experiment 2</t>
  </si>
  <si>
    <t>R1</t>
  </si>
  <si>
    <t>R2</t>
  </si>
  <si>
    <t>V_DS</t>
  </si>
  <si>
    <t>V-r1</t>
  </si>
  <si>
    <t>Experiment 3.1</t>
  </si>
  <si>
    <t>V_d</t>
  </si>
  <si>
    <t>V_ds</t>
  </si>
  <si>
    <t>Experiment 3.2</t>
  </si>
  <si>
    <t>I_d</t>
  </si>
  <si>
    <t>Id</t>
  </si>
  <si>
    <t>I_d*1000</t>
  </si>
  <si>
    <t>Id*1000</t>
  </si>
  <si>
    <t>R1 = 470 ohms</t>
  </si>
  <si>
    <t>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</si>
</sst>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I_d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6.2249999999999996</c:v>
                </c:pt>
                <c:pt idx="1">
                  <c:v>4.68</c:v>
                </c:pt>
                <c:pt idx="2">
                  <c:v>2.92</c:v>
                </c:pt>
                <c:pt idx="3">
                  <c:v>2.68</c:v>
                </c:pt>
                <c:pt idx="4">
                  <c:v>2.1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1.2606382978723404E-2</c:v>
                </c:pt>
                <c:pt idx="1">
                  <c:v>7.4650000000000003E-3</c:v>
                </c:pt>
                <c:pt idx="2">
                  <c:v>2.8575757575757576E-3</c:v>
                </c:pt>
                <c:pt idx="3">
                  <c:v>1.9574468085106381E-3</c:v>
                </c:pt>
                <c:pt idx="4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F-4D83-A7E4-BC05EC64F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515295"/>
        <c:axId val="901514463"/>
      </c:scatterChart>
      <c:valAx>
        <c:axId val="90151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14463"/>
        <c:crosses val="autoZero"/>
        <c:crossBetween val="midCat"/>
      </c:valAx>
      <c:valAx>
        <c:axId val="90151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1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R1 = 470 ohm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Sheet1!$B$11:$B$15</c:f>
              <c:numCache>
                <c:formatCode>General</c:formatCode>
                <c:ptCount val="5"/>
                <c:pt idx="0">
                  <c:v>470</c:v>
                </c:pt>
                <c:pt idx="1">
                  <c:v>1000</c:v>
                </c:pt>
                <c:pt idx="2">
                  <c:v>3300</c:v>
                </c:pt>
                <c:pt idx="3">
                  <c:v>4700</c:v>
                </c:pt>
                <c:pt idx="4">
                  <c:v>10000</c:v>
                </c:pt>
              </c:numCache>
            </c:numRef>
          </c:xVal>
          <c:yVal>
            <c:numRef>
              <c:f>Sheet1!$F$11:$F$15</c:f>
              <c:numCache>
                <c:formatCode>General</c:formatCode>
                <c:ptCount val="5"/>
                <c:pt idx="0">
                  <c:v>1.6617021276595745E-2</c:v>
                </c:pt>
                <c:pt idx="1">
                  <c:v>1.1957446808510639E-2</c:v>
                </c:pt>
                <c:pt idx="2">
                  <c:v>3.4893617021276593E-3</c:v>
                </c:pt>
                <c:pt idx="3">
                  <c:v>2.0638297872340424E-3</c:v>
                </c:pt>
                <c:pt idx="4">
                  <c:v>2.1276595744680852E-5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A-490F-83EF-24FF23840ABA}"/>
            </c:ext>
          </c:extLst>
        </c:ser>
        <c:ser>
          <c:idx val="0"/>
          <c:order val="1"/>
          <c:tx>
            <c:v>R1 = 1000 ohm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Sheet1!$B$11:$B$15</c:f>
              <c:numCache>
                <c:formatCode>General</c:formatCode>
                <c:ptCount val="5"/>
                <c:pt idx="0">
                  <c:v>470</c:v>
                </c:pt>
                <c:pt idx="1">
                  <c:v>1000</c:v>
                </c:pt>
                <c:pt idx="2">
                  <c:v>3300</c:v>
                </c:pt>
                <c:pt idx="3">
                  <c:v>4700</c:v>
                </c:pt>
                <c:pt idx="4">
                  <c:v>10000</c:v>
                </c:pt>
              </c:numCache>
            </c:numRef>
          </c:xVal>
          <c:yVal>
            <c:numRef>
              <c:f>Sheet1!$F$16:$F$20</c:f>
              <c:numCache>
                <c:formatCode>General</c:formatCode>
                <c:ptCount val="5"/>
                <c:pt idx="0">
                  <c:v>9.8000000000000014E-3</c:v>
                </c:pt>
                <c:pt idx="1">
                  <c:v>9.3600000000000003E-3</c:v>
                </c:pt>
                <c:pt idx="2">
                  <c:v>3.0999999999999999E-3</c:v>
                </c:pt>
                <c:pt idx="3">
                  <c:v>1.8E-3</c:v>
                </c:pt>
                <c:pt idx="4">
                  <c:v>1.7E-5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7A-490F-83EF-24FF23840ABA}"/>
            </c:ext>
          </c:extLst>
        </c:ser>
        <c:ser>
          <c:idx val="2"/>
          <c:order val="2"/>
          <c:tx>
            <c:v>R1 = 3300 ohm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Sheet1!$B$11:$B$15</c:f>
              <c:numCache>
                <c:formatCode>General</c:formatCode>
                <c:ptCount val="5"/>
                <c:pt idx="0">
                  <c:v>470</c:v>
                </c:pt>
                <c:pt idx="1">
                  <c:v>1000</c:v>
                </c:pt>
                <c:pt idx="2">
                  <c:v>3300</c:v>
                </c:pt>
                <c:pt idx="3">
                  <c:v>4700</c:v>
                </c:pt>
                <c:pt idx="4">
                  <c:v>10000</c:v>
                </c:pt>
              </c:numCache>
            </c:numRef>
          </c:xVal>
          <c:yVal>
            <c:numRef>
              <c:f>Sheet1!$F$21:$F$25</c:f>
              <c:numCache>
                <c:formatCode>General</c:formatCode>
                <c:ptCount val="5"/>
                <c:pt idx="0">
                  <c:v>3.6666666666666666E-3</c:v>
                </c:pt>
                <c:pt idx="1">
                  <c:v>3.3939393939393936E-3</c:v>
                </c:pt>
                <c:pt idx="2">
                  <c:v>2.6090909090909094E-3</c:v>
                </c:pt>
                <c:pt idx="3">
                  <c:v>1.5484848484848489E-3</c:v>
                </c:pt>
                <c:pt idx="4">
                  <c:v>1.5454545454545503E-4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7A-490F-83EF-24FF23840ABA}"/>
            </c:ext>
          </c:extLst>
        </c:ser>
        <c:ser>
          <c:idx val="3"/>
          <c:order val="3"/>
          <c:tx>
            <c:v>R1 = 4700 ohm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Sheet1!$B$11:$B$15</c:f>
              <c:numCache>
                <c:formatCode>General</c:formatCode>
                <c:ptCount val="5"/>
                <c:pt idx="0">
                  <c:v>470</c:v>
                </c:pt>
                <c:pt idx="1">
                  <c:v>1000</c:v>
                </c:pt>
                <c:pt idx="2">
                  <c:v>3300</c:v>
                </c:pt>
                <c:pt idx="3">
                  <c:v>4700</c:v>
                </c:pt>
                <c:pt idx="4">
                  <c:v>10000</c:v>
                </c:pt>
              </c:numCache>
            </c:numRef>
          </c:xVal>
          <c:yVal>
            <c:numRef>
              <c:f>Sheet1!$F$26:$F$30</c:f>
              <c:numCache>
                <c:formatCode>General</c:formatCode>
                <c:ptCount val="5"/>
                <c:pt idx="0">
                  <c:v>2.4659574468085112E-3</c:v>
                </c:pt>
                <c:pt idx="1">
                  <c:v>2.4404255319148936E-3</c:v>
                </c:pt>
                <c:pt idx="2">
                  <c:v>2.2085106382978724E-3</c:v>
                </c:pt>
                <c:pt idx="3">
                  <c:v>1.3851063829787235E-3</c:v>
                </c:pt>
                <c:pt idx="4">
                  <c:v>1.5106382978723423E-4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7A-490F-83EF-24FF23840ABA}"/>
            </c:ext>
          </c:extLst>
        </c:ser>
        <c:ser>
          <c:idx val="4"/>
          <c:order val="4"/>
          <c:tx>
            <c:v>R1 = 10000 ohm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Sheet1!$B$11:$B$15</c:f>
              <c:numCache>
                <c:formatCode>General</c:formatCode>
                <c:ptCount val="5"/>
                <c:pt idx="0">
                  <c:v>470</c:v>
                </c:pt>
                <c:pt idx="1">
                  <c:v>1000</c:v>
                </c:pt>
                <c:pt idx="2">
                  <c:v>3300</c:v>
                </c:pt>
                <c:pt idx="3">
                  <c:v>4700</c:v>
                </c:pt>
                <c:pt idx="4">
                  <c:v>10000</c:v>
                </c:pt>
              </c:numCache>
            </c:numRef>
          </c:xVal>
          <c:yVal>
            <c:numRef>
              <c:f>Sheet1!$F$31:$F$35</c:f>
              <c:numCache>
                <c:formatCode>General</c:formatCode>
                <c:ptCount val="5"/>
                <c:pt idx="0">
                  <c:v>1.1820000000000001E-3</c:v>
                </c:pt>
                <c:pt idx="1">
                  <c:v>1.181E-3</c:v>
                </c:pt>
                <c:pt idx="2">
                  <c:v>1.1620000000000001E-3</c:v>
                </c:pt>
                <c:pt idx="3">
                  <c:v>1.0600000000000002E-3</c:v>
                </c:pt>
                <c:pt idx="4">
                  <c:v>1.2100000000000008E-4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7A-490F-83EF-24FF23840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62175"/>
        <c:axId val="1642864671"/>
      </c:scatterChart>
      <c:valAx>
        <c:axId val="164286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64671"/>
        <c:crosses val="autoZero"/>
        <c:crossBetween val="midCat"/>
      </c:valAx>
      <c:valAx>
        <c:axId val="16428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6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R1 = 470 ohm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Sheet1!$B$47:$B$51</c:f>
              <c:numCache>
                <c:formatCode>General</c:formatCode>
                <c:ptCount val="5"/>
                <c:pt idx="0">
                  <c:v>470</c:v>
                </c:pt>
                <c:pt idx="1">
                  <c:v>1000</c:v>
                </c:pt>
                <c:pt idx="2">
                  <c:v>3300</c:v>
                </c:pt>
                <c:pt idx="3">
                  <c:v>4700</c:v>
                </c:pt>
                <c:pt idx="4">
                  <c:v>10000</c:v>
                </c:pt>
              </c:numCache>
            </c:numRef>
          </c:xVal>
          <c:yVal>
            <c:numRef>
              <c:f>Sheet1!$G$47:$G$51</c:f>
              <c:numCache>
                <c:formatCode>General</c:formatCode>
                <c:ptCount val="5"/>
                <c:pt idx="0">
                  <c:v>1.4510638297872341E-2</c:v>
                </c:pt>
                <c:pt idx="1">
                  <c:v>1.0212765957446808E-2</c:v>
                </c:pt>
                <c:pt idx="2">
                  <c:v>2.553191489361702E-3</c:v>
                </c:pt>
                <c:pt idx="3">
                  <c:v>1.3617021276595745E-3</c:v>
                </c:pt>
                <c:pt idx="4">
                  <c:v>1.4893617021276596E-4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62-4B13-8934-2C991DC0B614}"/>
            </c:ext>
          </c:extLst>
        </c:ser>
        <c:ser>
          <c:idx val="2"/>
          <c:order val="1"/>
          <c:tx>
            <c:v>R1 = 1000 ohm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Sheet1!$B$52:$B$56</c:f>
              <c:numCache>
                <c:formatCode>General</c:formatCode>
                <c:ptCount val="5"/>
                <c:pt idx="0">
                  <c:v>470</c:v>
                </c:pt>
                <c:pt idx="1">
                  <c:v>1000</c:v>
                </c:pt>
                <c:pt idx="2">
                  <c:v>3300</c:v>
                </c:pt>
                <c:pt idx="3">
                  <c:v>4700</c:v>
                </c:pt>
                <c:pt idx="4">
                  <c:v>10000</c:v>
                </c:pt>
              </c:numCache>
            </c:numRef>
          </c:xVal>
          <c:yVal>
            <c:numRef>
              <c:f>Sheet1!$G$52:$G$56</c:f>
              <c:numCache>
                <c:formatCode>General</c:formatCode>
                <c:ptCount val="5"/>
                <c:pt idx="0">
                  <c:v>9.3800000000000012E-3</c:v>
                </c:pt>
                <c:pt idx="1">
                  <c:v>8.4000000000000012E-3</c:v>
                </c:pt>
                <c:pt idx="2">
                  <c:v>2.48E-3</c:v>
                </c:pt>
                <c:pt idx="3">
                  <c:v>1.3500000000000001E-3</c:v>
                </c:pt>
                <c:pt idx="4">
                  <c:v>1.55E-4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62-4B13-8934-2C991DC0B614}"/>
            </c:ext>
          </c:extLst>
        </c:ser>
        <c:ser>
          <c:idx val="3"/>
          <c:order val="2"/>
          <c:tx>
            <c:v>R1 = 3300 ohm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Sheet1!$B$57:$B$61</c:f>
              <c:numCache>
                <c:formatCode>General</c:formatCode>
                <c:ptCount val="5"/>
                <c:pt idx="0">
                  <c:v>470</c:v>
                </c:pt>
                <c:pt idx="1">
                  <c:v>1000</c:v>
                </c:pt>
                <c:pt idx="2">
                  <c:v>3300</c:v>
                </c:pt>
                <c:pt idx="3">
                  <c:v>4700</c:v>
                </c:pt>
                <c:pt idx="4">
                  <c:v>10000</c:v>
                </c:pt>
              </c:numCache>
            </c:numRef>
          </c:xVal>
          <c:yVal>
            <c:numRef>
              <c:f>Sheet1!$G$57:$G$61</c:f>
              <c:numCache>
                <c:formatCode>General</c:formatCode>
                <c:ptCount val="5"/>
                <c:pt idx="0">
                  <c:v>3.3939393939393936E-3</c:v>
                </c:pt>
                <c:pt idx="1">
                  <c:v>3.3333333333333335E-3</c:v>
                </c:pt>
                <c:pt idx="2">
                  <c:v>2.1272727272727272E-3</c:v>
                </c:pt>
                <c:pt idx="3">
                  <c:v>1.2121212121212121E-3</c:v>
                </c:pt>
                <c:pt idx="4">
                  <c:v>1.103030303030303E-4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62-4B13-8934-2C991DC0B614}"/>
            </c:ext>
          </c:extLst>
        </c:ser>
        <c:ser>
          <c:idx val="4"/>
          <c:order val="3"/>
          <c:tx>
            <c:v>R1 = 4700 ohm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Sheet1!$B$62:$B$66</c:f>
              <c:numCache>
                <c:formatCode>General</c:formatCode>
                <c:ptCount val="5"/>
                <c:pt idx="0">
                  <c:v>470</c:v>
                </c:pt>
                <c:pt idx="1">
                  <c:v>1000</c:v>
                </c:pt>
                <c:pt idx="2">
                  <c:v>3300</c:v>
                </c:pt>
                <c:pt idx="3">
                  <c:v>4700</c:v>
                </c:pt>
                <c:pt idx="4">
                  <c:v>10000</c:v>
                </c:pt>
              </c:numCache>
            </c:numRef>
          </c:xVal>
          <c:yVal>
            <c:numRef>
              <c:f>Sheet1!$G$62:$G$66</c:f>
              <c:numCache>
                <c:formatCode>General</c:formatCode>
                <c:ptCount val="5"/>
                <c:pt idx="0">
                  <c:v>2.4255319148936169E-3</c:v>
                </c:pt>
                <c:pt idx="1">
                  <c:v>2.3829787234042553E-3</c:v>
                </c:pt>
                <c:pt idx="2">
                  <c:v>1.8808510638297872E-3</c:v>
                </c:pt>
                <c:pt idx="3">
                  <c:v>1.1425531914893616E-3</c:v>
                </c:pt>
                <c:pt idx="4">
                  <c:v>8.5106382978723409E-5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62-4B13-8934-2C991DC0B614}"/>
            </c:ext>
          </c:extLst>
        </c:ser>
        <c:ser>
          <c:idx val="0"/>
          <c:order val="4"/>
          <c:tx>
            <c:v>R1 = 10000 ohm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Sheet1!$B$67:$B$71</c:f>
              <c:numCache>
                <c:formatCode>General</c:formatCode>
                <c:ptCount val="5"/>
                <c:pt idx="0">
                  <c:v>470</c:v>
                </c:pt>
                <c:pt idx="1">
                  <c:v>1000</c:v>
                </c:pt>
                <c:pt idx="2">
                  <c:v>3300</c:v>
                </c:pt>
                <c:pt idx="3">
                  <c:v>4700</c:v>
                </c:pt>
                <c:pt idx="4">
                  <c:v>10000</c:v>
                </c:pt>
              </c:numCache>
            </c:numRef>
          </c:xVal>
          <c:yVal>
            <c:numRef>
              <c:f>Sheet1!$G$67:$G$71</c:f>
              <c:numCache>
                <c:formatCode>General</c:formatCode>
                <c:ptCount val="5"/>
                <c:pt idx="0">
                  <c:v>1.1800000000000001E-3</c:v>
                </c:pt>
                <c:pt idx="1">
                  <c:v>1.1800000000000001E-3</c:v>
                </c:pt>
                <c:pt idx="2">
                  <c:v>1.1199999999999999E-3</c:v>
                </c:pt>
                <c:pt idx="3">
                  <c:v>9.3199999999999999E-4</c:v>
                </c:pt>
                <c:pt idx="4">
                  <c:v>8.0000000000000007E-5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62-4B13-8934-2C991DC0B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79183"/>
        <c:axId val="897379599"/>
      </c:scatterChart>
      <c:valAx>
        <c:axId val="89737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79599"/>
        <c:crosses val="autoZero"/>
        <c:crossBetween val="midCat"/>
      </c:valAx>
      <c:valAx>
        <c:axId val="89737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7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Sheet1!$E$38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9.7327000000000025E-6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Sheet1!$C$39:$C$43</c:f>
              <c:numCache>
                <c:formatCode>General</c:formatCode>
                <c:ptCount val="5"/>
                <c:pt idx="0">
                  <c:v>6.7</c:v>
                </c:pt>
                <c:pt idx="1">
                  <c:v>5.12</c:v>
                </c:pt>
                <c:pt idx="2">
                  <c:v>3.28</c:v>
                </c:pt>
                <c:pt idx="3">
                  <c:v>2.89</c:v>
                </c:pt>
                <c:pt idx="4">
                  <c:v>2.23</c:v>
                </c:pt>
              </c:numCache>
            </c:numRef>
          </c:xVal>
          <c:yVal>
            <c:numRef>
              <c:f>Sheet1!$E$39:$E$43</c:f>
              <c:numCache>
                <c:formatCode>General</c:formatCode>
                <c:ptCount val="5"/>
                <c:pt idx="0">
                  <c:v>1.1744680851063829E-2</c:v>
                </c:pt>
                <c:pt idx="1">
                  <c:v>7.0400000000000003E-3</c:v>
                </c:pt>
                <c:pt idx="2">
                  <c:v>2.7090909090909088E-3</c:v>
                </c:pt>
                <c:pt idx="3">
                  <c:v>1.9851063829787233E-3</c:v>
                </c:pt>
                <c:pt idx="4">
                  <c:v>9.9700000000000006E-4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3-4A88-B259-66152FB051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83513039"/>
        <c:axId val="1783513871"/>
      </c:scatterChart>
      <c:valAx>
        <c:axId val="178351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13871"/>
        <c:crosses val="autoZero"/>
        <c:crossBetween val="midCat"/>
      </c:valAx>
      <c:valAx>
        <c:axId val="17835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1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𝐼</a:t>
            </a:r>
            <a:r>
              <a:rPr lang="en-IN" sz="1800" b="0" i="0" baseline="-25000">
                <a:effectLst/>
              </a:rPr>
              <a:t>D</a:t>
            </a:r>
            <a:r>
              <a:rPr lang="en-IN" sz="1800" b="0" i="0" baseline="0">
                <a:effectLst/>
              </a:rPr>
              <a:t> 𝑣𝑠 𝑉</a:t>
            </a:r>
            <a:r>
              <a:rPr lang="en-IN" sz="1800" b="0" i="0" baseline="-25000">
                <a:effectLst/>
              </a:rPr>
              <a:t>SD</a:t>
            </a:r>
            <a:r>
              <a:rPr lang="en-IN" sz="1800" b="0" i="0" baseline="0">
                <a:effectLst/>
              </a:rPr>
              <a:t> 𝑓𝑜𝑟 P𝑀𝑂𝑆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R1 = 470 ohms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PMOS2!$C$2:$C$6</c:f>
              <c:numCache>
                <c:formatCode>General</c:formatCode>
                <c:ptCount val="5"/>
                <c:pt idx="0">
                  <c:v>5.44</c:v>
                </c:pt>
                <c:pt idx="1">
                  <c:v>7.26</c:v>
                </c:pt>
                <c:pt idx="2">
                  <c:v>10.89</c:v>
                </c:pt>
                <c:pt idx="3">
                  <c:v>11.46</c:v>
                </c:pt>
                <c:pt idx="4">
                  <c:v>11.85</c:v>
                </c:pt>
              </c:numCache>
            </c:numRef>
          </c:xVal>
          <c:yVal>
            <c:numRef>
              <c:f>PMOS2!$F$2:$F$6</c:f>
              <c:numCache>
                <c:formatCode>General</c:formatCode>
                <c:ptCount val="5"/>
                <c:pt idx="0">
                  <c:v>14.51063829787234</c:v>
                </c:pt>
                <c:pt idx="1">
                  <c:v>10.212765957446807</c:v>
                </c:pt>
                <c:pt idx="2">
                  <c:v>2.5531914893617018</c:v>
                </c:pt>
                <c:pt idx="3">
                  <c:v>1.3617021276595744</c:v>
                </c:pt>
                <c:pt idx="4">
                  <c:v>0.14893617021276595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C-468B-A2A5-1F77A533357E}"/>
            </c:ext>
          </c:extLst>
        </c:ser>
        <c:ser>
          <c:idx val="1"/>
          <c:order val="1"/>
          <c:tx>
            <c:v>R1 = 1000 ohms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PMOS2!$C$7:$C$11</c:f>
              <c:numCache>
                <c:formatCode>General</c:formatCode>
                <c:ptCount val="5"/>
                <c:pt idx="0">
                  <c:v>2.79</c:v>
                </c:pt>
                <c:pt idx="1">
                  <c:v>3.78</c:v>
                </c:pt>
                <c:pt idx="2">
                  <c:v>9.76</c:v>
                </c:pt>
                <c:pt idx="3">
                  <c:v>10.69</c:v>
                </c:pt>
                <c:pt idx="4">
                  <c:v>11.69</c:v>
                </c:pt>
              </c:numCache>
            </c:numRef>
          </c:xVal>
          <c:yVal>
            <c:numRef>
              <c:f>PMOS2!$F$7:$F$11</c:f>
              <c:numCache>
                <c:formatCode>General</c:formatCode>
                <c:ptCount val="5"/>
                <c:pt idx="0">
                  <c:v>9.3800000000000008</c:v>
                </c:pt>
                <c:pt idx="1">
                  <c:v>8.4</c:v>
                </c:pt>
                <c:pt idx="2">
                  <c:v>2.48</c:v>
                </c:pt>
                <c:pt idx="3">
                  <c:v>1.35</c:v>
                </c:pt>
                <c:pt idx="4">
                  <c:v>0.155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5C-468B-A2A5-1F77A533357E}"/>
            </c:ext>
          </c:extLst>
        </c:ser>
        <c:ser>
          <c:idx val="2"/>
          <c:order val="2"/>
          <c:tx>
            <c:v>R1 = 3300 ohms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PMOS2!$C$12:$C$16</c:f>
              <c:numCache>
                <c:formatCode>General</c:formatCode>
                <c:ptCount val="5"/>
                <c:pt idx="0">
                  <c:v>0.9</c:v>
                </c:pt>
                <c:pt idx="1">
                  <c:v>1.1200000000000001</c:v>
                </c:pt>
                <c:pt idx="2">
                  <c:v>5.1100000000000003</c:v>
                </c:pt>
                <c:pt idx="3">
                  <c:v>8.01</c:v>
                </c:pt>
                <c:pt idx="4">
                  <c:v>11.2</c:v>
                </c:pt>
              </c:numCache>
            </c:numRef>
          </c:xVal>
          <c:yVal>
            <c:numRef>
              <c:f>PMOS2!$F$12:$F$16</c:f>
              <c:numCache>
                <c:formatCode>General</c:formatCode>
                <c:ptCount val="5"/>
                <c:pt idx="0">
                  <c:v>3.3939393939393936</c:v>
                </c:pt>
                <c:pt idx="1">
                  <c:v>3.3333333333333335</c:v>
                </c:pt>
                <c:pt idx="2">
                  <c:v>2.1272727272727274</c:v>
                </c:pt>
                <c:pt idx="3">
                  <c:v>1.2121212121212122</c:v>
                </c:pt>
                <c:pt idx="4">
                  <c:v>0.11030303030303031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5C-468B-A2A5-1F77A533357E}"/>
            </c:ext>
          </c:extLst>
        </c:ser>
        <c:ser>
          <c:idx val="3"/>
          <c:order val="3"/>
          <c:tx>
            <c:v>R1 = 4700 ohms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PMOS2!$C$17:$C$21</c:f>
              <c:numCache>
                <c:formatCode>General</c:formatCode>
                <c:ptCount val="5"/>
                <c:pt idx="0">
                  <c:v>0.69</c:v>
                </c:pt>
                <c:pt idx="1">
                  <c:v>0.95</c:v>
                </c:pt>
                <c:pt idx="2">
                  <c:v>3.36</c:v>
                </c:pt>
                <c:pt idx="3">
                  <c:v>6.89</c:v>
                </c:pt>
                <c:pt idx="4">
                  <c:v>11.69</c:v>
                </c:pt>
              </c:numCache>
            </c:numRef>
          </c:xVal>
          <c:yVal>
            <c:numRef>
              <c:f>PMOS2!$F$17:$F$21</c:f>
              <c:numCache>
                <c:formatCode>General</c:formatCode>
                <c:ptCount val="5"/>
                <c:pt idx="0">
                  <c:v>2.4255319148936167</c:v>
                </c:pt>
                <c:pt idx="1">
                  <c:v>2.3829787234042552</c:v>
                </c:pt>
                <c:pt idx="2">
                  <c:v>1.8808510638297871</c:v>
                </c:pt>
                <c:pt idx="3">
                  <c:v>1.1425531914893616</c:v>
                </c:pt>
                <c:pt idx="4">
                  <c:v>8.5106382978723402E-2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5C-468B-A2A5-1F77A533357E}"/>
            </c:ext>
          </c:extLst>
        </c:ser>
        <c:ser>
          <c:idx val="4"/>
          <c:order val="4"/>
          <c:tx>
            <c:v>R1 = 10000 ohms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PMOS2!$C$22:$C$26</c:f>
              <c:numCache>
                <c:formatCode>General</c:formatCode>
                <c:ptCount val="5"/>
                <c:pt idx="0">
                  <c:v>0.433</c:v>
                </c:pt>
                <c:pt idx="1">
                  <c:v>0.49</c:v>
                </c:pt>
                <c:pt idx="2">
                  <c:v>0.90100000000000002</c:v>
                </c:pt>
                <c:pt idx="3">
                  <c:v>2.83</c:v>
                </c:pt>
                <c:pt idx="4">
                  <c:v>11.12</c:v>
                </c:pt>
              </c:numCache>
            </c:numRef>
          </c:xVal>
          <c:yVal>
            <c:numRef>
              <c:f>PMOS2!$F$22:$F$26</c:f>
              <c:numCache>
                <c:formatCode>General</c:formatCode>
                <c:ptCount val="5"/>
                <c:pt idx="0">
                  <c:v>1.1800000000000002</c:v>
                </c:pt>
                <c:pt idx="1">
                  <c:v>1.1800000000000002</c:v>
                </c:pt>
                <c:pt idx="2">
                  <c:v>1.1199999999999999</c:v>
                </c:pt>
                <c:pt idx="3">
                  <c:v>0.93199999999999994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5C-468B-A2A5-1F77A5333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704591"/>
        <c:axId val="1340704175"/>
      </c:scatterChart>
      <c:valAx>
        <c:axId val="134070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</a:t>
                </a:r>
                <a:r>
                  <a:rPr lang="en-IN" baseline="-25000"/>
                  <a:t>SD</a:t>
                </a:r>
                <a:r>
                  <a:rPr lang="en-IN" baseline="0"/>
                  <a:t> (in 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04175"/>
        <c:crosses val="autoZero"/>
        <c:crossBetween val="midCat"/>
      </c:valAx>
      <c:valAx>
        <c:axId val="134070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</a:t>
                </a:r>
                <a:r>
                  <a:rPr lang="en-IN" baseline="-25000"/>
                  <a:t>D</a:t>
                </a:r>
                <a:r>
                  <a:rPr lang="en-IN" baseline="0"/>
                  <a:t> (in mA)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0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R1 = 470 ohm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Sheet1!$B$11:$B$15</c:f>
              <c:numCache>
                <c:formatCode>General</c:formatCode>
                <c:ptCount val="5"/>
                <c:pt idx="0">
                  <c:v>470</c:v>
                </c:pt>
                <c:pt idx="1">
                  <c:v>1000</c:v>
                </c:pt>
                <c:pt idx="2">
                  <c:v>3300</c:v>
                </c:pt>
                <c:pt idx="3">
                  <c:v>4700</c:v>
                </c:pt>
                <c:pt idx="4">
                  <c:v>10000</c:v>
                </c:pt>
              </c:numCache>
            </c:numRef>
          </c:xVal>
          <c:yVal>
            <c:numRef>
              <c:f>Sheet1!$F$11:$F$15</c:f>
              <c:numCache>
                <c:formatCode>General</c:formatCode>
                <c:ptCount val="5"/>
                <c:pt idx="0">
                  <c:v>1.6617021276595745E-2</c:v>
                </c:pt>
                <c:pt idx="1">
                  <c:v>1.1957446808510639E-2</c:v>
                </c:pt>
                <c:pt idx="2">
                  <c:v>3.4893617021276593E-3</c:v>
                </c:pt>
                <c:pt idx="3">
                  <c:v>2.0638297872340424E-3</c:v>
                </c:pt>
                <c:pt idx="4">
                  <c:v>2.1276595744680852E-5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6-4A66-886D-B3B72A132723}"/>
            </c:ext>
          </c:extLst>
        </c:ser>
        <c:ser>
          <c:idx val="0"/>
          <c:order val="1"/>
          <c:tx>
            <c:v>R1 = 1000 ohm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Sheet1!$B$11:$B$15</c:f>
              <c:numCache>
                <c:formatCode>General</c:formatCode>
                <c:ptCount val="5"/>
                <c:pt idx="0">
                  <c:v>470</c:v>
                </c:pt>
                <c:pt idx="1">
                  <c:v>1000</c:v>
                </c:pt>
                <c:pt idx="2">
                  <c:v>3300</c:v>
                </c:pt>
                <c:pt idx="3">
                  <c:v>4700</c:v>
                </c:pt>
                <c:pt idx="4">
                  <c:v>10000</c:v>
                </c:pt>
              </c:numCache>
            </c:numRef>
          </c:xVal>
          <c:yVal>
            <c:numRef>
              <c:f>Sheet1!$F$16:$F$20</c:f>
              <c:numCache>
                <c:formatCode>General</c:formatCode>
                <c:ptCount val="5"/>
                <c:pt idx="0">
                  <c:v>9.8000000000000014E-3</c:v>
                </c:pt>
                <c:pt idx="1">
                  <c:v>9.3600000000000003E-3</c:v>
                </c:pt>
                <c:pt idx="2">
                  <c:v>3.0999999999999999E-3</c:v>
                </c:pt>
                <c:pt idx="3">
                  <c:v>1.8E-3</c:v>
                </c:pt>
                <c:pt idx="4">
                  <c:v>1.7E-5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6-4A66-886D-B3B72A132723}"/>
            </c:ext>
          </c:extLst>
        </c:ser>
        <c:ser>
          <c:idx val="2"/>
          <c:order val="2"/>
          <c:tx>
            <c:v>R1 = 3300 ohm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Sheet1!$B$11:$B$15</c:f>
              <c:numCache>
                <c:formatCode>General</c:formatCode>
                <c:ptCount val="5"/>
                <c:pt idx="0">
                  <c:v>470</c:v>
                </c:pt>
                <c:pt idx="1">
                  <c:v>1000</c:v>
                </c:pt>
                <c:pt idx="2">
                  <c:v>3300</c:v>
                </c:pt>
                <c:pt idx="3">
                  <c:v>4700</c:v>
                </c:pt>
                <c:pt idx="4">
                  <c:v>10000</c:v>
                </c:pt>
              </c:numCache>
            </c:numRef>
          </c:xVal>
          <c:yVal>
            <c:numRef>
              <c:f>Sheet1!$F$21:$F$25</c:f>
              <c:numCache>
                <c:formatCode>General</c:formatCode>
                <c:ptCount val="5"/>
                <c:pt idx="0">
                  <c:v>3.6666666666666666E-3</c:v>
                </c:pt>
                <c:pt idx="1">
                  <c:v>3.3939393939393936E-3</c:v>
                </c:pt>
                <c:pt idx="2">
                  <c:v>2.6090909090909094E-3</c:v>
                </c:pt>
                <c:pt idx="3">
                  <c:v>1.5484848484848489E-3</c:v>
                </c:pt>
                <c:pt idx="4">
                  <c:v>1.5454545454545503E-4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F6-4A66-886D-B3B72A132723}"/>
            </c:ext>
          </c:extLst>
        </c:ser>
        <c:ser>
          <c:idx val="3"/>
          <c:order val="3"/>
          <c:tx>
            <c:v>R1 = 4700 ohm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Sheet1!$B$11:$B$15</c:f>
              <c:numCache>
                <c:formatCode>General</c:formatCode>
                <c:ptCount val="5"/>
                <c:pt idx="0">
                  <c:v>470</c:v>
                </c:pt>
                <c:pt idx="1">
                  <c:v>1000</c:v>
                </c:pt>
                <c:pt idx="2">
                  <c:v>3300</c:v>
                </c:pt>
                <c:pt idx="3">
                  <c:v>4700</c:v>
                </c:pt>
                <c:pt idx="4">
                  <c:v>10000</c:v>
                </c:pt>
              </c:numCache>
            </c:numRef>
          </c:xVal>
          <c:yVal>
            <c:numRef>
              <c:f>Sheet1!$F$26:$F$30</c:f>
              <c:numCache>
                <c:formatCode>General</c:formatCode>
                <c:ptCount val="5"/>
                <c:pt idx="0">
                  <c:v>2.4659574468085112E-3</c:v>
                </c:pt>
                <c:pt idx="1">
                  <c:v>2.4404255319148936E-3</c:v>
                </c:pt>
                <c:pt idx="2">
                  <c:v>2.2085106382978724E-3</c:v>
                </c:pt>
                <c:pt idx="3">
                  <c:v>1.3851063829787235E-3</c:v>
                </c:pt>
                <c:pt idx="4">
                  <c:v>1.5106382978723423E-4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F6-4A66-886D-B3B72A132723}"/>
            </c:ext>
          </c:extLst>
        </c:ser>
        <c:ser>
          <c:idx val="4"/>
          <c:order val="4"/>
          <c:tx>
            <c:v>R1 = 10000 ohm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Sheet1!$B$11:$B$15</c:f>
              <c:numCache>
                <c:formatCode>General</c:formatCode>
                <c:ptCount val="5"/>
                <c:pt idx="0">
                  <c:v>470</c:v>
                </c:pt>
                <c:pt idx="1">
                  <c:v>1000</c:v>
                </c:pt>
                <c:pt idx="2">
                  <c:v>3300</c:v>
                </c:pt>
                <c:pt idx="3">
                  <c:v>4700</c:v>
                </c:pt>
                <c:pt idx="4">
                  <c:v>10000</c:v>
                </c:pt>
              </c:numCache>
            </c:numRef>
          </c:xVal>
          <c:yVal>
            <c:numRef>
              <c:f>Sheet1!$F$31:$F$35</c:f>
              <c:numCache>
                <c:formatCode>General</c:formatCode>
                <c:ptCount val="5"/>
                <c:pt idx="0">
                  <c:v>1.1820000000000001E-3</c:v>
                </c:pt>
                <c:pt idx="1">
                  <c:v>1.181E-3</c:v>
                </c:pt>
                <c:pt idx="2">
                  <c:v>1.1620000000000001E-3</c:v>
                </c:pt>
                <c:pt idx="3">
                  <c:v>1.0600000000000002E-3</c:v>
                </c:pt>
                <c:pt idx="4">
                  <c:v>1.2100000000000008E-4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F6-4A66-886D-B3B72A132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62175"/>
        <c:axId val="1642864671"/>
      </c:scatterChart>
      <c:valAx>
        <c:axId val="164286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64671"/>
        <c:crosses val="autoZero"/>
        <c:crossBetween val="midCat"/>
      </c:valAx>
      <c:valAx>
        <c:axId val="16428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6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𝐼</a:t>
            </a:r>
            <a:r>
              <a:rPr lang="en-IN" sz="1800" b="0" i="0" baseline="-25000">
                <a:effectLst/>
              </a:rPr>
              <a:t>D</a:t>
            </a:r>
            <a:r>
              <a:rPr lang="en-IN" sz="1800" b="0" i="0" baseline="0">
                <a:effectLst/>
              </a:rPr>
              <a:t> 𝑣𝑠 𝑉</a:t>
            </a:r>
            <a:r>
              <a:rPr lang="en-IN" sz="1800" b="0" i="0" baseline="-25000">
                <a:effectLst/>
              </a:rPr>
              <a:t>DS</a:t>
            </a:r>
            <a:r>
              <a:rPr lang="en-IN" sz="1800" b="0" i="0" baseline="0">
                <a:effectLst/>
              </a:rPr>
              <a:t> 𝑓𝑜𝑟 𝑁𝑀𝑂𝑆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49370055884208"/>
          <c:y val="0.23337707562290044"/>
          <c:w val="0.75034716440672233"/>
          <c:h val="0.66929661487078385"/>
        </c:manualLayout>
      </c:layout>
      <c:scatterChart>
        <c:scatterStyle val="lineMarker"/>
        <c:varyColors val="0"/>
        <c:ser>
          <c:idx val="0"/>
          <c:order val="0"/>
          <c:tx>
            <c:v>R1 = 470 Ohms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NMOS2!$C$2:$C$6</c:f>
              <c:numCache>
                <c:formatCode>General</c:formatCode>
                <c:ptCount val="5"/>
                <c:pt idx="0">
                  <c:v>4.5999999999999996</c:v>
                </c:pt>
                <c:pt idx="1">
                  <c:v>6.75</c:v>
                </c:pt>
                <c:pt idx="2">
                  <c:v>10.51</c:v>
                </c:pt>
                <c:pt idx="3">
                  <c:v>11.04</c:v>
                </c:pt>
                <c:pt idx="4">
                  <c:v>11.93</c:v>
                </c:pt>
              </c:numCache>
            </c:numRef>
          </c:xVal>
          <c:yVal>
            <c:numRef>
              <c:f>NMOS2!$G$2:$G$6</c:f>
              <c:numCache>
                <c:formatCode>General</c:formatCode>
                <c:ptCount val="5"/>
                <c:pt idx="0">
                  <c:v>15.744680851063832</c:v>
                </c:pt>
                <c:pt idx="1">
                  <c:v>11.170212765957448</c:v>
                </c:pt>
                <c:pt idx="2">
                  <c:v>3.1702127659574471</c:v>
                </c:pt>
                <c:pt idx="3">
                  <c:v>2.0425531914893633</c:v>
                </c:pt>
                <c:pt idx="4">
                  <c:v>0.14893617021276656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D-4D11-8019-778B78F0F1C1}"/>
            </c:ext>
          </c:extLst>
        </c:ser>
        <c:ser>
          <c:idx val="1"/>
          <c:order val="1"/>
          <c:tx>
            <c:v>R1 = 1000 Ohms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NMOS2!$C$7:$C$11</c:f>
              <c:numCache>
                <c:formatCode>General</c:formatCode>
                <c:ptCount val="5"/>
                <c:pt idx="0">
                  <c:v>2.46</c:v>
                </c:pt>
                <c:pt idx="1">
                  <c:v>2.89</c:v>
                </c:pt>
                <c:pt idx="2">
                  <c:v>9.01</c:v>
                </c:pt>
                <c:pt idx="3">
                  <c:v>10.5</c:v>
                </c:pt>
                <c:pt idx="4">
                  <c:v>11.9</c:v>
                </c:pt>
              </c:numCache>
            </c:numRef>
          </c:xVal>
          <c:yVal>
            <c:numRef>
              <c:f>NMOS2!$G$7:$G$11</c:f>
              <c:numCache>
                <c:formatCode>General</c:formatCode>
                <c:ptCount val="5"/>
                <c:pt idx="0">
                  <c:v>9.5399999999999991</c:v>
                </c:pt>
                <c:pt idx="1">
                  <c:v>9.11</c:v>
                </c:pt>
                <c:pt idx="2">
                  <c:v>2.99</c:v>
                </c:pt>
                <c:pt idx="3">
                  <c:v>1.5</c:v>
                </c:pt>
                <c:pt idx="4">
                  <c:v>9.9999999999999645E-2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9D-4D11-8019-778B78F0F1C1}"/>
            </c:ext>
          </c:extLst>
        </c:ser>
        <c:ser>
          <c:idx val="2"/>
          <c:order val="2"/>
          <c:tx>
            <c:v>R1 = 3300 Ohms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NMOS2!$C$12:$C$16</c:f>
              <c:numCache>
                <c:formatCode>General</c:formatCode>
                <c:ptCount val="5"/>
                <c:pt idx="0">
                  <c:v>0.81</c:v>
                </c:pt>
                <c:pt idx="1">
                  <c:v>0.96</c:v>
                </c:pt>
                <c:pt idx="2">
                  <c:v>3.56</c:v>
                </c:pt>
                <c:pt idx="3">
                  <c:v>7.12</c:v>
                </c:pt>
                <c:pt idx="4">
                  <c:v>11.68</c:v>
                </c:pt>
              </c:numCache>
            </c:numRef>
          </c:xVal>
          <c:yVal>
            <c:numRef>
              <c:f>NMOS2!$G$12:$G$16</c:f>
              <c:numCache>
                <c:formatCode>General</c:formatCode>
                <c:ptCount val="5"/>
                <c:pt idx="0">
                  <c:v>3.3909090909090907</c:v>
                </c:pt>
                <c:pt idx="1">
                  <c:v>3.3454545454545452</c:v>
                </c:pt>
                <c:pt idx="2">
                  <c:v>2.5575757575757576</c:v>
                </c:pt>
                <c:pt idx="3">
                  <c:v>1.4787878787878788</c:v>
                </c:pt>
                <c:pt idx="4">
                  <c:v>9.6969696969697053E-2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59D-4D11-8019-778B78F0F1C1}"/>
            </c:ext>
          </c:extLst>
        </c:ser>
        <c:ser>
          <c:idx val="3"/>
          <c:order val="3"/>
          <c:tx>
            <c:v>R1 = 4700 Ohms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NMOS2!$C$17:$C$21</c:f>
              <c:numCache>
                <c:formatCode>General</c:formatCode>
                <c:ptCount val="5"/>
                <c:pt idx="0">
                  <c:v>0.68</c:v>
                </c:pt>
                <c:pt idx="1">
                  <c:v>0.78</c:v>
                </c:pt>
                <c:pt idx="2">
                  <c:v>1.86</c:v>
                </c:pt>
                <c:pt idx="3">
                  <c:v>5.75</c:v>
                </c:pt>
                <c:pt idx="4">
                  <c:v>11.46</c:v>
                </c:pt>
              </c:numCache>
            </c:numRef>
          </c:xVal>
          <c:yVal>
            <c:numRef>
              <c:f>NMOS2!$G$17:$G$21</c:f>
              <c:numCache>
                <c:formatCode>General</c:formatCode>
                <c:ptCount val="5"/>
                <c:pt idx="0">
                  <c:v>2.4085106382978725</c:v>
                </c:pt>
                <c:pt idx="1">
                  <c:v>2.3872340425531915</c:v>
                </c:pt>
                <c:pt idx="2">
                  <c:v>2.1574468085106386</c:v>
                </c:pt>
                <c:pt idx="3">
                  <c:v>1.3297872340425532</c:v>
                </c:pt>
                <c:pt idx="4">
                  <c:v>0.11489361702127641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59D-4D11-8019-778B78F0F1C1}"/>
            </c:ext>
          </c:extLst>
        </c:ser>
        <c:ser>
          <c:idx val="4"/>
          <c:order val="4"/>
          <c:tx>
            <c:v>R1 = 10000 Ohms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NMOS2!$C$22:$C$26</c:f>
              <c:numCache>
                <c:formatCode>General</c:formatCode>
                <c:ptCount val="5"/>
                <c:pt idx="0">
                  <c:v>0.41</c:v>
                </c:pt>
                <c:pt idx="1">
                  <c:v>0.48</c:v>
                </c:pt>
                <c:pt idx="2">
                  <c:v>0.63</c:v>
                </c:pt>
                <c:pt idx="3">
                  <c:v>1.65</c:v>
                </c:pt>
                <c:pt idx="4">
                  <c:v>11.2</c:v>
                </c:pt>
              </c:numCache>
            </c:numRef>
          </c:xVal>
          <c:yVal>
            <c:numRef>
              <c:f>NMOS2!$G$22:$G$26</c:f>
              <c:numCache>
                <c:formatCode>General</c:formatCode>
                <c:ptCount val="5"/>
                <c:pt idx="0">
                  <c:v>1.159</c:v>
                </c:pt>
                <c:pt idx="1">
                  <c:v>1.1520000000000001</c:v>
                </c:pt>
                <c:pt idx="2">
                  <c:v>1.137</c:v>
                </c:pt>
                <c:pt idx="3">
                  <c:v>1.0349999999999999</c:v>
                </c:pt>
                <c:pt idx="4">
                  <c:v>8.0000000000000071E-2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59D-4D11-8019-778B78F0F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099375"/>
        <c:axId val="1441106031"/>
      </c:scatterChart>
      <c:valAx>
        <c:axId val="14410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06031"/>
        <c:crosses val="autoZero"/>
        <c:crossBetween val="midCat"/>
      </c:valAx>
      <c:valAx>
        <c:axId val="14411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</a:t>
                </a:r>
                <a:r>
                  <a:rPr lang="en-IN" baseline="-25000"/>
                  <a:t>D</a:t>
                </a:r>
                <a:r>
                  <a:rPr lang="en-IN" baseline="0"/>
                  <a:t> (in mA)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9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8949179853350259E-2"/>
          <c:y val="0.10841110689635926"/>
          <c:w val="0.93244207107435528"/>
          <c:h val="0.11663984034064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𝐼</a:t>
            </a:r>
            <a:r>
              <a:rPr lang="en-IN" sz="1800" b="0" i="0" baseline="-25000">
                <a:effectLst/>
              </a:rPr>
              <a:t>D</a:t>
            </a:r>
            <a:r>
              <a:rPr lang="en-IN" sz="1800" b="0" i="0" baseline="0">
                <a:effectLst/>
              </a:rPr>
              <a:t> 𝑣𝑠 𝑉</a:t>
            </a:r>
            <a:r>
              <a:rPr lang="en-IN" sz="1800" b="0" i="0" baseline="-25000">
                <a:effectLst/>
              </a:rPr>
              <a:t>GS</a:t>
            </a:r>
            <a:r>
              <a:rPr lang="en-IN" sz="1800" b="0" i="0" baseline="0">
                <a:effectLst/>
              </a:rPr>
              <a:t> 𝑓𝑜𝑟 𝑁𝑀𝑂𝑆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NMOS1!$B$3:$B$7</c:f>
              <c:numCache>
                <c:formatCode>0.0000</c:formatCode>
                <c:ptCount val="5"/>
                <c:pt idx="0">
                  <c:v>6.2</c:v>
                </c:pt>
                <c:pt idx="1">
                  <c:v>4.83</c:v>
                </c:pt>
                <c:pt idx="2">
                  <c:v>2.89</c:v>
                </c:pt>
                <c:pt idx="3">
                  <c:v>2.56</c:v>
                </c:pt>
                <c:pt idx="4">
                  <c:v>2.1</c:v>
                </c:pt>
              </c:numCache>
            </c:numRef>
          </c:xVal>
          <c:yVal>
            <c:numRef>
              <c:f>NMOS1!$G$3:$G$7</c:f>
              <c:numCache>
                <c:formatCode>0.0000</c:formatCode>
                <c:ptCount val="5"/>
                <c:pt idx="0">
                  <c:v>12.340425531914892</c:v>
                </c:pt>
                <c:pt idx="1">
                  <c:v>7.17</c:v>
                </c:pt>
                <c:pt idx="2">
                  <c:v>2.7606060606060607</c:v>
                </c:pt>
                <c:pt idx="3">
                  <c:v>2.0085106382978721</c:v>
                </c:pt>
                <c:pt idx="4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6-414D-BDB7-F2EF4E8AE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736143"/>
        <c:axId val="1280734479"/>
      </c:scatterChart>
      <c:valAx>
        <c:axId val="1280736143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</a:t>
                </a:r>
                <a:r>
                  <a:rPr lang="en-IN" baseline="-25000"/>
                  <a:t>GS</a:t>
                </a:r>
                <a:r>
                  <a:rPr lang="en-IN"/>
                  <a:t> (in 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734479"/>
        <c:crosses val="autoZero"/>
        <c:crossBetween val="midCat"/>
        <c:minorUnit val="1"/>
      </c:valAx>
      <c:valAx>
        <c:axId val="12807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</a:t>
                </a:r>
                <a:r>
                  <a:rPr lang="en-IN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</a:t>
                </a:r>
                <a:r>
                  <a:rPr lang="en-IN"/>
                  <a:t> (in 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73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>
                <a:effectLst/>
              </a:rPr>
              <a:t>𝐼</a:t>
            </a:r>
            <a:r>
              <a:rPr lang="en-IN" sz="1800" b="0" i="0" baseline="-25000">
                <a:effectLst/>
              </a:rPr>
              <a:t>D</a:t>
            </a:r>
            <a:r>
              <a:rPr lang="en-IN" sz="1800" b="0" i="0">
                <a:effectLst/>
              </a:rPr>
              <a:t> 𝑣𝑠 𝑉</a:t>
            </a:r>
            <a:r>
              <a:rPr lang="en-IN" sz="1800" b="0" i="0" baseline="-25000">
                <a:effectLst/>
              </a:rPr>
              <a:t>SG</a:t>
            </a:r>
            <a:r>
              <a:rPr lang="en-IN" sz="1800" b="0" i="0">
                <a:effectLst/>
              </a:rPr>
              <a:t> 𝑓𝑜𝑟 P𝑀𝑂𝑆</a:t>
            </a:r>
            <a:r>
              <a:rPr lang="en-IN" sz="1800">
                <a:effectLst/>
              </a:rPr>
              <a:t> 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</a:t>
            </a:r>
          </a:p>
        </c:rich>
      </c:tx>
      <c:layout>
        <c:manualLayout>
          <c:xMode val="edge"/>
          <c:yMode val="edge"/>
          <c:x val="0.29232633420822396"/>
          <c:y val="3.727599092314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11288559968825"/>
          <c:y val="0.16338551115986669"/>
          <c:w val="0.83299828857210656"/>
          <c:h val="0.6819271980819008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PMOS1!$C$2:$C$6</c:f>
              <c:numCache>
                <c:formatCode>General</c:formatCode>
                <c:ptCount val="5"/>
                <c:pt idx="0">
                  <c:v>6.8</c:v>
                </c:pt>
                <c:pt idx="1">
                  <c:v>5.22</c:v>
                </c:pt>
                <c:pt idx="2">
                  <c:v>3.22</c:v>
                </c:pt>
                <c:pt idx="3">
                  <c:v>2.86</c:v>
                </c:pt>
                <c:pt idx="4">
                  <c:v>2.23</c:v>
                </c:pt>
              </c:numCache>
            </c:numRef>
          </c:xVal>
          <c:yVal>
            <c:numRef>
              <c:f>PMOS1!$D$2:$D$6</c:f>
              <c:numCache>
                <c:formatCode>0.0000</c:formatCode>
                <c:ptCount val="5"/>
                <c:pt idx="0">
                  <c:v>11.74468085106383</c:v>
                </c:pt>
                <c:pt idx="1">
                  <c:v>7.04</c:v>
                </c:pt>
                <c:pt idx="2">
                  <c:v>2.709090909090909</c:v>
                </c:pt>
                <c:pt idx="3">
                  <c:v>1.9851063829787232</c:v>
                </c:pt>
                <c:pt idx="4">
                  <c:v>0.99700000000000011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78-4E93-85DB-55D0036A5A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42206847"/>
        <c:axId val="1442205599"/>
      </c:scatterChart>
      <c:valAx>
        <c:axId val="144220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</a:t>
                </a:r>
                <a:r>
                  <a:rPr lang="en-IN" baseline="-25000"/>
                  <a:t>SG </a:t>
                </a:r>
                <a:r>
                  <a:rPr lang="en-IN" baseline="0"/>
                  <a:t>(in V)</a:t>
                </a:r>
              </a:p>
            </c:rich>
          </c:tx>
          <c:layout>
            <c:manualLayout>
              <c:xMode val="edge"/>
              <c:yMode val="edge"/>
              <c:x val="0.52144307399069079"/>
              <c:y val="0.92449263744145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05599"/>
        <c:crosses val="autoZero"/>
        <c:crossBetween val="midCat"/>
      </c:valAx>
      <c:valAx>
        <c:axId val="144220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</a:t>
                </a:r>
                <a:r>
                  <a:rPr lang="en-IN" baseline="-25000"/>
                  <a:t>D </a:t>
                </a:r>
                <a:r>
                  <a:rPr lang="en-IN" baseline="0"/>
                  <a:t>(in 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0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391886</xdr:colOff>
      <xdr:row>5</xdr:row>
      <xdr:rowOff>108858</xdr:rowOff>
    </xdr:from>
    <xdr:to>
      <xdr:col>39</xdr:col>
      <xdr:colOff>1</xdr:colOff>
      <xdr:row>32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EF8E3-C178-55A1-3A77-25B2DD2E7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7</xdr:col>
      <xdr:colOff>210285</xdr:colOff>
      <xdr:row>20</xdr:row>
      <xdr:rowOff>44824</xdr:rowOff>
    </xdr:from>
    <xdr:to>
      <xdr:col>17</xdr:col>
      <xdr:colOff>25228</xdr:colOff>
      <xdr:row>36</xdr:row>
      <xdr:rowOff>79338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82FC5B-22B6-B853-F118-1C974673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391885</xdr:colOff>
      <xdr:row>54</xdr:row>
      <xdr:rowOff>10885</xdr:rowOff>
    </xdr:from>
    <xdr:to>
      <xdr:col>26</xdr:col>
      <xdr:colOff>21770</xdr:colOff>
      <xdr:row>73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1DDF6E-047A-B4CF-812D-E46C28D6C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478971</xdr:colOff>
      <xdr:row>34</xdr:row>
      <xdr:rowOff>16329</xdr:rowOff>
    </xdr:from>
    <xdr:to>
      <xdr:col>18</xdr:col>
      <xdr:colOff>174171</xdr:colOff>
      <xdr:row>48</xdr:row>
      <xdr:rowOff>168729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3376B5-8DAC-80A7-8B63-36CE4BC72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2</xdr:row>
      <xdr:rowOff>114300</xdr:rowOff>
    </xdr:from>
    <xdr:to>
      <xdr:col>20</xdr:col>
      <xdr:colOff>449580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BB3D1-0A6E-B3BE-205D-633E0F3F6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89199</xdr:colOff>
      <xdr:row>22</xdr:row>
      <xdr:rowOff>44823</xdr:rowOff>
    </xdr:from>
    <xdr:to>
      <xdr:col>17</xdr:col>
      <xdr:colOff>0</xdr:colOff>
      <xdr:row>32</xdr:row>
      <xdr:rowOff>34787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0BEF3-F934-4A01-B8E6-54DF2E581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40342</xdr:colOff>
      <xdr:row>1</xdr:row>
      <xdr:rowOff>85164</xdr:rowOff>
    </xdr:from>
    <xdr:to>
      <xdr:col>18</xdr:col>
      <xdr:colOff>289560</xdr:colOff>
      <xdr:row>22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63B7B7-FF9E-C803-6550-3A2A2D88E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60435</xdr:colOff>
      <xdr:row>6</xdr:row>
      <xdr:rowOff>81456</xdr:rowOff>
    </xdr:from>
    <xdr:to>
      <xdr:col>12</xdr:col>
      <xdr:colOff>134007</xdr:colOff>
      <xdr:row>21</xdr:row>
      <xdr:rowOff>65690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5351C8-066E-CF38-A3AD-243722529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146539</xdr:colOff>
      <xdr:row>1</xdr:row>
      <xdr:rowOff>88956</xdr:rowOff>
    </xdr:from>
    <xdr:to>
      <xdr:col>13</xdr:col>
      <xdr:colOff>187569</xdr:colOff>
      <xdr:row>18</xdr:row>
      <xdr:rowOff>41031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92238-0D0A-FE1E-5618-45778CD54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9527-B348-423C-9387-E0F739CE6193}">
  <dimension ref="A1:M71"/>
  <sheetViews>
    <sheetView topLeftCell="A31" zoomScale="115" zoomScaleNormal="115" workbookViewId="0">
      <selection activeCell="A46" sqref="A46:G71"/>
    </sheetView>
  </sheetViews>
  <sheetFormatPr defaultRowHeight="14.4" x14ac:dyDescent="0.3"/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E2" t="s">
        <v>4</v>
      </c>
      <c r="F2" t="s">
        <v>14</v>
      </c>
    </row>
    <row r="3" spans="1:9" x14ac:dyDescent="0.3">
      <c r="A3">
        <v>470</v>
      </c>
      <c r="B3">
        <v>6.2249999999999996</v>
      </c>
      <c r="C3">
        <v>5.9249999999999998</v>
      </c>
      <c r="E3">
        <f>C3+B3</f>
        <v>12.149999999999999</v>
      </c>
      <c r="F3">
        <f>C3/A3</f>
        <v>1.2606382978723404E-2</v>
      </c>
      <c r="G3">
        <f>SQRT(F3/F4)</f>
        <v>1.2995121439552333</v>
      </c>
      <c r="I3">
        <f>(B3-G3*B4)/(1-G3)</f>
        <v>-0.47838850337542421</v>
      </c>
    </row>
    <row r="4" spans="1:9" x14ac:dyDescent="0.3">
      <c r="A4">
        <v>1000</v>
      </c>
      <c r="B4">
        <v>4.68</v>
      </c>
      <c r="C4">
        <v>7.4649999999999999</v>
      </c>
      <c r="E4">
        <f t="shared" ref="E4:E7" si="0">C4+B4</f>
        <v>12.145</v>
      </c>
      <c r="F4">
        <f t="shared" ref="F4:F7" si="1">C4/A4</f>
        <v>7.4650000000000003E-3</v>
      </c>
      <c r="G4">
        <f t="shared" ref="G4:G6" si="2">SQRT(F4/F5)</f>
        <v>1.6162778810462262</v>
      </c>
      <c r="H4">
        <f t="shared" ref="H4:H6" si="3">(B5-G4*B4)/(1-G4)</f>
        <v>7.5358545651713644</v>
      </c>
      <c r="I4">
        <f t="shared" ref="I4:I6" si="4">(B4-G4*B5)/(1-G4)</f>
        <v>6.4145434828636036E-2</v>
      </c>
    </row>
    <row r="5" spans="1:9" x14ac:dyDescent="0.3">
      <c r="A5">
        <v>3300</v>
      </c>
      <c r="B5">
        <v>2.92</v>
      </c>
      <c r="C5">
        <v>9.43</v>
      </c>
      <c r="E5">
        <f t="shared" si="0"/>
        <v>12.35</v>
      </c>
      <c r="F5">
        <f t="shared" si="1"/>
        <v>2.8575757575757576E-3</v>
      </c>
      <c r="G5">
        <f t="shared" si="2"/>
        <v>1.2082418983169243</v>
      </c>
      <c r="H5">
        <f t="shared" si="3"/>
        <v>4.0725058210655689</v>
      </c>
      <c r="I5">
        <f t="shared" si="4"/>
        <v>1.5274941789344312</v>
      </c>
    </row>
    <row r="6" spans="1:9" x14ac:dyDescent="0.3">
      <c r="A6">
        <v>4700</v>
      </c>
      <c r="B6">
        <v>2.68</v>
      </c>
      <c r="C6">
        <v>9.1999999999999993</v>
      </c>
      <c r="E6">
        <f t="shared" si="0"/>
        <v>11.879999999999999</v>
      </c>
      <c r="F6">
        <f t="shared" si="1"/>
        <v>1.9574468085106381E-3</v>
      </c>
      <c r="G6">
        <f t="shared" si="2"/>
        <v>1.3990878487466889</v>
      </c>
      <c r="H6">
        <f t="shared" si="3"/>
        <v>4.1333141057074396</v>
      </c>
      <c r="I6">
        <f t="shared" si="4"/>
        <v>0.6466858942925604</v>
      </c>
    </row>
    <row r="7" spans="1:9" x14ac:dyDescent="0.3">
      <c r="A7">
        <v>10000</v>
      </c>
      <c r="B7">
        <v>2.1</v>
      </c>
      <c r="C7">
        <v>10</v>
      </c>
      <c r="E7">
        <f t="shared" si="0"/>
        <v>12.1</v>
      </c>
      <c r="F7">
        <f t="shared" si="1"/>
        <v>1E-3</v>
      </c>
    </row>
    <row r="8" spans="1:9" x14ac:dyDescent="0.3">
      <c r="I8">
        <f>AVERAGE(I3:I6)</f>
        <v>0.43998425117005086</v>
      </c>
    </row>
    <row r="9" spans="1:9" x14ac:dyDescent="0.3">
      <c r="A9" t="s">
        <v>5</v>
      </c>
    </row>
    <row r="10" spans="1:9" x14ac:dyDescent="0.3">
      <c r="A10" t="s">
        <v>6</v>
      </c>
      <c r="B10" t="s">
        <v>7</v>
      </c>
      <c r="C10" t="s">
        <v>8</v>
      </c>
      <c r="D10" t="s">
        <v>9</v>
      </c>
      <c r="E10" t="s">
        <v>4</v>
      </c>
      <c r="F10" t="s">
        <v>15</v>
      </c>
    </row>
    <row r="11" spans="1:9" x14ac:dyDescent="0.3">
      <c r="A11">
        <v>470</v>
      </c>
      <c r="B11">
        <v>470</v>
      </c>
      <c r="C11">
        <v>4.4000000000000004</v>
      </c>
      <c r="D11">
        <v>7.81</v>
      </c>
      <c r="E11">
        <f>D11+C11</f>
        <v>12.21</v>
      </c>
      <c r="F11">
        <f>D11/A11</f>
        <v>1.6617021276595745E-2</v>
      </c>
    </row>
    <row r="12" spans="1:9" x14ac:dyDescent="0.3">
      <c r="A12">
        <v>470</v>
      </c>
      <c r="B12">
        <v>1000</v>
      </c>
      <c r="C12">
        <v>6.4</v>
      </c>
      <c r="D12">
        <v>5.62</v>
      </c>
      <c r="E12">
        <f t="shared" ref="E12:E35" si="5">D12+C12</f>
        <v>12.02</v>
      </c>
      <c r="F12">
        <f t="shared" ref="F12:F35" si="6">D12/A12</f>
        <v>1.1957446808510639E-2</v>
      </c>
    </row>
    <row r="13" spans="1:9" x14ac:dyDescent="0.3">
      <c r="A13">
        <v>470</v>
      </c>
      <c r="B13">
        <v>3300</v>
      </c>
      <c r="C13">
        <v>10.5</v>
      </c>
      <c r="D13">
        <v>1.64</v>
      </c>
      <c r="E13">
        <f t="shared" si="5"/>
        <v>12.14</v>
      </c>
      <c r="F13">
        <f t="shared" si="6"/>
        <v>3.4893617021276593E-3</v>
      </c>
    </row>
    <row r="14" spans="1:9" x14ac:dyDescent="0.3">
      <c r="A14">
        <v>470</v>
      </c>
      <c r="B14">
        <v>4700</v>
      </c>
      <c r="C14">
        <v>11.2</v>
      </c>
      <c r="D14">
        <v>0.97</v>
      </c>
      <c r="E14">
        <f t="shared" si="5"/>
        <v>12.17</v>
      </c>
      <c r="F14">
        <f t="shared" si="6"/>
        <v>2.0638297872340424E-3</v>
      </c>
    </row>
    <row r="15" spans="1:9" x14ac:dyDescent="0.3">
      <c r="A15">
        <v>470</v>
      </c>
      <c r="B15">
        <v>10000</v>
      </c>
      <c r="C15">
        <v>12.1</v>
      </c>
      <c r="D15">
        <v>0.01</v>
      </c>
      <c r="E15">
        <f t="shared" si="5"/>
        <v>12.11</v>
      </c>
      <c r="F15">
        <f t="shared" si="6"/>
        <v>2.1276595744680852E-5</v>
      </c>
    </row>
    <row r="16" spans="1:9" x14ac:dyDescent="0.3">
      <c r="A16">
        <v>1000</v>
      </c>
      <c r="B16">
        <v>470</v>
      </c>
      <c r="C16">
        <v>2.36</v>
      </c>
      <c r="D16">
        <v>9.8000000000000007</v>
      </c>
      <c r="E16">
        <f t="shared" si="5"/>
        <v>12.16</v>
      </c>
      <c r="F16">
        <f t="shared" si="6"/>
        <v>9.8000000000000014E-3</v>
      </c>
    </row>
    <row r="17" spans="1:6" x14ac:dyDescent="0.3">
      <c r="A17">
        <v>1000</v>
      </c>
      <c r="B17">
        <v>1000</v>
      </c>
      <c r="C17">
        <v>2.8</v>
      </c>
      <c r="D17">
        <v>9.36</v>
      </c>
      <c r="E17">
        <f t="shared" si="5"/>
        <v>12.16</v>
      </c>
      <c r="F17">
        <f t="shared" si="6"/>
        <v>9.3600000000000003E-3</v>
      </c>
    </row>
    <row r="18" spans="1:6" x14ac:dyDescent="0.3">
      <c r="A18">
        <v>1000</v>
      </c>
      <c r="B18">
        <v>3300</v>
      </c>
      <c r="C18">
        <v>9</v>
      </c>
      <c r="D18">
        <v>3.1</v>
      </c>
      <c r="E18">
        <f t="shared" si="5"/>
        <v>12.1</v>
      </c>
      <c r="F18">
        <f t="shared" si="6"/>
        <v>3.0999999999999999E-3</v>
      </c>
    </row>
    <row r="19" spans="1:6" x14ac:dyDescent="0.3">
      <c r="A19">
        <v>1000</v>
      </c>
      <c r="B19">
        <v>4700</v>
      </c>
      <c r="C19">
        <v>10.4</v>
      </c>
      <c r="D19">
        <v>1.8</v>
      </c>
      <c r="E19">
        <f t="shared" si="5"/>
        <v>12.200000000000001</v>
      </c>
      <c r="F19">
        <f t="shared" si="6"/>
        <v>1.8E-3</v>
      </c>
    </row>
    <row r="20" spans="1:6" x14ac:dyDescent="0.3">
      <c r="A20">
        <v>1000</v>
      </c>
      <c r="B20">
        <v>10000</v>
      </c>
      <c r="C20">
        <v>12.2</v>
      </c>
      <c r="D20">
        <v>1.7000000000000001E-2</v>
      </c>
      <c r="E20">
        <f t="shared" si="5"/>
        <v>12.216999999999999</v>
      </c>
      <c r="F20">
        <f t="shared" si="6"/>
        <v>1.7E-5</v>
      </c>
    </row>
    <row r="21" spans="1:6" x14ac:dyDescent="0.3">
      <c r="A21">
        <v>3300</v>
      </c>
      <c r="B21">
        <v>470</v>
      </c>
      <c r="C21">
        <v>0.84</v>
      </c>
      <c r="D21">
        <v>12.1</v>
      </c>
      <c r="E21">
        <f t="shared" si="5"/>
        <v>12.94</v>
      </c>
      <c r="F21">
        <f t="shared" si="6"/>
        <v>3.6666666666666666E-3</v>
      </c>
    </row>
    <row r="22" spans="1:6" x14ac:dyDescent="0.3">
      <c r="A22">
        <v>3300</v>
      </c>
      <c r="B22">
        <v>1000</v>
      </c>
      <c r="C22">
        <v>0.98</v>
      </c>
      <c r="D22">
        <v>11.2</v>
      </c>
      <c r="E22">
        <f t="shared" si="5"/>
        <v>12.18</v>
      </c>
      <c r="F22">
        <f t="shared" si="6"/>
        <v>3.3939393939393936E-3</v>
      </c>
    </row>
    <row r="23" spans="1:6" x14ac:dyDescent="0.3">
      <c r="A23">
        <v>3300</v>
      </c>
      <c r="B23">
        <v>3300</v>
      </c>
      <c r="C23">
        <v>3.6</v>
      </c>
      <c r="D23">
        <f>12.21-C23</f>
        <v>8.6100000000000012</v>
      </c>
      <c r="E23">
        <f t="shared" si="5"/>
        <v>12.21</v>
      </c>
      <c r="F23">
        <f t="shared" si="6"/>
        <v>2.6090909090909094E-3</v>
      </c>
    </row>
    <row r="24" spans="1:6" x14ac:dyDescent="0.3">
      <c r="A24">
        <v>3300</v>
      </c>
      <c r="B24">
        <v>4700</v>
      </c>
      <c r="C24">
        <v>7.1</v>
      </c>
      <c r="D24">
        <f t="shared" ref="D24:D35" si="7">12.21-C24</f>
        <v>5.1100000000000012</v>
      </c>
      <c r="E24">
        <f t="shared" si="5"/>
        <v>12.21</v>
      </c>
      <c r="F24">
        <f t="shared" si="6"/>
        <v>1.5484848484848489E-3</v>
      </c>
    </row>
    <row r="25" spans="1:6" x14ac:dyDescent="0.3">
      <c r="A25">
        <v>3300</v>
      </c>
      <c r="B25">
        <v>10000</v>
      </c>
      <c r="C25">
        <v>11.7</v>
      </c>
      <c r="D25">
        <f t="shared" si="7"/>
        <v>0.51000000000000156</v>
      </c>
      <c r="E25">
        <f t="shared" si="5"/>
        <v>12.21</v>
      </c>
      <c r="F25">
        <f t="shared" si="6"/>
        <v>1.5454545454545503E-4</v>
      </c>
    </row>
    <row r="26" spans="1:6" x14ac:dyDescent="0.3">
      <c r="A26">
        <v>4700</v>
      </c>
      <c r="B26">
        <v>470</v>
      </c>
      <c r="C26">
        <v>0.62</v>
      </c>
      <c r="D26">
        <f t="shared" si="7"/>
        <v>11.590000000000002</v>
      </c>
      <c r="E26">
        <f t="shared" si="5"/>
        <v>12.21</v>
      </c>
      <c r="F26">
        <f t="shared" si="6"/>
        <v>2.4659574468085112E-3</v>
      </c>
    </row>
    <row r="27" spans="1:6" x14ac:dyDescent="0.3">
      <c r="A27">
        <v>4700</v>
      </c>
      <c r="B27">
        <v>1000</v>
      </c>
      <c r="C27">
        <v>0.74</v>
      </c>
      <c r="D27">
        <f t="shared" si="7"/>
        <v>11.47</v>
      </c>
      <c r="E27">
        <f t="shared" si="5"/>
        <v>12.21</v>
      </c>
      <c r="F27">
        <f t="shared" si="6"/>
        <v>2.4404255319148936E-3</v>
      </c>
    </row>
    <row r="28" spans="1:6" x14ac:dyDescent="0.3">
      <c r="A28">
        <v>4700</v>
      </c>
      <c r="B28">
        <v>3300</v>
      </c>
      <c r="C28">
        <v>1.83</v>
      </c>
      <c r="D28">
        <f t="shared" si="7"/>
        <v>10.38</v>
      </c>
      <c r="E28">
        <f t="shared" si="5"/>
        <v>12.21</v>
      </c>
      <c r="F28">
        <f t="shared" si="6"/>
        <v>2.2085106382978724E-3</v>
      </c>
    </row>
    <row r="29" spans="1:6" x14ac:dyDescent="0.3">
      <c r="A29">
        <v>4700</v>
      </c>
      <c r="B29">
        <v>4700</v>
      </c>
      <c r="C29">
        <v>5.7</v>
      </c>
      <c r="D29">
        <f t="shared" si="7"/>
        <v>6.5100000000000007</v>
      </c>
      <c r="E29">
        <f t="shared" si="5"/>
        <v>12.21</v>
      </c>
      <c r="F29">
        <f t="shared" si="6"/>
        <v>1.3851063829787235E-3</v>
      </c>
    </row>
    <row r="30" spans="1:6" x14ac:dyDescent="0.3">
      <c r="A30">
        <v>4700</v>
      </c>
      <c r="B30">
        <v>10000</v>
      </c>
      <c r="C30">
        <v>11.5</v>
      </c>
      <c r="D30">
        <f t="shared" si="7"/>
        <v>0.71000000000000085</v>
      </c>
      <c r="E30">
        <f t="shared" si="5"/>
        <v>12.21</v>
      </c>
      <c r="F30">
        <f t="shared" si="6"/>
        <v>1.5106382978723423E-4</v>
      </c>
    </row>
    <row r="31" spans="1:6" x14ac:dyDescent="0.3">
      <c r="A31">
        <v>10000</v>
      </c>
      <c r="B31">
        <v>470</v>
      </c>
      <c r="C31">
        <v>0.39</v>
      </c>
      <c r="D31">
        <f t="shared" si="7"/>
        <v>11.82</v>
      </c>
      <c r="E31">
        <f t="shared" si="5"/>
        <v>12.21</v>
      </c>
      <c r="F31">
        <f t="shared" si="6"/>
        <v>1.1820000000000001E-3</v>
      </c>
    </row>
    <row r="32" spans="1:6" x14ac:dyDescent="0.3">
      <c r="A32">
        <v>10000</v>
      </c>
      <c r="B32">
        <v>1000</v>
      </c>
      <c r="C32">
        <v>0.4</v>
      </c>
      <c r="D32">
        <f t="shared" si="7"/>
        <v>11.81</v>
      </c>
      <c r="E32">
        <f t="shared" si="5"/>
        <v>12.21</v>
      </c>
      <c r="F32">
        <f t="shared" si="6"/>
        <v>1.181E-3</v>
      </c>
    </row>
    <row r="33" spans="1:13" x14ac:dyDescent="0.3">
      <c r="A33">
        <v>10000</v>
      </c>
      <c r="B33">
        <v>3300</v>
      </c>
      <c r="C33">
        <v>0.59</v>
      </c>
      <c r="D33">
        <f t="shared" si="7"/>
        <v>11.620000000000001</v>
      </c>
      <c r="E33">
        <f t="shared" si="5"/>
        <v>12.21</v>
      </c>
      <c r="F33">
        <f t="shared" si="6"/>
        <v>1.1620000000000001E-3</v>
      </c>
    </row>
    <row r="34" spans="1:13" x14ac:dyDescent="0.3">
      <c r="A34">
        <v>10000</v>
      </c>
      <c r="B34">
        <v>4700</v>
      </c>
      <c r="C34">
        <v>1.61</v>
      </c>
      <c r="D34">
        <f t="shared" si="7"/>
        <v>10.600000000000001</v>
      </c>
      <c r="E34">
        <f t="shared" si="5"/>
        <v>12.21</v>
      </c>
      <c r="F34">
        <f t="shared" si="6"/>
        <v>1.0600000000000002E-3</v>
      </c>
    </row>
    <row r="35" spans="1:13" x14ac:dyDescent="0.3">
      <c r="A35">
        <v>10000</v>
      </c>
      <c r="B35">
        <v>10000</v>
      </c>
      <c r="C35">
        <v>11</v>
      </c>
      <c r="D35">
        <f t="shared" si="7"/>
        <v>1.2100000000000009</v>
      </c>
      <c r="E35">
        <f t="shared" si="5"/>
        <v>12.21</v>
      </c>
      <c r="F35">
        <f t="shared" si="6"/>
        <v>1.2100000000000008E-4</v>
      </c>
    </row>
    <row r="37" spans="1:13" x14ac:dyDescent="0.3">
      <c r="A37" t="s">
        <v>10</v>
      </c>
    </row>
    <row r="38" spans="1:13" x14ac:dyDescent="0.3">
      <c r="A38" t="s">
        <v>1</v>
      </c>
      <c r="B38" t="s">
        <v>11</v>
      </c>
      <c r="C38" t="s">
        <v>12</v>
      </c>
      <c r="E38" t="s">
        <v>15</v>
      </c>
      <c r="G38">
        <f>SQRT(E39/E40)</f>
        <v>1.2916185698497282</v>
      </c>
      <c r="H38">
        <f>(C39-G38*C40)/(1-G38)</f>
        <v>-0.29803630960188116</v>
      </c>
      <c r="M38">
        <f>0.167148*0.167148</f>
        <v>2.7938453903999998E-2</v>
      </c>
    </row>
    <row r="39" spans="1:13" x14ac:dyDescent="0.3">
      <c r="A39" s="1">
        <v>470</v>
      </c>
      <c r="B39">
        <v>5.52</v>
      </c>
      <c r="C39">
        <v>6.7</v>
      </c>
      <c r="E39">
        <f>B39/A39</f>
        <v>1.1744680851063829E-2</v>
      </c>
      <c r="G39">
        <f t="shared" ref="G39:G41" si="8">SQRT(E40/E41)</f>
        <v>1.6120352719840858</v>
      </c>
      <c r="H39">
        <f t="shared" ref="H39:H41" si="9">(C40-G39*C41)/(1-G39)</f>
        <v>0.2736373208767543</v>
      </c>
    </row>
    <row r="40" spans="1:13" x14ac:dyDescent="0.3">
      <c r="A40" s="1">
        <v>1000</v>
      </c>
      <c r="B40">
        <v>7.04</v>
      </c>
      <c r="C40">
        <v>5.12</v>
      </c>
      <c r="E40">
        <f>B40/A40</f>
        <v>7.0400000000000003E-3</v>
      </c>
      <c r="G40">
        <f t="shared" si="8"/>
        <v>1.1682072483072359</v>
      </c>
      <c r="H40">
        <f t="shared" si="9"/>
        <v>0.57143166287547564</v>
      </c>
    </row>
    <row r="41" spans="1:13" x14ac:dyDescent="0.3">
      <c r="A41" s="1">
        <v>3300</v>
      </c>
      <c r="B41">
        <v>8.94</v>
      </c>
      <c r="C41">
        <v>3.28</v>
      </c>
      <c r="E41">
        <f t="shared" ref="E41:E43" si="10">B41/A41</f>
        <v>2.7090909090909088E-3</v>
      </c>
      <c r="G41">
        <f t="shared" si="8"/>
        <v>1.4110562078968563</v>
      </c>
      <c r="H41">
        <f t="shared" si="9"/>
        <v>0.62438016670068175</v>
      </c>
    </row>
    <row r="42" spans="1:13" x14ac:dyDescent="0.3">
      <c r="A42" s="1">
        <v>4700</v>
      </c>
      <c r="B42">
        <v>9.33</v>
      </c>
      <c r="C42">
        <v>2.89</v>
      </c>
      <c r="E42">
        <f t="shared" si="10"/>
        <v>1.9851063829787233E-3</v>
      </c>
    </row>
    <row r="43" spans="1:13" x14ac:dyDescent="0.3">
      <c r="A43" s="1">
        <v>10000</v>
      </c>
      <c r="B43">
        <v>9.9700000000000006</v>
      </c>
      <c r="C43">
        <v>2.23</v>
      </c>
      <c r="E43">
        <f t="shared" si="10"/>
        <v>9.9700000000000006E-4</v>
      </c>
    </row>
    <row r="45" spans="1:13" x14ac:dyDescent="0.3">
      <c r="A45" t="s">
        <v>13</v>
      </c>
    </row>
    <row r="46" spans="1:13" x14ac:dyDescent="0.3">
      <c r="A46" t="s">
        <v>6</v>
      </c>
      <c r="B46" t="s">
        <v>7</v>
      </c>
      <c r="C46" t="s">
        <v>8</v>
      </c>
      <c r="D46" t="s">
        <v>9</v>
      </c>
      <c r="E46" t="s">
        <v>4</v>
      </c>
      <c r="G46" t="s">
        <v>14</v>
      </c>
    </row>
    <row r="47" spans="1:13" x14ac:dyDescent="0.3">
      <c r="A47" s="1">
        <v>470</v>
      </c>
      <c r="B47">
        <v>470</v>
      </c>
      <c r="C47">
        <v>5.31</v>
      </c>
      <c r="D47">
        <v>6.82</v>
      </c>
      <c r="E47">
        <f>D47+C47</f>
        <v>12.129999999999999</v>
      </c>
      <c r="G47">
        <f>D47/A47</f>
        <v>1.4510638297872341E-2</v>
      </c>
    </row>
    <row r="48" spans="1:13" x14ac:dyDescent="0.3">
      <c r="A48" s="1">
        <v>470</v>
      </c>
      <c r="B48">
        <v>1000</v>
      </c>
      <c r="C48">
        <v>7.3</v>
      </c>
      <c r="D48">
        <v>4.8</v>
      </c>
      <c r="E48">
        <f t="shared" ref="E48:E71" si="11">D48+C48</f>
        <v>12.1</v>
      </c>
      <c r="G48">
        <f t="shared" ref="G48:G71" si="12">D48/A48</f>
        <v>1.0212765957446808E-2</v>
      </c>
    </row>
    <row r="49" spans="1:7" x14ac:dyDescent="0.3">
      <c r="A49" s="1">
        <v>470</v>
      </c>
      <c r="B49">
        <v>3300</v>
      </c>
      <c r="C49">
        <v>11</v>
      </c>
      <c r="D49">
        <v>1.2</v>
      </c>
      <c r="E49">
        <f t="shared" si="11"/>
        <v>12.2</v>
      </c>
      <c r="G49">
        <f t="shared" si="12"/>
        <v>2.553191489361702E-3</v>
      </c>
    </row>
    <row r="50" spans="1:7" x14ac:dyDescent="0.3">
      <c r="A50" s="1">
        <v>470</v>
      </c>
      <c r="B50">
        <v>4700</v>
      </c>
      <c r="C50">
        <v>11.5</v>
      </c>
      <c r="D50">
        <v>0.64</v>
      </c>
      <c r="E50">
        <f t="shared" si="11"/>
        <v>12.14</v>
      </c>
      <c r="G50">
        <f t="shared" si="12"/>
        <v>1.3617021276595745E-3</v>
      </c>
    </row>
    <row r="51" spans="1:7" x14ac:dyDescent="0.3">
      <c r="A51" s="1">
        <v>470</v>
      </c>
      <c r="B51">
        <v>10000</v>
      </c>
      <c r="C51">
        <v>12</v>
      </c>
      <c r="D51">
        <v>7.0000000000000007E-2</v>
      </c>
      <c r="E51">
        <f t="shared" si="11"/>
        <v>12.07</v>
      </c>
      <c r="G51">
        <f t="shared" si="12"/>
        <v>1.4893617021276596E-4</v>
      </c>
    </row>
    <row r="52" spans="1:7" x14ac:dyDescent="0.3">
      <c r="A52" s="1">
        <v>1000</v>
      </c>
      <c r="B52">
        <v>470</v>
      </c>
      <c r="C52">
        <v>2.81</v>
      </c>
      <c r="D52">
        <v>9.3800000000000008</v>
      </c>
      <c r="E52">
        <f t="shared" si="11"/>
        <v>12.190000000000001</v>
      </c>
      <c r="G52">
        <f t="shared" si="12"/>
        <v>9.3800000000000012E-3</v>
      </c>
    </row>
    <row r="53" spans="1:7" x14ac:dyDescent="0.3">
      <c r="A53" s="1">
        <v>1000</v>
      </c>
      <c r="B53">
        <v>1000</v>
      </c>
      <c r="C53">
        <v>3.8</v>
      </c>
      <c r="D53">
        <v>8.4</v>
      </c>
      <c r="E53">
        <f t="shared" si="11"/>
        <v>12.2</v>
      </c>
      <c r="G53">
        <f t="shared" si="12"/>
        <v>8.4000000000000012E-3</v>
      </c>
    </row>
    <row r="54" spans="1:7" x14ac:dyDescent="0.3">
      <c r="A54" s="1">
        <v>1000</v>
      </c>
      <c r="B54">
        <v>3300</v>
      </c>
      <c r="C54">
        <v>9.68</v>
      </c>
      <c r="D54">
        <v>2.48</v>
      </c>
      <c r="E54">
        <f t="shared" si="11"/>
        <v>12.16</v>
      </c>
      <c r="G54">
        <f t="shared" si="12"/>
        <v>2.48E-3</v>
      </c>
    </row>
    <row r="55" spans="1:7" x14ac:dyDescent="0.3">
      <c r="A55" s="1">
        <v>1000</v>
      </c>
      <c r="B55">
        <v>4700</v>
      </c>
      <c r="C55">
        <v>10.8</v>
      </c>
      <c r="D55">
        <v>1.35</v>
      </c>
      <c r="E55">
        <f t="shared" si="11"/>
        <v>12.15</v>
      </c>
      <c r="G55">
        <f t="shared" si="12"/>
        <v>1.3500000000000001E-3</v>
      </c>
    </row>
    <row r="56" spans="1:7" x14ac:dyDescent="0.3">
      <c r="A56" s="1">
        <v>1000</v>
      </c>
      <c r="B56">
        <v>10000</v>
      </c>
      <c r="C56">
        <v>10</v>
      </c>
      <c r="D56">
        <v>0.155</v>
      </c>
      <c r="E56">
        <f t="shared" si="11"/>
        <v>10.154999999999999</v>
      </c>
      <c r="G56">
        <f t="shared" si="12"/>
        <v>1.55E-4</v>
      </c>
    </row>
    <row r="57" spans="1:7" x14ac:dyDescent="0.3">
      <c r="A57" s="1">
        <v>3300</v>
      </c>
      <c r="B57">
        <v>470</v>
      </c>
      <c r="C57">
        <v>1</v>
      </c>
      <c r="D57">
        <v>11.2</v>
      </c>
      <c r="E57">
        <f t="shared" si="11"/>
        <v>12.2</v>
      </c>
      <c r="G57">
        <f t="shared" si="12"/>
        <v>3.3939393939393936E-3</v>
      </c>
    </row>
    <row r="58" spans="1:7" x14ac:dyDescent="0.3">
      <c r="A58" s="1">
        <v>3300</v>
      </c>
      <c r="B58">
        <v>1000</v>
      </c>
      <c r="C58">
        <v>1.2</v>
      </c>
      <c r="D58">
        <v>11</v>
      </c>
      <c r="E58">
        <f t="shared" si="11"/>
        <v>12.2</v>
      </c>
      <c r="G58">
        <f t="shared" si="12"/>
        <v>3.3333333333333335E-3</v>
      </c>
    </row>
    <row r="59" spans="1:7" x14ac:dyDescent="0.3">
      <c r="A59" s="1">
        <v>3300</v>
      </c>
      <c r="B59">
        <v>3300</v>
      </c>
      <c r="C59">
        <v>5.0599999999999996</v>
      </c>
      <c r="D59">
        <v>7.02</v>
      </c>
      <c r="E59">
        <f t="shared" si="11"/>
        <v>12.079999999999998</v>
      </c>
      <c r="G59">
        <f t="shared" si="12"/>
        <v>2.1272727272727272E-3</v>
      </c>
    </row>
    <row r="60" spans="1:7" x14ac:dyDescent="0.3">
      <c r="A60" s="1">
        <v>3300</v>
      </c>
      <c r="B60">
        <v>4700</v>
      </c>
      <c r="C60">
        <v>8.1</v>
      </c>
      <c r="D60">
        <v>4</v>
      </c>
      <c r="E60">
        <f t="shared" si="11"/>
        <v>12.1</v>
      </c>
      <c r="G60">
        <f t="shared" si="12"/>
        <v>1.2121212121212121E-3</v>
      </c>
    </row>
    <row r="61" spans="1:7" x14ac:dyDescent="0.3">
      <c r="A61" s="1">
        <v>3300</v>
      </c>
      <c r="B61">
        <v>10000</v>
      </c>
      <c r="C61">
        <v>11.8</v>
      </c>
      <c r="D61">
        <v>0.36399999999999999</v>
      </c>
      <c r="E61">
        <f t="shared" si="11"/>
        <v>12.164000000000001</v>
      </c>
      <c r="G61">
        <f t="shared" si="12"/>
        <v>1.103030303030303E-4</v>
      </c>
    </row>
    <row r="62" spans="1:7" x14ac:dyDescent="0.3">
      <c r="A62" s="1">
        <v>4700</v>
      </c>
      <c r="B62">
        <v>470</v>
      </c>
      <c r="C62">
        <v>0.79</v>
      </c>
      <c r="D62">
        <v>11.4</v>
      </c>
      <c r="E62">
        <f t="shared" si="11"/>
        <v>12.190000000000001</v>
      </c>
      <c r="G62">
        <f t="shared" si="12"/>
        <v>2.4255319148936169E-3</v>
      </c>
    </row>
    <row r="63" spans="1:7" x14ac:dyDescent="0.3">
      <c r="A63" s="1">
        <v>4700</v>
      </c>
      <c r="B63">
        <v>1000</v>
      </c>
      <c r="C63">
        <v>0.93</v>
      </c>
      <c r="D63">
        <v>11.2</v>
      </c>
      <c r="E63">
        <f t="shared" si="11"/>
        <v>12.129999999999999</v>
      </c>
      <c r="G63">
        <f t="shared" si="12"/>
        <v>2.3829787234042553E-3</v>
      </c>
    </row>
    <row r="64" spans="1:7" x14ac:dyDescent="0.3">
      <c r="A64" s="1">
        <v>4700</v>
      </c>
      <c r="B64">
        <v>3300</v>
      </c>
      <c r="C64">
        <v>3.31</v>
      </c>
      <c r="D64">
        <v>8.84</v>
      </c>
      <c r="E64">
        <f t="shared" si="11"/>
        <v>12.15</v>
      </c>
      <c r="G64">
        <f t="shared" si="12"/>
        <v>1.8808510638297872E-3</v>
      </c>
    </row>
    <row r="65" spans="1:7" x14ac:dyDescent="0.3">
      <c r="A65" s="1">
        <v>4700</v>
      </c>
      <c r="B65">
        <v>4700</v>
      </c>
      <c r="C65">
        <v>6.8</v>
      </c>
      <c r="D65">
        <v>5.37</v>
      </c>
      <c r="E65">
        <f t="shared" si="11"/>
        <v>12.17</v>
      </c>
      <c r="G65">
        <f t="shared" si="12"/>
        <v>1.1425531914893616E-3</v>
      </c>
    </row>
    <row r="66" spans="1:7" x14ac:dyDescent="0.3">
      <c r="A66" s="1">
        <v>4700</v>
      </c>
      <c r="B66">
        <v>10000</v>
      </c>
      <c r="C66">
        <v>11.7</v>
      </c>
      <c r="D66">
        <v>0.4</v>
      </c>
      <c r="E66">
        <f t="shared" si="11"/>
        <v>12.1</v>
      </c>
      <c r="G66">
        <f t="shared" si="12"/>
        <v>8.5106382978723409E-5</v>
      </c>
    </row>
    <row r="67" spans="1:7" x14ac:dyDescent="0.3">
      <c r="A67" s="1">
        <v>10000</v>
      </c>
      <c r="B67">
        <v>470</v>
      </c>
      <c r="C67">
        <v>0.42299999999999999</v>
      </c>
      <c r="D67">
        <v>11.8</v>
      </c>
      <c r="E67">
        <f t="shared" si="11"/>
        <v>12.223000000000001</v>
      </c>
      <c r="G67">
        <f t="shared" si="12"/>
        <v>1.1800000000000001E-3</v>
      </c>
    </row>
    <row r="68" spans="1:7" x14ac:dyDescent="0.3">
      <c r="A68" s="1">
        <v>10000</v>
      </c>
      <c r="B68">
        <v>1000</v>
      </c>
      <c r="C68">
        <v>0.48</v>
      </c>
      <c r="D68">
        <v>11.8</v>
      </c>
      <c r="E68">
        <f t="shared" si="11"/>
        <v>12.280000000000001</v>
      </c>
      <c r="G68">
        <f t="shared" si="12"/>
        <v>1.1800000000000001E-3</v>
      </c>
    </row>
    <row r="69" spans="1:7" x14ac:dyDescent="0.3">
      <c r="A69" s="1">
        <v>10000</v>
      </c>
      <c r="B69">
        <v>3300</v>
      </c>
      <c r="C69">
        <v>0.89100000000000001</v>
      </c>
      <c r="D69">
        <v>11.2</v>
      </c>
      <c r="E69">
        <f t="shared" si="11"/>
        <v>12.090999999999999</v>
      </c>
      <c r="G69">
        <f t="shared" si="12"/>
        <v>1.1199999999999999E-3</v>
      </c>
    </row>
    <row r="70" spans="1:7" x14ac:dyDescent="0.3">
      <c r="A70" s="1">
        <v>10000</v>
      </c>
      <c r="B70">
        <v>4700</v>
      </c>
      <c r="C70">
        <v>2.81</v>
      </c>
      <c r="D70">
        <v>9.32</v>
      </c>
      <c r="E70">
        <f t="shared" si="11"/>
        <v>12.13</v>
      </c>
      <c r="G70">
        <f t="shared" si="12"/>
        <v>9.3199999999999999E-4</v>
      </c>
    </row>
    <row r="71" spans="1:7" x14ac:dyDescent="0.3">
      <c r="A71" s="1">
        <v>10000</v>
      </c>
      <c r="B71">
        <v>10000</v>
      </c>
      <c r="C71">
        <v>11.2</v>
      </c>
      <c r="D71">
        <v>0.8</v>
      </c>
      <c r="E71">
        <f t="shared" si="11"/>
        <v>12</v>
      </c>
      <c r="G71">
        <f t="shared" si="12"/>
        <v>8.0000000000000007E-5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12EC1-D4FC-4082-B288-9BBF1CCDAA22}">
  <dimension ref="A1:N26"/>
  <sheetViews>
    <sheetView topLeftCell="A4" zoomScale="115" zoomScaleNormal="115" workbookViewId="0">
      <selection activeCell="F2" sqref="F2:F26"/>
    </sheetView>
  </sheetViews>
  <sheetFormatPr defaultRowHeight="14.4" x14ac:dyDescent="0.3"/>
  <sheetData>
    <row r="1" spans="1:7" x14ac:dyDescent="0.3">
      <c r="A1" s="6" t="s">
        <v>6</v>
      </c>
      <c r="B1" s="6" t="s">
        <v>7</v>
      </c>
      <c r="C1" s="6" t="s">
        <v>8</v>
      </c>
      <c r="D1" s="6" t="s">
        <v>9</v>
      </c>
      <c r="E1" s="6" t="s">
        <v>4</v>
      </c>
      <c r="F1" s="6" t="s">
        <v>17</v>
      </c>
      <c r="G1" s="6" t="s">
        <v>14</v>
      </c>
    </row>
    <row r="2" spans="1:7" x14ac:dyDescent="0.3">
      <c r="A2" s="7">
        <v>470</v>
      </c>
      <c r="B2" s="4">
        <v>470</v>
      </c>
      <c r="C2" s="4">
        <v>5.44</v>
      </c>
      <c r="D2" s="4">
        <v>6.82</v>
      </c>
      <c r="E2" s="4">
        <f>D2+C2</f>
        <v>12.260000000000002</v>
      </c>
      <c r="F2" s="4">
        <f>1000*G2</f>
        <v>14.51063829787234</v>
      </c>
      <c r="G2" s="4">
        <f>D2/A2</f>
        <v>1.4510638297872341E-2</v>
      </c>
    </row>
    <row r="3" spans="1:7" x14ac:dyDescent="0.3">
      <c r="A3" s="7">
        <v>470</v>
      </c>
      <c r="B3" s="4">
        <v>1000</v>
      </c>
      <c r="C3" s="4">
        <v>7.26</v>
      </c>
      <c r="D3" s="4">
        <v>4.8</v>
      </c>
      <c r="E3" s="4">
        <f t="shared" ref="E3:E26" si="0">D3+C3</f>
        <v>12.059999999999999</v>
      </c>
      <c r="F3" s="4">
        <f t="shared" ref="F3:F26" si="1">1000*G3</f>
        <v>10.212765957446807</v>
      </c>
      <c r="G3" s="4">
        <f t="shared" ref="G3:G26" si="2">D3/A3</f>
        <v>1.0212765957446808E-2</v>
      </c>
    </row>
    <row r="4" spans="1:7" x14ac:dyDescent="0.3">
      <c r="A4" s="7">
        <v>470</v>
      </c>
      <c r="B4" s="4">
        <v>3300</v>
      </c>
      <c r="C4" s="4">
        <v>10.89</v>
      </c>
      <c r="D4" s="4">
        <v>1.2</v>
      </c>
      <c r="E4" s="4">
        <f t="shared" si="0"/>
        <v>12.09</v>
      </c>
      <c r="F4" s="4">
        <f t="shared" si="1"/>
        <v>2.5531914893617018</v>
      </c>
      <c r="G4" s="4">
        <f t="shared" si="2"/>
        <v>2.553191489361702E-3</v>
      </c>
    </row>
    <row r="5" spans="1:7" x14ac:dyDescent="0.3">
      <c r="A5" s="7">
        <v>470</v>
      </c>
      <c r="B5" s="4">
        <v>4700</v>
      </c>
      <c r="C5" s="4">
        <v>11.46</v>
      </c>
      <c r="D5" s="4">
        <v>0.64</v>
      </c>
      <c r="E5" s="4">
        <f t="shared" si="0"/>
        <v>12.100000000000001</v>
      </c>
      <c r="F5" s="4">
        <f t="shared" si="1"/>
        <v>1.3617021276595744</v>
      </c>
      <c r="G5" s="4">
        <f t="shared" si="2"/>
        <v>1.3617021276595745E-3</v>
      </c>
    </row>
    <row r="6" spans="1:7" x14ac:dyDescent="0.3">
      <c r="A6" s="7">
        <v>470</v>
      </c>
      <c r="B6" s="4">
        <v>10000</v>
      </c>
      <c r="C6" s="4">
        <v>11.85</v>
      </c>
      <c r="D6" s="4">
        <v>7.0000000000000007E-2</v>
      </c>
      <c r="E6" s="4">
        <f t="shared" si="0"/>
        <v>11.92</v>
      </c>
      <c r="F6" s="4">
        <f t="shared" si="1"/>
        <v>0.14893617021276595</v>
      </c>
      <c r="G6" s="4">
        <f t="shared" si="2"/>
        <v>1.4893617021276596E-4</v>
      </c>
    </row>
    <row r="7" spans="1:7" x14ac:dyDescent="0.3">
      <c r="A7" s="8">
        <v>1000</v>
      </c>
      <c r="B7" s="5">
        <v>470</v>
      </c>
      <c r="C7" s="5">
        <v>2.79</v>
      </c>
      <c r="D7" s="5">
        <v>9.3800000000000008</v>
      </c>
      <c r="E7" s="5">
        <f t="shared" si="0"/>
        <v>12.170000000000002</v>
      </c>
      <c r="F7" s="5">
        <f t="shared" si="1"/>
        <v>9.3800000000000008</v>
      </c>
      <c r="G7" s="5">
        <f t="shared" si="2"/>
        <v>9.3800000000000012E-3</v>
      </c>
    </row>
    <row r="8" spans="1:7" x14ac:dyDescent="0.3">
      <c r="A8" s="8">
        <v>1000</v>
      </c>
      <c r="B8" s="5">
        <v>1000</v>
      </c>
      <c r="C8" s="5">
        <v>3.78</v>
      </c>
      <c r="D8" s="5">
        <v>8.4</v>
      </c>
      <c r="E8" s="5">
        <f t="shared" si="0"/>
        <v>12.18</v>
      </c>
      <c r="F8" s="5">
        <f t="shared" si="1"/>
        <v>8.4</v>
      </c>
      <c r="G8" s="5">
        <f t="shared" si="2"/>
        <v>8.4000000000000012E-3</v>
      </c>
    </row>
    <row r="9" spans="1:7" x14ac:dyDescent="0.3">
      <c r="A9" s="8">
        <v>1000</v>
      </c>
      <c r="B9" s="5">
        <v>3300</v>
      </c>
      <c r="C9" s="5">
        <v>9.76</v>
      </c>
      <c r="D9" s="5">
        <v>2.48</v>
      </c>
      <c r="E9" s="5">
        <f t="shared" si="0"/>
        <v>12.24</v>
      </c>
      <c r="F9" s="5">
        <f t="shared" si="1"/>
        <v>2.48</v>
      </c>
      <c r="G9" s="5">
        <f t="shared" si="2"/>
        <v>2.48E-3</v>
      </c>
    </row>
    <row r="10" spans="1:7" x14ac:dyDescent="0.3">
      <c r="A10" s="8">
        <v>1000</v>
      </c>
      <c r="B10" s="5">
        <v>4700</v>
      </c>
      <c r="C10" s="5">
        <v>10.69</v>
      </c>
      <c r="D10" s="5">
        <v>1.35</v>
      </c>
      <c r="E10" s="5">
        <f t="shared" si="0"/>
        <v>12.04</v>
      </c>
      <c r="F10" s="5">
        <f t="shared" si="1"/>
        <v>1.35</v>
      </c>
      <c r="G10" s="5">
        <f t="shared" si="2"/>
        <v>1.3500000000000001E-3</v>
      </c>
    </row>
    <row r="11" spans="1:7" x14ac:dyDescent="0.3">
      <c r="A11" s="8">
        <v>1000</v>
      </c>
      <c r="B11" s="5">
        <v>10000</v>
      </c>
      <c r="C11" s="5">
        <v>11.69</v>
      </c>
      <c r="D11" s="5">
        <v>0.155</v>
      </c>
      <c r="E11" s="5">
        <f t="shared" si="0"/>
        <v>11.844999999999999</v>
      </c>
      <c r="F11" s="5">
        <f t="shared" si="1"/>
        <v>0.155</v>
      </c>
      <c r="G11" s="5">
        <f t="shared" si="2"/>
        <v>1.55E-4</v>
      </c>
    </row>
    <row r="12" spans="1:7" x14ac:dyDescent="0.3">
      <c r="A12" s="7">
        <v>3300</v>
      </c>
      <c r="B12" s="4">
        <v>470</v>
      </c>
      <c r="C12" s="4">
        <v>0.9</v>
      </c>
      <c r="D12" s="4">
        <v>11.2</v>
      </c>
      <c r="E12" s="4">
        <f t="shared" si="0"/>
        <v>12.1</v>
      </c>
      <c r="F12" s="4">
        <f t="shared" si="1"/>
        <v>3.3939393939393936</v>
      </c>
      <c r="G12" s="4">
        <f t="shared" si="2"/>
        <v>3.3939393939393936E-3</v>
      </c>
    </row>
    <row r="13" spans="1:7" x14ac:dyDescent="0.3">
      <c r="A13" s="7">
        <v>3300</v>
      </c>
      <c r="B13" s="4">
        <v>1000</v>
      </c>
      <c r="C13" s="4">
        <v>1.1200000000000001</v>
      </c>
      <c r="D13" s="4">
        <v>11</v>
      </c>
      <c r="E13" s="4">
        <f t="shared" si="0"/>
        <v>12.120000000000001</v>
      </c>
      <c r="F13" s="4">
        <f t="shared" si="1"/>
        <v>3.3333333333333335</v>
      </c>
      <c r="G13" s="4">
        <f t="shared" si="2"/>
        <v>3.3333333333333335E-3</v>
      </c>
    </row>
    <row r="14" spans="1:7" x14ac:dyDescent="0.3">
      <c r="A14" s="7">
        <v>3300</v>
      </c>
      <c r="B14" s="4">
        <v>3300</v>
      </c>
      <c r="C14" s="4">
        <v>5.1100000000000003</v>
      </c>
      <c r="D14" s="4">
        <v>7.02</v>
      </c>
      <c r="E14" s="4">
        <f t="shared" si="0"/>
        <v>12.129999999999999</v>
      </c>
      <c r="F14" s="4">
        <f t="shared" si="1"/>
        <v>2.1272727272727274</v>
      </c>
      <c r="G14" s="4">
        <f t="shared" si="2"/>
        <v>2.1272727272727272E-3</v>
      </c>
    </row>
    <row r="15" spans="1:7" x14ac:dyDescent="0.3">
      <c r="A15" s="7">
        <v>3300</v>
      </c>
      <c r="B15" s="4">
        <v>4700</v>
      </c>
      <c r="C15" s="4">
        <v>8.01</v>
      </c>
      <c r="D15" s="4">
        <v>4</v>
      </c>
      <c r="E15" s="4">
        <f t="shared" si="0"/>
        <v>12.01</v>
      </c>
      <c r="F15" s="4">
        <f t="shared" si="1"/>
        <v>1.2121212121212122</v>
      </c>
      <c r="G15" s="4">
        <f t="shared" si="2"/>
        <v>1.2121212121212121E-3</v>
      </c>
    </row>
    <row r="16" spans="1:7" x14ac:dyDescent="0.3">
      <c r="A16" s="7">
        <v>3300</v>
      </c>
      <c r="B16" s="4">
        <v>10000</v>
      </c>
      <c r="C16" s="4">
        <v>11.2</v>
      </c>
      <c r="D16" s="4">
        <v>0.36399999999999999</v>
      </c>
      <c r="E16" s="4">
        <f t="shared" si="0"/>
        <v>11.564</v>
      </c>
      <c r="F16" s="4">
        <f t="shared" si="1"/>
        <v>0.11030303030303031</v>
      </c>
      <c r="G16" s="4">
        <f t="shared" si="2"/>
        <v>1.103030303030303E-4</v>
      </c>
    </row>
    <row r="17" spans="1:14" x14ac:dyDescent="0.3">
      <c r="A17" s="8">
        <v>4700</v>
      </c>
      <c r="B17" s="5">
        <v>470</v>
      </c>
      <c r="C17" s="5">
        <v>0.69</v>
      </c>
      <c r="D17" s="5">
        <v>11.4</v>
      </c>
      <c r="E17" s="5">
        <f t="shared" si="0"/>
        <v>12.09</v>
      </c>
      <c r="F17" s="5">
        <f t="shared" si="1"/>
        <v>2.4255319148936167</v>
      </c>
      <c r="G17" s="5">
        <f t="shared" si="2"/>
        <v>2.4255319148936169E-3</v>
      </c>
    </row>
    <row r="18" spans="1:14" x14ac:dyDescent="0.3">
      <c r="A18" s="8">
        <v>4700</v>
      </c>
      <c r="B18" s="5">
        <v>1000</v>
      </c>
      <c r="C18" s="5">
        <v>0.95</v>
      </c>
      <c r="D18" s="5">
        <v>11.2</v>
      </c>
      <c r="E18" s="5">
        <f t="shared" si="0"/>
        <v>12.149999999999999</v>
      </c>
      <c r="F18" s="5">
        <f t="shared" si="1"/>
        <v>2.3829787234042552</v>
      </c>
      <c r="G18" s="5">
        <f t="shared" si="2"/>
        <v>2.3829787234042553E-3</v>
      </c>
    </row>
    <row r="19" spans="1:14" x14ac:dyDescent="0.3">
      <c r="A19" s="8">
        <v>4700</v>
      </c>
      <c r="B19" s="5">
        <v>3300</v>
      </c>
      <c r="C19" s="5">
        <v>3.36</v>
      </c>
      <c r="D19" s="5">
        <v>8.84</v>
      </c>
      <c r="E19" s="5">
        <f t="shared" si="0"/>
        <v>12.2</v>
      </c>
      <c r="F19" s="5">
        <f t="shared" si="1"/>
        <v>1.8808510638297871</v>
      </c>
      <c r="G19" s="5">
        <f t="shared" si="2"/>
        <v>1.8808510638297872E-3</v>
      </c>
    </row>
    <row r="20" spans="1:14" x14ac:dyDescent="0.3">
      <c r="A20" s="8">
        <v>4700</v>
      </c>
      <c r="B20" s="5">
        <v>4700</v>
      </c>
      <c r="C20" s="5">
        <v>6.89</v>
      </c>
      <c r="D20" s="5">
        <v>5.37</v>
      </c>
      <c r="E20" s="5">
        <f t="shared" si="0"/>
        <v>12.26</v>
      </c>
      <c r="F20" s="5">
        <f t="shared" si="1"/>
        <v>1.1425531914893616</v>
      </c>
      <c r="G20" s="5">
        <f t="shared" si="2"/>
        <v>1.1425531914893616E-3</v>
      </c>
    </row>
    <row r="21" spans="1:14" x14ac:dyDescent="0.3">
      <c r="A21" s="8">
        <v>4700</v>
      </c>
      <c r="B21" s="5">
        <v>10000</v>
      </c>
      <c r="C21" s="5">
        <v>11.69</v>
      </c>
      <c r="D21" s="5">
        <v>0.4</v>
      </c>
      <c r="E21" s="5">
        <f t="shared" si="0"/>
        <v>12.09</v>
      </c>
      <c r="F21" s="5">
        <f t="shared" si="1"/>
        <v>8.5106382978723402E-2</v>
      </c>
      <c r="G21" s="5">
        <f t="shared" si="2"/>
        <v>8.5106382978723409E-5</v>
      </c>
    </row>
    <row r="22" spans="1:14" x14ac:dyDescent="0.3">
      <c r="A22" s="7">
        <v>10000</v>
      </c>
      <c r="B22" s="4">
        <v>470</v>
      </c>
      <c r="C22" s="4">
        <v>0.433</v>
      </c>
      <c r="D22" s="4">
        <v>11.8</v>
      </c>
      <c r="E22" s="4">
        <f t="shared" si="0"/>
        <v>12.233000000000001</v>
      </c>
      <c r="F22" s="4">
        <f t="shared" si="1"/>
        <v>1.1800000000000002</v>
      </c>
      <c r="G22" s="4">
        <f t="shared" si="2"/>
        <v>1.1800000000000001E-3</v>
      </c>
    </row>
    <row r="23" spans="1:14" x14ac:dyDescent="0.3">
      <c r="A23" s="7">
        <v>10000</v>
      </c>
      <c r="B23" s="4">
        <v>1000</v>
      </c>
      <c r="C23" s="4">
        <v>0.49</v>
      </c>
      <c r="D23" s="4">
        <v>11.8</v>
      </c>
      <c r="E23" s="4">
        <f t="shared" si="0"/>
        <v>12.290000000000001</v>
      </c>
      <c r="F23" s="4">
        <f t="shared" si="1"/>
        <v>1.1800000000000002</v>
      </c>
      <c r="G23" s="4">
        <f t="shared" si="2"/>
        <v>1.1800000000000001E-3</v>
      </c>
    </row>
    <row r="24" spans="1:14" x14ac:dyDescent="0.3">
      <c r="A24" s="7">
        <v>10000</v>
      </c>
      <c r="B24" s="4">
        <v>3300</v>
      </c>
      <c r="C24" s="4">
        <v>0.90100000000000002</v>
      </c>
      <c r="D24" s="4">
        <v>11.2</v>
      </c>
      <c r="E24" s="4">
        <f t="shared" si="0"/>
        <v>12.100999999999999</v>
      </c>
      <c r="F24" s="4">
        <f t="shared" si="1"/>
        <v>1.1199999999999999</v>
      </c>
      <c r="G24" s="4">
        <f t="shared" si="2"/>
        <v>1.1199999999999999E-3</v>
      </c>
      <c r="N24" t="s">
        <v>18</v>
      </c>
    </row>
    <row r="25" spans="1:14" x14ac:dyDescent="0.3">
      <c r="A25" s="7">
        <v>10000</v>
      </c>
      <c r="B25" s="4">
        <v>4700</v>
      </c>
      <c r="C25" s="4">
        <v>2.83</v>
      </c>
      <c r="D25" s="4">
        <v>9.32</v>
      </c>
      <c r="E25" s="4">
        <f t="shared" si="0"/>
        <v>12.15</v>
      </c>
      <c r="F25" s="4">
        <f t="shared" si="1"/>
        <v>0.93199999999999994</v>
      </c>
      <c r="G25" s="4">
        <f t="shared" si="2"/>
        <v>9.3199999999999999E-4</v>
      </c>
    </row>
    <row r="26" spans="1:14" x14ac:dyDescent="0.3">
      <c r="A26" s="7">
        <v>10000</v>
      </c>
      <c r="B26" s="4">
        <v>10000</v>
      </c>
      <c r="C26" s="4">
        <v>11.12</v>
      </c>
      <c r="D26" s="4">
        <v>0.8</v>
      </c>
      <c r="E26" s="4">
        <f t="shared" si="0"/>
        <v>11.92</v>
      </c>
      <c r="F26" s="4">
        <f t="shared" si="1"/>
        <v>0.08</v>
      </c>
      <c r="G26" s="4">
        <f t="shared" si="2"/>
        <v>8.0000000000000007E-5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BD515-A82F-4698-8A91-6D0ABB4C4BC8}">
  <dimension ref="A1:H26"/>
  <sheetViews>
    <sheetView zoomScaleNormal="100" workbookViewId="0">
      <pane ySplit="1" topLeftCell="A2" activePane="bottomLeft" state="frozen"/>
      <selection pane="bottomLeft" activeCell="H3" sqref="H3"/>
    </sheetView>
  </sheetViews>
  <sheetFormatPr defaultRowHeight="14.4" x14ac:dyDescent="0.3"/>
  <sheetData>
    <row r="1" spans="1:8" x14ac:dyDescent="0.3">
      <c r="A1" s="3" t="s">
        <v>6</v>
      </c>
      <c r="B1" s="3" t="s">
        <v>7</v>
      </c>
      <c r="C1" s="3" t="s">
        <v>8</v>
      </c>
      <c r="D1" s="3" t="s">
        <v>9</v>
      </c>
      <c r="E1" s="3" t="s">
        <v>4</v>
      </c>
      <c r="F1" s="3" t="s">
        <v>15</v>
      </c>
      <c r="G1" s="3" t="s">
        <v>15</v>
      </c>
      <c r="H1" s="9" t="s">
        <v>19</v>
      </c>
    </row>
    <row r="2" spans="1:8" x14ac:dyDescent="0.3">
      <c r="A2" s="4">
        <v>470</v>
      </c>
      <c r="B2" s="4">
        <v>470</v>
      </c>
      <c r="C2" s="4">
        <v>4.5999999999999996</v>
      </c>
      <c r="D2" s="4">
        <v>7.81</v>
      </c>
      <c r="E2" s="4">
        <v>12</v>
      </c>
      <c r="F2" s="4">
        <f>(12-C2)/A2</f>
        <v>1.5744680851063831E-2</v>
      </c>
      <c r="G2" s="4">
        <f>1000*F2</f>
        <v>15.744680851063832</v>
      </c>
      <c r="H2">
        <f>1000/(B2+1000)*12</f>
        <v>8.1632653061224492</v>
      </c>
    </row>
    <row r="3" spans="1:8" x14ac:dyDescent="0.3">
      <c r="A3" s="4">
        <v>470</v>
      </c>
      <c r="B3" s="4">
        <v>1000</v>
      </c>
      <c r="C3" s="4">
        <v>6.75</v>
      </c>
      <c r="D3" s="4">
        <v>5.62</v>
      </c>
      <c r="E3" s="4">
        <v>12</v>
      </c>
      <c r="F3" s="4">
        <f t="shared" ref="F3:F26" si="0">(12-C3)/A3</f>
        <v>1.1170212765957447E-2</v>
      </c>
      <c r="G3" s="4">
        <f t="shared" ref="G3:G26" si="1">1000*F3</f>
        <v>11.170212765957448</v>
      </c>
    </row>
    <row r="4" spans="1:8" x14ac:dyDescent="0.3">
      <c r="A4" s="4">
        <v>470</v>
      </c>
      <c r="B4" s="4">
        <v>3300</v>
      </c>
      <c r="C4" s="4">
        <v>10.51</v>
      </c>
      <c r="D4" s="4">
        <v>1.64</v>
      </c>
      <c r="E4" s="4">
        <v>12</v>
      </c>
      <c r="F4" s="4">
        <f t="shared" si="0"/>
        <v>3.1702127659574472E-3</v>
      </c>
      <c r="G4" s="4">
        <f t="shared" si="1"/>
        <v>3.1702127659574471</v>
      </c>
    </row>
    <row r="5" spans="1:8" x14ac:dyDescent="0.3">
      <c r="A5" s="4">
        <v>470</v>
      </c>
      <c r="B5" s="4">
        <v>4700</v>
      </c>
      <c r="C5" s="4">
        <v>11.04</v>
      </c>
      <c r="D5" s="4">
        <v>0.97</v>
      </c>
      <c r="E5" s="4">
        <v>12</v>
      </c>
      <c r="F5" s="4">
        <f t="shared" si="0"/>
        <v>2.0425531914893633E-3</v>
      </c>
      <c r="G5" s="4">
        <f t="shared" si="1"/>
        <v>2.0425531914893633</v>
      </c>
    </row>
    <row r="6" spans="1:8" x14ac:dyDescent="0.3">
      <c r="A6" s="4">
        <v>470</v>
      </c>
      <c r="B6" s="4">
        <v>10000</v>
      </c>
      <c r="C6" s="4">
        <v>11.93</v>
      </c>
      <c r="D6" s="4">
        <v>0.01</v>
      </c>
      <c r="E6" s="4">
        <v>12</v>
      </c>
      <c r="F6" s="4">
        <f t="shared" si="0"/>
        <v>1.4893617021276656E-4</v>
      </c>
      <c r="G6" s="4">
        <f t="shared" si="1"/>
        <v>0.14893617021276656</v>
      </c>
    </row>
    <row r="7" spans="1:8" x14ac:dyDescent="0.3">
      <c r="A7" s="5">
        <v>1000</v>
      </c>
      <c r="B7" s="5">
        <v>470</v>
      </c>
      <c r="C7" s="5">
        <v>2.46</v>
      </c>
      <c r="D7" s="5">
        <v>9.8000000000000007</v>
      </c>
      <c r="E7" s="5">
        <v>12</v>
      </c>
      <c r="F7" s="5">
        <f t="shared" si="0"/>
        <v>9.5399999999999999E-3</v>
      </c>
      <c r="G7" s="5">
        <f t="shared" si="1"/>
        <v>9.5399999999999991</v>
      </c>
    </row>
    <row r="8" spans="1:8" x14ac:dyDescent="0.3">
      <c r="A8" s="5">
        <v>1000</v>
      </c>
      <c r="B8" s="5">
        <v>1000</v>
      </c>
      <c r="C8" s="5">
        <v>2.89</v>
      </c>
      <c r="D8" s="5">
        <v>9.36</v>
      </c>
      <c r="E8" s="5">
        <v>12</v>
      </c>
      <c r="F8" s="5">
        <f t="shared" si="0"/>
        <v>9.11E-3</v>
      </c>
      <c r="G8" s="5">
        <f t="shared" si="1"/>
        <v>9.11</v>
      </c>
    </row>
    <row r="9" spans="1:8" x14ac:dyDescent="0.3">
      <c r="A9" s="5">
        <v>1000</v>
      </c>
      <c r="B9" s="5">
        <v>3300</v>
      </c>
      <c r="C9" s="5">
        <v>9.01</v>
      </c>
      <c r="D9" s="5">
        <v>3.1</v>
      </c>
      <c r="E9" s="5">
        <v>12</v>
      </c>
      <c r="F9" s="5">
        <f t="shared" si="0"/>
        <v>2.99E-3</v>
      </c>
      <c r="G9" s="5">
        <f t="shared" si="1"/>
        <v>2.99</v>
      </c>
    </row>
    <row r="10" spans="1:8" x14ac:dyDescent="0.3">
      <c r="A10" s="5">
        <v>1000</v>
      </c>
      <c r="B10" s="5">
        <v>4700</v>
      </c>
      <c r="C10" s="5">
        <v>10.5</v>
      </c>
      <c r="D10" s="5">
        <v>1.8</v>
      </c>
      <c r="E10" s="5">
        <v>12</v>
      </c>
      <c r="F10" s="5">
        <f t="shared" si="0"/>
        <v>1.5E-3</v>
      </c>
      <c r="G10" s="5">
        <f t="shared" si="1"/>
        <v>1.5</v>
      </c>
    </row>
    <row r="11" spans="1:8" x14ac:dyDescent="0.3">
      <c r="A11" s="5">
        <v>1000</v>
      </c>
      <c r="B11" s="5">
        <v>10000</v>
      </c>
      <c r="C11" s="5">
        <v>11.9</v>
      </c>
      <c r="D11" s="5">
        <v>1.7000000000000001E-2</v>
      </c>
      <c r="E11" s="5">
        <v>12</v>
      </c>
      <c r="F11" s="5">
        <f t="shared" si="0"/>
        <v>9.9999999999999639E-5</v>
      </c>
      <c r="G11" s="5">
        <f t="shared" si="1"/>
        <v>9.9999999999999645E-2</v>
      </c>
    </row>
    <row r="12" spans="1:8" x14ac:dyDescent="0.3">
      <c r="A12" s="4">
        <v>3300</v>
      </c>
      <c r="B12" s="4">
        <v>470</v>
      </c>
      <c r="C12" s="4">
        <v>0.81</v>
      </c>
      <c r="D12" s="4">
        <v>12.1</v>
      </c>
      <c r="E12" s="4">
        <v>12</v>
      </c>
      <c r="F12" s="4">
        <f t="shared" si="0"/>
        <v>3.3909090909090907E-3</v>
      </c>
      <c r="G12" s="4">
        <f t="shared" si="1"/>
        <v>3.3909090909090907</v>
      </c>
    </row>
    <row r="13" spans="1:8" x14ac:dyDescent="0.3">
      <c r="A13" s="4">
        <v>3300</v>
      </c>
      <c r="B13" s="4">
        <v>1000</v>
      </c>
      <c r="C13" s="4">
        <v>0.96</v>
      </c>
      <c r="D13" s="4">
        <v>11.2</v>
      </c>
      <c r="E13" s="4">
        <v>12</v>
      </c>
      <c r="F13" s="4">
        <f t="shared" si="0"/>
        <v>3.3454545454545451E-3</v>
      </c>
      <c r="G13" s="4">
        <f t="shared" si="1"/>
        <v>3.3454545454545452</v>
      </c>
    </row>
    <row r="14" spans="1:8" x14ac:dyDescent="0.3">
      <c r="A14" s="4">
        <v>3300</v>
      </c>
      <c r="B14" s="4">
        <v>3300</v>
      </c>
      <c r="C14" s="4">
        <v>3.56</v>
      </c>
      <c r="D14" s="4">
        <f>12.21-C14</f>
        <v>8.65</v>
      </c>
      <c r="E14" s="4">
        <v>12</v>
      </c>
      <c r="F14" s="4">
        <f t="shared" si="0"/>
        <v>2.5575757575757576E-3</v>
      </c>
      <c r="G14" s="4">
        <f t="shared" si="1"/>
        <v>2.5575757575757576</v>
      </c>
    </row>
    <row r="15" spans="1:8" x14ac:dyDescent="0.3">
      <c r="A15" s="4">
        <v>3300</v>
      </c>
      <c r="B15" s="4">
        <v>4700</v>
      </c>
      <c r="C15" s="4">
        <v>7.12</v>
      </c>
      <c r="D15" s="4">
        <f t="shared" ref="D15:D26" si="2">12.21-C15</f>
        <v>5.0900000000000007</v>
      </c>
      <c r="E15" s="4">
        <v>12</v>
      </c>
      <c r="F15" s="4">
        <f t="shared" si="0"/>
        <v>1.4787878787878787E-3</v>
      </c>
      <c r="G15" s="4">
        <f t="shared" si="1"/>
        <v>1.4787878787878788</v>
      </c>
    </row>
    <row r="16" spans="1:8" x14ac:dyDescent="0.3">
      <c r="A16" s="4">
        <v>3300</v>
      </c>
      <c r="B16" s="4">
        <v>10000</v>
      </c>
      <c r="C16" s="4">
        <v>11.68</v>
      </c>
      <c r="D16" s="4">
        <f t="shared" si="2"/>
        <v>0.53000000000000114</v>
      </c>
      <c r="E16" s="4">
        <v>12</v>
      </c>
      <c r="F16" s="4">
        <f t="shared" si="0"/>
        <v>9.6969696969697057E-5</v>
      </c>
      <c r="G16" s="4">
        <f t="shared" si="1"/>
        <v>9.6969696969697053E-2</v>
      </c>
    </row>
    <row r="17" spans="1:7" x14ac:dyDescent="0.3">
      <c r="A17" s="5">
        <v>4700</v>
      </c>
      <c r="B17" s="5">
        <v>470</v>
      </c>
      <c r="C17" s="5">
        <v>0.68</v>
      </c>
      <c r="D17" s="5">
        <f t="shared" si="2"/>
        <v>11.530000000000001</v>
      </c>
      <c r="E17" s="5">
        <v>12</v>
      </c>
      <c r="F17" s="5">
        <f t="shared" si="0"/>
        <v>2.4085106382978724E-3</v>
      </c>
      <c r="G17" s="5">
        <f t="shared" si="1"/>
        <v>2.4085106382978725</v>
      </c>
    </row>
    <row r="18" spans="1:7" x14ac:dyDescent="0.3">
      <c r="A18" s="5">
        <v>4700</v>
      </c>
      <c r="B18" s="5">
        <v>1000</v>
      </c>
      <c r="C18" s="5">
        <v>0.78</v>
      </c>
      <c r="D18" s="5">
        <f t="shared" si="2"/>
        <v>11.430000000000001</v>
      </c>
      <c r="E18" s="5">
        <v>12</v>
      </c>
      <c r="F18" s="5">
        <f t="shared" si="0"/>
        <v>2.3872340425531917E-3</v>
      </c>
      <c r="G18" s="5">
        <f t="shared" si="1"/>
        <v>2.3872340425531915</v>
      </c>
    </row>
    <row r="19" spans="1:7" x14ac:dyDescent="0.3">
      <c r="A19" s="5">
        <v>4700</v>
      </c>
      <c r="B19" s="5">
        <v>3300</v>
      </c>
      <c r="C19" s="5">
        <v>1.86</v>
      </c>
      <c r="D19" s="5">
        <f t="shared" si="2"/>
        <v>10.350000000000001</v>
      </c>
      <c r="E19" s="5">
        <v>12</v>
      </c>
      <c r="F19" s="5">
        <f t="shared" si="0"/>
        <v>2.1574468085106386E-3</v>
      </c>
      <c r="G19" s="5">
        <f t="shared" si="1"/>
        <v>2.1574468085106386</v>
      </c>
    </row>
    <row r="20" spans="1:7" x14ac:dyDescent="0.3">
      <c r="A20" s="5">
        <v>4700</v>
      </c>
      <c r="B20" s="5">
        <v>4700</v>
      </c>
      <c r="C20" s="5">
        <v>5.75</v>
      </c>
      <c r="D20" s="5">
        <f t="shared" si="2"/>
        <v>6.4600000000000009</v>
      </c>
      <c r="E20" s="5">
        <v>12</v>
      </c>
      <c r="F20" s="5">
        <f t="shared" si="0"/>
        <v>1.3297872340425532E-3</v>
      </c>
      <c r="G20" s="5">
        <f t="shared" si="1"/>
        <v>1.3297872340425532</v>
      </c>
    </row>
    <row r="21" spans="1:7" x14ac:dyDescent="0.3">
      <c r="A21" s="5">
        <v>4700</v>
      </c>
      <c r="B21" s="5">
        <v>10000</v>
      </c>
      <c r="C21" s="5">
        <v>11.46</v>
      </c>
      <c r="D21" s="5">
        <f t="shared" si="2"/>
        <v>0.75</v>
      </c>
      <c r="E21" s="5">
        <v>12</v>
      </c>
      <c r="F21" s="5">
        <f t="shared" si="0"/>
        <v>1.1489361702127641E-4</v>
      </c>
      <c r="G21" s="5">
        <f t="shared" si="1"/>
        <v>0.11489361702127641</v>
      </c>
    </row>
    <row r="22" spans="1:7" x14ac:dyDescent="0.3">
      <c r="A22" s="4">
        <v>10000</v>
      </c>
      <c r="B22" s="4">
        <v>470</v>
      </c>
      <c r="C22" s="4">
        <v>0.41</v>
      </c>
      <c r="D22" s="4">
        <f t="shared" si="2"/>
        <v>11.8</v>
      </c>
      <c r="E22" s="4">
        <v>12</v>
      </c>
      <c r="F22" s="4">
        <f t="shared" si="0"/>
        <v>1.1590000000000001E-3</v>
      </c>
      <c r="G22" s="4">
        <f t="shared" si="1"/>
        <v>1.159</v>
      </c>
    </row>
    <row r="23" spans="1:7" x14ac:dyDescent="0.3">
      <c r="A23" s="4">
        <v>10000</v>
      </c>
      <c r="B23" s="4">
        <v>1000</v>
      </c>
      <c r="C23" s="4">
        <v>0.48</v>
      </c>
      <c r="D23" s="4">
        <f t="shared" si="2"/>
        <v>11.73</v>
      </c>
      <c r="E23" s="4">
        <v>12</v>
      </c>
      <c r="F23" s="4">
        <f t="shared" si="0"/>
        <v>1.152E-3</v>
      </c>
      <c r="G23" s="4">
        <f t="shared" si="1"/>
        <v>1.1520000000000001</v>
      </c>
    </row>
    <row r="24" spans="1:7" x14ac:dyDescent="0.3">
      <c r="A24" s="4">
        <v>10000</v>
      </c>
      <c r="B24" s="4">
        <v>3300</v>
      </c>
      <c r="C24" s="4">
        <v>0.63</v>
      </c>
      <c r="D24" s="4">
        <f t="shared" si="2"/>
        <v>11.58</v>
      </c>
      <c r="E24" s="4">
        <v>12</v>
      </c>
      <c r="F24" s="4">
        <f t="shared" si="0"/>
        <v>1.137E-3</v>
      </c>
      <c r="G24" s="4">
        <f t="shared" si="1"/>
        <v>1.137</v>
      </c>
    </row>
    <row r="25" spans="1:7" x14ac:dyDescent="0.3">
      <c r="A25" s="4">
        <v>10000</v>
      </c>
      <c r="B25" s="4">
        <v>4700</v>
      </c>
      <c r="C25" s="4">
        <v>1.65</v>
      </c>
      <c r="D25" s="4">
        <f t="shared" si="2"/>
        <v>10.56</v>
      </c>
      <c r="E25" s="4">
        <v>12</v>
      </c>
      <c r="F25" s="4">
        <f t="shared" si="0"/>
        <v>1.0349999999999999E-3</v>
      </c>
      <c r="G25" s="4">
        <f t="shared" si="1"/>
        <v>1.0349999999999999</v>
      </c>
    </row>
    <row r="26" spans="1:7" x14ac:dyDescent="0.3">
      <c r="A26" s="4">
        <v>10000</v>
      </c>
      <c r="B26" s="4">
        <v>10000</v>
      </c>
      <c r="C26" s="4">
        <v>11.2</v>
      </c>
      <c r="D26" s="4">
        <f t="shared" si="2"/>
        <v>1.0100000000000016</v>
      </c>
      <c r="E26" s="4">
        <v>12</v>
      </c>
      <c r="F26" s="4">
        <f t="shared" si="0"/>
        <v>8.0000000000000074E-5</v>
      </c>
      <c r="G26" s="4">
        <f t="shared" si="1"/>
        <v>8.0000000000000071E-2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71EAA-911F-47F6-A228-169F9CD38A45}">
  <dimension ref="A1:L8"/>
  <sheetViews>
    <sheetView topLeftCell="A3" zoomScale="145" zoomScaleNormal="145" workbookViewId="0">
      <selection activeCell="D17" sqref="D17"/>
    </sheetView>
  </sheetViews>
  <sheetFormatPr defaultRowHeight="14.4" x14ac:dyDescent="0.3"/>
  <cols>
    <col min="1" max="1" width="11.6640625" bestFit="1" customWidth="1"/>
    <col min="2" max="2" width="6.77734375" bestFit="1" customWidth="1"/>
    <col min="3" max="3" width="6" bestFit="1" customWidth="1"/>
    <col min="5" max="5" width="7.109375" bestFit="1" customWidth="1"/>
    <col min="6" max="6" width="12.21875" bestFit="1" customWidth="1"/>
  </cols>
  <sheetData>
    <row r="1" spans="1:12" x14ac:dyDescent="0.3">
      <c r="A1" t="s">
        <v>0</v>
      </c>
    </row>
    <row r="2" spans="1:12" x14ac:dyDescent="0.3">
      <c r="A2" t="s">
        <v>1</v>
      </c>
      <c r="B2" t="s">
        <v>2</v>
      </c>
      <c r="C2" t="s">
        <v>3</v>
      </c>
      <c r="E2" t="s">
        <v>4</v>
      </c>
      <c r="F2" t="s">
        <v>14</v>
      </c>
      <c r="G2" t="s">
        <v>16</v>
      </c>
    </row>
    <row r="3" spans="1:12" x14ac:dyDescent="0.3">
      <c r="A3">
        <v>470</v>
      </c>
      <c r="B3" s="2">
        <v>6.2</v>
      </c>
      <c r="C3">
        <v>5.9249999999999998</v>
      </c>
      <c r="E3">
        <v>12</v>
      </c>
      <c r="F3">
        <f>(12-B3)/A3</f>
        <v>1.2340425531914893E-2</v>
      </c>
      <c r="G3" s="2">
        <f>1000*F3</f>
        <v>12.340425531914892</v>
      </c>
      <c r="J3">
        <f>SQRT(F3/F4)</f>
        <v>1.3119143726052025</v>
      </c>
      <c r="L3">
        <f>(B3-J3*B4)/(1-J3)</f>
        <v>0.43776892530681294</v>
      </c>
    </row>
    <row r="4" spans="1:12" x14ac:dyDescent="0.3">
      <c r="A4">
        <v>1000</v>
      </c>
      <c r="B4" s="2">
        <v>4.83</v>
      </c>
      <c r="C4">
        <v>7.4649999999999999</v>
      </c>
      <c r="E4">
        <v>12</v>
      </c>
      <c r="F4">
        <f t="shared" ref="F4:F7" si="0">(12-B4)/A4</f>
        <v>7.1700000000000002E-3</v>
      </c>
      <c r="G4" s="2">
        <f t="shared" ref="G4:G7" si="1">1000*F4</f>
        <v>7.17</v>
      </c>
      <c r="J4">
        <f>SQRT(F4/F5)</f>
        <v>1.6116003731998558</v>
      </c>
      <c r="K4">
        <f>(B5-J4*B4)/(1-J4)</f>
        <v>8.0020059127008683</v>
      </c>
      <c r="L4">
        <f>(B4-J4*B5)/(1-J4)</f>
        <v>-0.282005912700868</v>
      </c>
    </row>
    <row r="5" spans="1:12" x14ac:dyDescent="0.3">
      <c r="A5">
        <v>3300</v>
      </c>
      <c r="B5" s="2">
        <v>2.89</v>
      </c>
      <c r="C5">
        <v>9.43</v>
      </c>
      <c r="E5">
        <v>12</v>
      </c>
      <c r="F5">
        <f t="shared" si="0"/>
        <v>2.7606060606060606E-3</v>
      </c>
      <c r="G5" s="2">
        <f t="shared" si="1"/>
        <v>2.7606060606060607</v>
      </c>
      <c r="J5">
        <f>SQRT(F5/F6)</f>
        <v>1.1723712247616811</v>
      </c>
      <c r="K5">
        <f>(B6-J5*B5)/(1-J5)</f>
        <v>4.8044726763777144</v>
      </c>
      <c r="L5">
        <f>(B5-J5*B6)/(1-J5)</f>
        <v>0.6455273236222866</v>
      </c>
    </row>
    <row r="6" spans="1:12" x14ac:dyDescent="0.3">
      <c r="A6">
        <v>4700</v>
      </c>
      <c r="B6" s="2">
        <v>2.56</v>
      </c>
      <c r="C6">
        <v>9.1999999999999993</v>
      </c>
      <c r="E6">
        <v>12</v>
      </c>
      <c r="F6">
        <f t="shared" si="0"/>
        <v>2.0085106382978723E-3</v>
      </c>
      <c r="G6" s="2">
        <f t="shared" si="1"/>
        <v>2.0085106382978721</v>
      </c>
      <c r="J6">
        <f>SQRT(F6/F7)</f>
        <v>1.4243590223477034</v>
      </c>
      <c r="K6">
        <f>(B7-J6*B6)/(1-J6)</f>
        <v>3.6439877928248543</v>
      </c>
      <c r="L6">
        <f>(B6-J6*B7)/(1-J6)</f>
        <v>1.0160122071751456</v>
      </c>
    </row>
    <row r="7" spans="1:12" x14ac:dyDescent="0.3">
      <c r="A7">
        <v>10000</v>
      </c>
      <c r="B7" s="2">
        <v>2.1</v>
      </c>
      <c r="C7">
        <v>10</v>
      </c>
      <c r="E7">
        <v>12</v>
      </c>
      <c r="F7">
        <f t="shared" si="0"/>
        <v>9.8999999999999999E-4</v>
      </c>
      <c r="G7" s="2">
        <f t="shared" si="1"/>
        <v>0.99</v>
      </c>
    </row>
    <row r="8" spans="1:12" x14ac:dyDescent="0.3">
      <c r="L8">
        <f>AVERAGE(L3:L6)</f>
        <v>0.45432563585084429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60DFC-5204-400E-B985-BC80219BA3C3}">
  <dimension ref="A1:E6"/>
  <sheetViews>
    <sheetView tabSelected="1" zoomScale="130" zoomScaleNormal="130" workbookViewId="0">
      <selection activeCell="K22" sqref="K22"/>
    </sheetView>
  </sheetViews>
  <sheetFormatPr defaultRowHeight="14.4" x14ac:dyDescent="0.3"/>
  <sheetData>
    <row r="1" spans="1:5" x14ac:dyDescent="0.3">
      <c r="A1" t="s">
        <v>1</v>
      </c>
      <c r="B1" t="s">
        <v>11</v>
      </c>
      <c r="C1" t="s">
        <v>12</v>
      </c>
      <c r="D1" t="s">
        <v>17</v>
      </c>
      <c r="E1" t="s">
        <v>15</v>
      </c>
    </row>
    <row r="2" spans="1:5" x14ac:dyDescent="0.3">
      <c r="A2" s="1">
        <v>470</v>
      </c>
      <c r="B2">
        <v>5.52</v>
      </c>
      <c r="C2">
        <v>6.8</v>
      </c>
      <c r="D2" s="2">
        <f>1000*E2</f>
        <v>11.74468085106383</v>
      </c>
      <c r="E2">
        <f>B2/A2</f>
        <v>1.1744680851063829E-2</v>
      </c>
    </row>
    <row r="3" spans="1:5" x14ac:dyDescent="0.3">
      <c r="A3" s="1">
        <v>1000</v>
      </c>
      <c r="B3">
        <v>7.04</v>
      </c>
      <c r="C3">
        <v>5.22</v>
      </c>
      <c r="D3" s="2">
        <f t="shared" ref="D3:D6" si="0">1000*E3</f>
        <v>7.04</v>
      </c>
      <c r="E3">
        <f>B3/A3</f>
        <v>7.0400000000000003E-3</v>
      </c>
    </row>
    <row r="4" spans="1:5" x14ac:dyDescent="0.3">
      <c r="A4" s="1">
        <v>3300</v>
      </c>
      <c r="B4">
        <v>8.94</v>
      </c>
      <c r="C4">
        <v>3.22</v>
      </c>
      <c r="D4" s="2">
        <f t="shared" si="0"/>
        <v>2.709090909090909</v>
      </c>
      <c r="E4">
        <f t="shared" ref="E4:E6" si="1">B4/A4</f>
        <v>2.7090909090909088E-3</v>
      </c>
    </row>
    <row r="5" spans="1:5" x14ac:dyDescent="0.3">
      <c r="A5" s="1">
        <v>4700</v>
      </c>
      <c r="B5">
        <v>9.33</v>
      </c>
      <c r="C5">
        <v>2.86</v>
      </c>
      <c r="D5" s="2">
        <f t="shared" si="0"/>
        <v>1.9851063829787232</v>
      </c>
      <c r="E5">
        <f t="shared" si="1"/>
        <v>1.9851063829787233E-3</v>
      </c>
    </row>
    <row r="6" spans="1:5" x14ac:dyDescent="0.3">
      <c r="A6" s="1">
        <v>10000</v>
      </c>
      <c r="B6">
        <v>9.9700000000000006</v>
      </c>
      <c r="C6">
        <v>2.23</v>
      </c>
      <c r="D6" s="2">
        <f t="shared" si="0"/>
        <v>0.99700000000000011</v>
      </c>
      <c r="E6">
        <f t="shared" si="1"/>
        <v>9.9700000000000006E-4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PMOS2</vt:lpstr>
      <vt:lpstr>NMOS2</vt:lpstr>
      <vt:lpstr>NMOS1</vt:lpstr>
      <vt:lpstr>PMOS1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Purushottam Malviya</dc:creator>
  <cp:lastModifiedBy>Lenovo</cp:lastModifiedBy>
  <dcterms:created xsi:type="dcterms:W3CDTF">2022-09-10T15:21:45Z</dcterms:created>
  <dcterms:modified xsi:type="dcterms:W3CDTF">2022-09-12T18:05:27Z</dcterms:modified>
</cp:coreProperties>
</file>