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ana\Downloads\"/>
    </mc:Choice>
  </mc:AlternateContent>
  <xr:revisionPtr revIDLastSave="0" documentId="13_ncr:1_{880C02BD-403F-4B60-A823-3F4F0E307C82}" xr6:coauthVersionLast="47" xr6:coauthVersionMax="47" xr10:uidLastSave="{00000000-0000-0000-0000-000000000000}"/>
  <bookViews>
    <workbookView xWindow="-108" yWindow="-108" windowWidth="23256" windowHeight="12576" xr2:uid="{11669B58-302B-43B3-BD25-51502B33D3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K19" i="1"/>
  <c r="C15" i="1"/>
  <c r="D11" i="1"/>
  <c r="E11" i="1" s="1"/>
  <c r="F11" i="1" s="1"/>
  <c r="G11" i="1" s="1"/>
  <c r="H11" i="1" s="1"/>
  <c r="F3" i="1"/>
  <c r="I3" i="1"/>
  <c r="D7" i="1"/>
  <c r="J19" i="1" l="1"/>
  <c r="I19" i="1"/>
  <c r="J3" i="1"/>
  <c r="M19" i="1" l="1"/>
  <c r="O19" i="1" s="1"/>
  <c r="L19" i="1"/>
  <c r="N19" i="1" s="1"/>
  <c r="P19" i="1" s="1"/>
</calcChain>
</file>

<file path=xl/sharedStrings.xml><?xml version="1.0" encoding="utf-8"?>
<sst xmlns="http://schemas.openxmlformats.org/spreadsheetml/2006/main" count="46" uniqueCount="41">
  <si>
    <t>q1</t>
  </si>
  <si>
    <t>gm1</t>
  </si>
  <si>
    <t>Rs</t>
  </si>
  <si>
    <t>r0</t>
  </si>
  <si>
    <t>Rg</t>
  </si>
  <si>
    <t>freq (GHz)</t>
  </si>
  <si>
    <t>w</t>
  </si>
  <si>
    <t>C</t>
  </si>
  <si>
    <t>gm3</t>
  </si>
  <si>
    <t>R</t>
  </si>
  <si>
    <t xml:space="preserve">ans </t>
  </si>
  <si>
    <t>q2</t>
  </si>
  <si>
    <t>R01</t>
  </si>
  <si>
    <t>Cm</t>
  </si>
  <si>
    <t>A2</t>
  </si>
  <si>
    <t>Ans</t>
  </si>
  <si>
    <t>q3</t>
  </si>
  <si>
    <t>f</t>
  </si>
  <si>
    <t>wRC</t>
  </si>
  <si>
    <t>theta</t>
  </si>
  <si>
    <t>X(rad)</t>
  </si>
  <si>
    <t>X (degree)</t>
  </si>
  <si>
    <t>q4</t>
  </si>
  <si>
    <t>fp1</t>
  </si>
  <si>
    <t>fp2</t>
  </si>
  <si>
    <t>ans</t>
  </si>
  <si>
    <t>q5</t>
  </si>
  <si>
    <t>Cgs</t>
  </si>
  <si>
    <t>Cdb</t>
  </si>
  <si>
    <t>C1</t>
  </si>
  <si>
    <t>C2</t>
  </si>
  <si>
    <t>Cgd</t>
  </si>
  <si>
    <t>Rd</t>
  </si>
  <si>
    <t>gm</t>
  </si>
  <si>
    <t>a</t>
  </si>
  <si>
    <t>b</t>
  </si>
  <si>
    <t>c</t>
  </si>
  <si>
    <t>root1</t>
  </si>
  <si>
    <t>root2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</si>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</sst>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4A32-7462-4F2E-90E3-C663810214E5}">
  <dimension ref="A1:P30"/>
  <sheetViews>
    <sheetView tabSelected="1" workbookViewId="0">
      <selection activeCell="H11" sqref="H11"/>
    </sheetView>
  </sheetViews>
  <sheetFormatPr defaultRowHeight="14.45"/>
  <cols>
    <col min="5" max="5" width="9.28515625" bestFit="1" customWidth="1"/>
    <col min="6" max="6" width="11.7109375" bestFit="1" customWidth="1"/>
    <col min="8" max="9" width="11.7109375" bestFit="1" customWidth="1"/>
    <col min="10" max="11" width="12.42578125" bestFit="1" customWidth="1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1E-3</v>
      </c>
      <c r="B3">
        <v>6000</v>
      </c>
      <c r="C3">
        <v>120000</v>
      </c>
      <c r="D3">
        <v>7000</v>
      </c>
      <c r="E3">
        <v>51</v>
      </c>
      <c r="F3">
        <f>2*3.14159*E3*1000000000</f>
        <v>320442180000</v>
      </c>
      <c r="G3">
        <v>6E-11</v>
      </c>
      <c r="H3">
        <v>0.01</v>
      </c>
      <c r="I3">
        <f>H3*C3*C3+2*C3</f>
        <v>144240000</v>
      </c>
      <c r="J3">
        <f>A3*I3*C3*SQRT(((1+A3*C3)^2)+(D3*F3*G3)^2)/SQRT((2*C3+A3*C3*C3+I3)^2 + ((F3*G3)^2)*(I3*(D3+C3)+C3*(2*D3+C3))^2)</f>
        <v>6.6083750560397361</v>
      </c>
    </row>
    <row r="5" spans="1:10">
      <c r="A5" t="s">
        <v>11</v>
      </c>
    </row>
    <row r="6" spans="1:10">
      <c r="A6" t="s">
        <v>12</v>
      </c>
      <c r="B6" t="s">
        <v>13</v>
      </c>
      <c r="C6" t="s">
        <v>14</v>
      </c>
      <c r="D6" t="s">
        <v>15</v>
      </c>
    </row>
    <row r="7" spans="1:10">
      <c r="A7">
        <v>67000000</v>
      </c>
      <c r="B7">
        <v>8.9999999999999996E-12</v>
      </c>
      <c r="C7">
        <v>98</v>
      </c>
      <c r="D7">
        <f>1/(2*3.1415926*A7*B7*(1+C7))</f>
        <v>2.6660459622223232</v>
      </c>
    </row>
    <row r="9" spans="1:10">
      <c r="A9" t="s">
        <v>16</v>
      </c>
    </row>
    <row r="10" spans="1:10">
      <c r="A10" t="s">
        <v>17</v>
      </c>
      <c r="B10" t="s">
        <v>9</v>
      </c>
      <c r="C10" t="s">
        <v>7</v>
      </c>
      <c r="D10" t="s">
        <v>6</v>
      </c>
      <c r="E10" t="s">
        <v>18</v>
      </c>
      <c r="F10" t="s">
        <v>19</v>
      </c>
      <c r="G10" t="s">
        <v>20</v>
      </c>
      <c r="H10" t="s">
        <v>21</v>
      </c>
    </row>
    <row r="11" spans="1:10">
      <c r="A11">
        <v>1.4</v>
      </c>
      <c r="B11">
        <v>3000</v>
      </c>
      <c r="C11">
        <v>1E-10</v>
      </c>
      <c r="D11">
        <f>2*3.14159*A11*1000000</f>
        <v>8796451.9999999981</v>
      </c>
      <c r="E11">
        <f>D11*C11*B11</f>
        <v>2.6389355999999995</v>
      </c>
      <c r="F11">
        <f>E11*(E11*E11-3)/(1-3*E11*E11)</f>
        <v>-0.52587576214952303</v>
      </c>
      <c r="G11">
        <f>ATAN(-F11)</f>
        <v>0.48413328983667753</v>
      </c>
      <c r="H11">
        <f>180*G11/3.14159</f>
        <v>27.738817659402393</v>
      </c>
    </row>
    <row r="13" spans="1:10">
      <c r="A13" t="s">
        <v>22</v>
      </c>
    </row>
    <row r="14" spans="1:10">
      <c r="A14" t="s">
        <v>23</v>
      </c>
      <c r="B14" t="s">
        <v>24</v>
      </c>
      <c r="C14" t="s">
        <v>25</v>
      </c>
    </row>
    <row r="15" spans="1:10">
      <c r="A15">
        <v>5.2</v>
      </c>
      <c r="B15">
        <v>23.6</v>
      </c>
      <c r="C15">
        <f>A15*1000/B15</f>
        <v>220.33898305084745</v>
      </c>
    </row>
    <row r="17" spans="1:16">
      <c r="A17" t="s">
        <v>26</v>
      </c>
    </row>
    <row r="18" spans="1:16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25</v>
      </c>
    </row>
    <row r="19" spans="1:16">
      <c r="A19">
        <v>1.1E-14</v>
      </c>
      <c r="B19">
        <v>8.0000000000000006E-15</v>
      </c>
      <c r="C19">
        <f>E19+A19</f>
        <v>2.9999999999999998E-14</v>
      </c>
      <c r="D19">
        <f>B19+E19</f>
        <v>2.7000000000000002E-14</v>
      </c>
      <c r="E19">
        <v>1.9000000000000001E-14</v>
      </c>
      <c r="F19">
        <v>15000</v>
      </c>
      <c r="G19">
        <v>20000</v>
      </c>
      <c r="H19">
        <v>1.7000000000000001E-2</v>
      </c>
      <c r="I19">
        <f>C19*D19-E19*E19</f>
        <v>4.4899999999999992E-28</v>
      </c>
      <c r="J19">
        <f>(C19/F19)+(D19/G19)+H19*E19</f>
        <v>3.2635000000000002E-16</v>
      </c>
      <c r="K19">
        <f>1/(G19*F19)</f>
        <v>3.3333333333333334E-9</v>
      </c>
      <c r="L19">
        <f>(-J19-SQRT(J19*J19 - 4*I19*K19))/(2*I19)</f>
        <v>-726827202354.58911</v>
      </c>
      <c r="M19">
        <f>(-J19+SQRT(J19*J19-4*I19*K19))/(2*I19)</f>
        <v>-10214126.480068268</v>
      </c>
      <c r="N19">
        <f>ABS(L19)/1000000</f>
        <v>726827.20235458913</v>
      </c>
      <c r="O19">
        <f>ABS(M19)/1000000</f>
        <v>10.214126480068268</v>
      </c>
      <c r="P19">
        <f>MIN(N19,O19)</f>
        <v>10.214126480068268</v>
      </c>
    </row>
    <row r="26" spans="1:16">
      <c r="A26" s="1"/>
    </row>
    <row r="30" spans="1:16"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Tanish Singh Tak</dc:creator>
  <cp:keywords/>
  <dc:description/>
  <cp:lastModifiedBy>Aditya Jaju</cp:lastModifiedBy>
  <cp:revision/>
  <dcterms:created xsi:type="dcterms:W3CDTF">2022-11-05T14:57:15Z</dcterms:created>
  <dcterms:modified xsi:type="dcterms:W3CDTF">2023-07-25T04:52:21Z</dcterms:modified>
  <cp:category/>
  <cp:contentStatus/>
</cp:coreProperties>
</file>