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59_iitd_ac_in/Documents/Academics/Sem 5/ELL304/Labs/Lab4/"/>
    </mc:Choice>
  </mc:AlternateContent>
  <xr:revisionPtr revIDLastSave="139" documentId="11_F25DC773A252ABDACC104851B15B504A5BDE58EA" xr6:coauthVersionLast="47" xr6:coauthVersionMax="47" xr10:uidLastSave="{B49AA4D4-61C8-49FC-9EE9-BCC49790839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I7" i="1"/>
  <c r="I6" i="1"/>
  <c r="I2" i="1"/>
  <c r="I3" i="1"/>
  <c r="G7" i="1"/>
  <c r="G6" i="1"/>
  <c r="G3" i="1"/>
  <c r="G2" i="1"/>
  <c r="H7" i="1"/>
  <c r="H6" i="1"/>
  <c r="H3" i="1"/>
  <c r="H2" i="1"/>
  <c r="E6" i="1"/>
  <c r="E2" i="1"/>
  <c r="L5" i="1"/>
  <c r="L2" i="1"/>
  <c r="O2" i="1"/>
  <c r="M3" i="1"/>
  <c r="M2" i="1"/>
  <c r="L3" i="1"/>
  <c r="F6" i="1"/>
  <c r="F2" i="1"/>
</calcChain>
</file>

<file path=xl/sharedStrings.xml><?xml version="1.0" encoding="utf-8"?>
<sst xmlns="http://schemas.openxmlformats.org/spreadsheetml/2006/main" count="11" uniqueCount="11">
  <si>
    <t>Va=100, Vb=0</t>
  </si>
  <si>
    <t>MN1</t>
  </si>
  <si>
    <t>Vd</t>
  </si>
  <si>
    <t>Vg</t>
  </si>
  <si>
    <t>Vs</t>
  </si>
  <si>
    <t>Ad</t>
  </si>
  <si>
    <t>Acm</t>
  </si>
  <si>
    <t>CMRR</t>
  </si>
  <si>
    <t>MN2</t>
  </si>
  <si>
    <t>Va=0, Vb=100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</si>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</sst>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K11" sqref="K11"/>
    </sheetView>
  </sheetViews>
  <sheetFormatPr defaultRowHeight="14.4" x14ac:dyDescent="0.3"/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</row>
    <row r="2" spans="1:15" x14ac:dyDescent="0.3">
      <c r="A2" t="s">
        <v>1</v>
      </c>
      <c r="B2">
        <v>5.35</v>
      </c>
      <c r="C2">
        <v>0.1</v>
      </c>
      <c r="D2">
        <v>-1.1200000000000001</v>
      </c>
      <c r="E2">
        <f>(B2-B3)/(C2-C3)</f>
        <v>-16.600000000000001</v>
      </c>
      <c r="F2">
        <f>2*(B3-B2)/(C2+C3)</f>
        <v>11.066666666666666</v>
      </c>
      <c r="G2">
        <f>E2/F2</f>
        <v>-1.5000000000000002</v>
      </c>
      <c r="H2">
        <f>(10-B2)/47</f>
        <v>9.8936170212765961E-2</v>
      </c>
      <c r="I2">
        <f>20*LOG10(ABS(G2))</f>
        <v>3.5218251811136261</v>
      </c>
      <c r="L2">
        <f>10.1-4.66</f>
        <v>5.4399999999999995</v>
      </c>
      <c r="M2">
        <f>10-4.85</f>
        <v>5.15</v>
      </c>
      <c r="O2">
        <f>(-1.12+10)/47</f>
        <v>0.18893617021276593</v>
      </c>
    </row>
    <row r="3" spans="1:15" x14ac:dyDescent="0.3">
      <c r="A3" t="s">
        <v>8</v>
      </c>
      <c r="B3">
        <v>6.18</v>
      </c>
      <c r="C3">
        <v>0.05</v>
      </c>
      <c r="D3">
        <v>-1.1200000000000001</v>
      </c>
      <c r="G3">
        <f>E2/0.5</f>
        <v>-33.200000000000003</v>
      </c>
      <c r="H3">
        <f>(10-B3)/47</f>
        <v>8.1276595744680852E-2</v>
      </c>
      <c r="I3">
        <f>20*LOG10(ABS(G3))</f>
        <v>30.422761674080725</v>
      </c>
      <c r="L3">
        <f>L2/47</f>
        <v>0.11574468085106382</v>
      </c>
      <c r="M3">
        <f>M2/47</f>
        <v>0.10957446808510639</v>
      </c>
    </row>
    <row r="5" spans="1:15" x14ac:dyDescent="0.3">
      <c r="A5" t="s">
        <v>9</v>
      </c>
      <c r="L5">
        <f>80/120</f>
        <v>0.66666666666666663</v>
      </c>
    </row>
    <row r="6" spans="1:15" x14ac:dyDescent="0.3">
      <c r="B6">
        <v>6.38</v>
      </c>
      <c r="C6">
        <v>0.05</v>
      </c>
      <c r="D6">
        <v>-1.1200000000000001</v>
      </c>
      <c r="E6">
        <f>(B6-B7)/(C6-C7)</f>
        <v>-18.54545454545454</v>
      </c>
      <c r="F6">
        <f>2*(B7-B6)/(C6+C7)</f>
        <v>-13.161290322580641</v>
      </c>
      <c r="G6">
        <f>E6/F6</f>
        <v>1.4090909090909092</v>
      </c>
      <c r="H6">
        <f>(10-B6)/47</f>
        <v>7.7021276595744689E-2</v>
      </c>
      <c r="I6">
        <f>20*LOG10(ABS(G6))</f>
        <v>2.9787802602413294</v>
      </c>
    </row>
    <row r="7" spans="1:15" x14ac:dyDescent="0.3">
      <c r="B7">
        <v>5.36</v>
      </c>
      <c r="C7">
        <v>0.105</v>
      </c>
      <c r="D7">
        <v>-1.1200000000000001</v>
      </c>
      <c r="G7">
        <f>E6/0.5</f>
        <v>-37.090909090909079</v>
      </c>
      <c r="H7">
        <f>(10-B7)/47</f>
        <v>9.8723404255319142E-2</v>
      </c>
      <c r="I7">
        <f>20*LOG10(ABS(G7))</f>
        <v>31.385349558633095</v>
      </c>
    </row>
    <row r="10" spans="1:15" x14ac:dyDescent="0.3">
      <c r="H10">
        <f>17.2/0.51</f>
        <v>33.725490196078432</v>
      </c>
      <c r="I10">
        <f>20*LOG10(H10)</f>
        <v>30.559165416192254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T</dc:creator>
  <cp:lastModifiedBy>Pratham T</cp:lastModifiedBy>
  <dcterms:created xsi:type="dcterms:W3CDTF">2015-06-05T18:17:20Z</dcterms:created>
  <dcterms:modified xsi:type="dcterms:W3CDTF">2022-11-06T18:30:46Z</dcterms:modified>
</cp:coreProperties>
</file>