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<sst xmlns="http://schemas.openxmlformats.org/spreadsheetml/2006/main" count="29" uniqueCount="29">
  <si>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Problem 1: Nitrogen and Wheat Yield Regression</t>
  </si>
  <si>
    <t xml:space="preserve">(a) Find the Best Fitted Line (Linear Regression)
</t>
  </si>
  <si>
    <t>(b) Find the R-squared Value</t>
  </si>
  <si>
    <t>(d) Predict the Expected Yield for 50 Pounds of Nitrogen</t>
  </si>
  <si>
    <t>Nitrogen (X)</t>
  </si>
  <si>
    <t>Slope (m)</t>
  </si>
  <si>
    <t>Intercept (b)</t>
  </si>
  <si>
    <t>Y=mX+b</t>
  </si>
  <si>
    <t>Yield (Y)</t>
  </si>
  <si>
    <t>Expected Yield</t>
  </si>
  <si>
    <t>(c) Find the F-Value</t>
  </si>
  <si>
    <t>Total Sum of Squares (SST)</t>
  </si>
  <si>
    <t>Regression Sum of Squares (SSR)</t>
  </si>
  <si>
    <t>Residual Sum of Squares (SSE)</t>
  </si>
  <si>
    <t>F =</t>
  </si>
  <si>
    <t>Problem 2: Correlation between Math and Data Science Scores</t>
  </si>
  <si>
    <t>Correlation Coefficent (r) =</t>
  </si>
  <si>
    <t>Math</t>
  </si>
  <si>
    <t>Since r = 0.71, there is a tendency for a stronger correlation.</t>
  </si>
  <si>
    <t>DS</t>
  </si>
  <si>
    <t>Problem 3: Probability using Normal Distribution</t>
  </si>
  <si>
    <t>Mean = 40</t>
  </si>
  <si>
    <t>Std. Deviation = 15</t>
  </si>
  <si>
    <t>Z = ((X - Mean) / (Std. D - (sqrt(n))))</t>
  </si>
  <si>
    <t>Sample Size n = 100</t>
  </si>
  <si>
    <t>X=38:</t>
  </si>
  <si>
    <t>P(38 &lt;= X &lt;= 44)</t>
  </si>
  <si>
    <t>X=44:</t>
  </si>
  <si>
    <t>P 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</si>
</sst>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b/>
      <sz val="10.0"/>
      <color theme="1"/>
      <name val="Arial"/>
      <scheme val="minor"/>
    </font>
    <font>
      <sz val="12.0"/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  <scheme val="minor"/>
    </font>
    <font>
      <sz val="9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3" numFmtId="0" xfId="0" applyAlignment="1" applyBorder="1" applyFont="1">
      <alignment readingOrder="0"/>
    </xf>
    <xf borderId="2" fillId="0" fontId="4" numFmtId="0" xfId="0" applyBorder="1" applyFont="1"/>
    <xf borderId="3" fillId="0" fontId="4" numFmtId="0" xfId="0" applyBorder="1" applyFont="1"/>
    <xf borderId="1" fillId="0" fontId="5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5" fillId="0" fontId="6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Border="1" applyFont="1"/>
    <xf borderId="0" fillId="0" fontId="2" numFmtId="0" xfId="0" applyFont="1"/>
    <xf borderId="7" fillId="0" fontId="2" numFmtId="0" xfId="0" applyAlignment="1" applyBorder="1" applyFont="1">
      <alignment readingOrder="0"/>
    </xf>
    <xf borderId="9" fillId="0" fontId="2" numFmtId="0" xfId="0" applyBorder="1" applyFont="1"/>
    <xf borderId="0" fillId="0" fontId="3" numFmtId="0" xfId="0" applyFont="1"/>
    <xf borderId="3" fillId="0" fontId="2" numFmtId="0" xfId="0" applyBorder="1" applyFont="1"/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 shrinkToFit="0" wrapText="1"/>
    </xf>
    <xf borderId="6" fillId="0" fontId="4" numFmtId="0" xfId="0" applyBorder="1" applyFont="1"/>
    <xf borderId="7" fillId="0" fontId="4" numFmtId="0" xfId="0" applyBorder="1" applyFont="1"/>
    <xf borderId="9" fillId="0" fontId="4" numFmtId="0" xfId="0" applyBorder="1" applyFont="1"/>
    <xf borderId="8" fillId="0" fontId="4" numFmtId="0" xfId="0" applyBorder="1" applyFont="1"/>
    <xf borderId="0" fillId="0" fontId="7" numFmtId="0" xfId="0" applyFont="1"/>
    <xf borderId="0" fillId="0" fontId="8" numFmtId="0" xfId="0" applyAlignment="1" applyFont="1">
      <alignment readingOrder="0"/>
    </xf>
    <xf borderId="2" fillId="0" fontId="2" numFmtId="0" xfId="0" applyBorder="1" applyFont="1"/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3" width="2.88"/>
    <col customWidth="1" min="4" max="12" width="3.75"/>
    <col customWidth="1" min="19" max="19" width="13.63"/>
  </cols>
  <sheetData>
    <row r="1">
      <c r="A1" s="1" t="s">
        <v>0</v>
      </c>
    </row>
    <row r="2">
      <c r="A2" s="2"/>
      <c r="C2" s="3"/>
      <c r="N2" s="4" t="s">
        <v>1</v>
      </c>
      <c r="O2" s="5"/>
      <c r="P2" s="6"/>
      <c r="Q2" s="4" t="s">
        <v>2</v>
      </c>
      <c r="R2" s="6"/>
      <c r="S2" s="7" t="s">
        <v>3</v>
      </c>
      <c r="T2" s="5"/>
      <c r="U2" s="5"/>
      <c r="V2" s="6"/>
    </row>
    <row r="3">
      <c r="A3" s="8" t="s">
        <v>4</v>
      </c>
      <c r="B3" s="8">
        <v>0.0</v>
      </c>
      <c r="C3" s="8">
        <v>0.0</v>
      </c>
      <c r="D3" s="8">
        <v>20.0</v>
      </c>
      <c r="E3" s="8">
        <v>20.0</v>
      </c>
      <c r="F3" s="8">
        <v>40.0</v>
      </c>
      <c r="G3" s="8">
        <v>40.0</v>
      </c>
      <c r="H3" s="8">
        <v>60.0</v>
      </c>
      <c r="I3" s="8">
        <v>60.0</v>
      </c>
      <c r="J3" s="8">
        <v>80.0</v>
      </c>
      <c r="K3" s="8">
        <v>80.0</v>
      </c>
      <c r="L3" s="8">
        <v>100.0</v>
      </c>
      <c r="N3" s="9" t="s">
        <v>5</v>
      </c>
      <c r="O3" s="2" t="s">
        <v>6</v>
      </c>
      <c r="P3" s="10"/>
      <c r="Q3" s="11">
        <f t="array" ref="Q3">INDEX(LINEST(B4:L4, B3:L3, TRUE, TRUE), 3, 1)</f>
        <v>0.9249278992</v>
      </c>
      <c r="R3" s="12"/>
      <c r="S3" s="13" t="s">
        <v>7</v>
      </c>
      <c r="V3" s="10"/>
    </row>
    <row r="4">
      <c r="A4" s="14" t="s">
        <v>8</v>
      </c>
      <c r="B4" s="8">
        <v>41.0</v>
      </c>
      <c r="C4" s="8">
        <v>54.0</v>
      </c>
      <c r="D4" s="8">
        <v>127.0</v>
      </c>
      <c r="E4" s="8">
        <v>149.0</v>
      </c>
      <c r="F4" s="8">
        <v>348.0</v>
      </c>
      <c r="G4" s="8">
        <v>299.0</v>
      </c>
      <c r="H4" s="8">
        <v>419.0</v>
      </c>
      <c r="I4" s="8">
        <v>483.0</v>
      </c>
      <c r="J4" s="8">
        <v>481.0</v>
      </c>
      <c r="K4" s="8">
        <v>619.0</v>
      </c>
      <c r="L4" s="8">
        <v>549.0</v>
      </c>
      <c r="N4" s="15">
        <f t="array" ref="N4:O8">LINEST(B4:L4, B3:L3, TRUE, TRUE)</f>
        <v>5.871935484</v>
      </c>
      <c r="O4" s="16">
        <v>57.54838709677424</v>
      </c>
      <c r="P4" s="10"/>
      <c r="S4" s="17" t="s">
        <v>9</v>
      </c>
      <c r="T4" s="18">
        <f>SLOPE(B4:L4, B3:L3) * 50 + INTERCEPT(B4:L4, B3:L3)</f>
        <v>351.1451613</v>
      </c>
      <c r="U4" s="18"/>
      <c r="V4" s="12"/>
    </row>
    <row r="5">
      <c r="A5" s="19"/>
      <c r="N5" s="15">
        <v>0.5576290177181582</v>
      </c>
      <c r="O5" s="16">
        <v>31.001912151649925</v>
      </c>
      <c r="P5" s="10"/>
      <c r="Q5" s="4" t="s">
        <v>10</v>
      </c>
      <c r="R5" s="5"/>
      <c r="S5" s="20"/>
    </row>
    <row r="6">
      <c r="A6" s="21"/>
      <c r="N6" s="15">
        <v>0.9249278992068197</v>
      </c>
      <c r="O6" s="16">
        <v>59.2052017476378</v>
      </c>
      <c r="P6" s="10"/>
      <c r="Q6" s="9" t="s">
        <v>11</v>
      </c>
      <c r="S6" s="10">
        <f t="array" ref="S6">SUM((B4:L4 - AVERAGE(B4:L4))^2)
</f>
        <v>420226.7273</v>
      </c>
    </row>
    <row r="7">
      <c r="A7" s="21"/>
      <c r="N7" s="15">
        <v>110.88474952625256</v>
      </c>
      <c r="O7" s="16">
        <v>9.0</v>
      </c>
      <c r="P7" s="10"/>
      <c r="Q7" s="9" t="s">
        <v>12</v>
      </c>
      <c r="S7" s="10">
        <f t="array" ref="S7">SUM((SLOPE(B4:L4, B3:L3) * B3:L3 + INTERCEPT(B4:L4, B3:L3) - AVERAGE(B4:L4))^2)</f>
        <v>388679.424</v>
      </c>
    </row>
    <row r="8">
      <c r="A8" s="21"/>
      <c r="N8" s="11">
        <v>388679.4240469208</v>
      </c>
      <c r="O8" s="18">
        <v>31547.303225806445</v>
      </c>
      <c r="P8" s="12"/>
      <c r="Q8" s="9" t="s">
        <v>13</v>
      </c>
      <c r="S8" s="10">
        <f>S6-S7</f>
        <v>31547.30323</v>
      </c>
    </row>
    <row r="9">
      <c r="A9" s="21"/>
      <c r="Q9" s="15"/>
      <c r="S9" s="10"/>
    </row>
    <row r="10">
      <c r="Q10" s="17" t="s">
        <v>14</v>
      </c>
      <c r="R10" s="18">
        <f>(S7 / (2 - 1)) / (S8 / (COUNT(B4:L4) - 2))</f>
        <v>110.8847495</v>
      </c>
      <c r="S10" s="12"/>
    </row>
    <row r="14">
      <c r="A14" s="22" t="s">
        <v>15</v>
      </c>
    </row>
    <row r="15">
      <c r="N15" s="23" t="s">
        <v>16</v>
      </c>
      <c r="O15" s="5"/>
      <c r="P15" s="20">
        <f>CORREL(B16:K16, B17:K17)</f>
        <v>0.71</v>
      </c>
    </row>
    <row r="16">
      <c r="A16" s="8" t="s">
        <v>17</v>
      </c>
      <c r="B16" s="8">
        <v>20.0</v>
      </c>
      <c r="C16" s="8">
        <v>23.0</v>
      </c>
      <c r="D16" s="8">
        <v>8.0</v>
      </c>
      <c r="E16" s="8">
        <v>29.0</v>
      </c>
      <c r="F16" s="8">
        <v>14.0</v>
      </c>
      <c r="G16" s="8">
        <v>11.0</v>
      </c>
      <c r="H16" s="8">
        <v>11.0</v>
      </c>
      <c r="I16" s="8">
        <v>20.0</v>
      </c>
      <c r="J16" s="8">
        <v>17.0</v>
      </c>
      <c r="K16" s="8">
        <v>17.0</v>
      </c>
      <c r="N16" s="24" t="s">
        <v>18</v>
      </c>
      <c r="P16" s="25"/>
    </row>
    <row r="17">
      <c r="A17" s="8" t="s">
        <v>19</v>
      </c>
      <c r="B17" s="8">
        <v>30.0</v>
      </c>
      <c r="C17" s="8">
        <v>35.0</v>
      </c>
      <c r="D17" s="8">
        <v>21.0</v>
      </c>
      <c r="E17" s="8">
        <v>33.0</v>
      </c>
      <c r="F17" s="8">
        <v>33.0</v>
      </c>
      <c r="G17" s="8">
        <v>26.0</v>
      </c>
      <c r="H17" s="8">
        <v>22.0</v>
      </c>
      <c r="I17" s="8">
        <v>31.0</v>
      </c>
      <c r="J17" s="8">
        <v>33.0</v>
      </c>
      <c r="K17" s="8">
        <v>36.0</v>
      </c>
      <c r="N17" s="26"/>
      <c r="O17" s="27"/>
      <c r="P17" s="28"/>
    </row>
    <row r="21">
      <c r="A21" s="29"/>
    </row>
    <row r="23">
      <c r="A23" s="30" t="s">
        <v>20</v>
      </c>
      <c r="N23" s="23" t="s">
        <v>21</v>
      </c>
      <c r="O23" s="5"/>
      <c r="P23" s="31"/>
      <c r="Q23" s="20"/>
    </row>
    <row r="24">
      <c r="N24" s="9" t="s">
        <v>22</v>
      </c>
      <c r="P24" s="32" t="s">
        <v>23</v>
      </c>
      <c r="Q24" s="25"/>
    </row>
    <row r="25">
      <c r="N25" s="9" t="s">
        <v>24</v>
      </c>
      <c r="P25" s="2" t="s">
        <v>25</v>
      </c>
      <c r="Q25" s="10">
        <f>(38 - 40) / (15 / SQRT(100))</f>
        <v>-1.333333333</v>
      </c>
    </row>
    <row r="26">
      <c r="N26" s="9" t="s">
        <v>26</v>
      </c>
      <c r="P26" s="2" t="s">
        <v>27</v>
      </c>
      <c r="Q26" s="10">
        <f>(44 - 40) / (15 / SQRT(100))</f>
        <v>2.666666667</v>
      </c>
    </row>
    <row r="27">
      <c r="N27" s="15"/>
      <c r="Q27" s="10"/>
    </row>
    <row r="28">
      <c r="N28" s="17" t="s">
        <v>28</v>
      </c>
      <c r="O28" s="18">
        <f>_xlfn.NORM.DIST(44, 40, 15/SQRT(100), TRUE) - _xlfn.NORM.DIST(38, 40, 15/SQRT(100), TRUE)</f>
        <v>0.9049583997</v>
      </c>
      <c r="P28" s="18"/>
      <c r="Q28" s="12"/>
    </row>
  </sheetData>
  <mergeCells count="17">
    <mergeCell ref="A1:L1"/>
    <mergeCell ref="N2:P2"/>
    <mergeCell ref="Q2:R2"/>
    <mergeCell ref="Q5:R5"/>
    <mergeCell ref="Q6:R6"/>
    <mergeCell ref="Q7:R7"/>
    <mergeCell ref="S2:V2"/>
    <mergeCell ref="N25:O25"/>
    <mergeCell ref="N26:O26"/>
    <mergeCell ref="Q8:R8"/>
    <mergeCell ref="A14:L14"/>
    <mergeCell ref="N15:O15"/>
    <mergeCell ref="N16:P17"/>
    <mergeCell ref="A23:L23"/>
    <mergeCell ref="N23:O23"/>
    <mergeCell ref="N24:O24"/>
    <mergeCell ref="P24:Q24"/>
  </mergeCells>
  <drawing r:id="rId1"/>
</worksheet>
</file>