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 activeTab="4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AS77" i="1" l="1"/>
  <c r="AR75" i="1"/>
  <c r="AQ76" i="1"/>
  <c r="AP77" i="1"/>
  <c r="AL75" i="1"/>
  <c r="AO76" i="1"/>
  <c r="AN76" i="1"/>
  <c r="AM76" i="1"/>
  <c r="AK78" i="1"/>
  <c r="AK77" i="1"/>
  <c r="AJ76" i="1"/>
  <c r="AH71" i="1"/>
  <c r="AI71" i="1" s="1"/>
  <c r="AF78" i="1"/>
  <c r="AG78" i="1" s="1"/>
  <c r="AD78" i="1"/>
  <c r="AE78" i="1" s="1"/>
  <c r="AB78" i="1"/>
  <c r="AC78" i="1" s="1"/>
  <c r="Z75" i="1"/>
  <c r="R78" i="1"/>
  <c r="S78" i="1"/>
  <c r="P78" i="1"/>
  <c r="C78" i="1"/>
  <c r="V78" i="1"/>
  <c r="AP76" i="1" l="1"/>
  <c r="AP75" i="1"/>
  <c r="AN75" i="1"/>
  <c r="AN74" i="1"/>
  <c r="AK76" i="1"/>
  <c r="AJ75" i="1"/>
  <c r="AJ74" i="1"/>
  <c r="AD77" i="1"/>
  <c r="AD76" i="1"/>
  <c r="AH69" i="1" s="1"/>
  <c r="Z74" i="1"/>
  <c r="AR74" i="1" s="1"/>
  <c r="Z73" i="1"/>
  <c r="AR73" i="1" s="1"/>
  <c r="S77" i="1"/>
  <c r="R77" i="1"/>
  <c r="S76" i="1"/>
  <c r="R76" i="1"/>
  <c r="S75" i="1"/>
  <c r="R75" i="1"/>
  <c r="P74" i="1"/>
  <c r="AQ74" i="1" s="1"/>
  <c r="P75" i="1"/>
  <c r="AQ75" i="1" s="1"/>
  <c r="P76" i="1"/>
  <c r="P77" i="1"/>
  <c r="V2" i="1"/>
  <c r="V3" i="1"/>
  <c r="V4" i="1"/>
  <c r="S5" i="1"/>
  <c r="V5" i="1"/>
  <c r="S6" i="1"/>
  <c r="V6" i="1"/>
  <c r="P7" i="1"/>
  <c r="S7" i="1"/>
  <c r="V7" i="1"/>
  <c r="P8" i="1"/>
  <c r="S8" i="1"/>
  <c r="V8" i="1"/>
  <c r="P9" i="1"/>
  <c r="R9" i="1"/>
  <c r="S9" i="1"/>
  <c r="V9" i="1"/>
  <c r="P10" i="1"/>
  <c r="R10" i="1"/>
  <c r="S10" i="1"/>
  <c r="V10" i="1"/>
  <c r="P11" i="1"/>
  <c r="R11" i="1"/>
  <c r="S11" i="1"/>
  <c r="V11" i="1"/>
  <c r="P12" i="1"/>
  <c r="R12" i="1"/>
  <c r="S12" i="1"/>
  <c r="V12" i="1"/>
  <c r="P13" i="1"/>
  <c r="R13" i="1"/>
  <c r="S13" i="1"/>
  <c r="V13" i="1"/>
  <c r="P14" i="1"/>
  <c r="R14" i="1"/>
  <c r="S14" i="1"/>
  <c r="T14" i="1" s="1"/>
  <c r="V14" i="1"/>
  <c r="P15" i="1"/>
  <c r="R15" i="1"/>
  <c r="S15" i="1"/>
  <c r="T15" i="1" s="1"/>
  <c r="V15" i="1"/>
  <c r="P16" i="1"/>
  <c r="Q15" i="1" s="1"/>
  <c r="R16" i="1"/>
  <c r="S16" i="1"/>
  <c r="V16" i="1"/>
  <c r="P17" i="1"/>
  <c r="R17" i="1"/>
  <c r="S17" i="1"/>
  <c r="V17" i="1"/>
  <c r="P18" i="1"/>
  <c r="R18" i="1"/>
  <c r="S18" i="1"/>
  <c r="V18" i="1"/>
  <c r="P19" i="1"/>
  <c r="Q18" i="1" s="1"/>
  <c r="R19" i="1"/>
  <c r="S19" i="1"/>
  <c r="T19" i="1" s="1"/>
  <c r="V19" i="1"/>
  <c r="P20" i="1"/>
  <c r="R20" i="1"/>
  <c r="S20" i="1"/>
  <c r="V20" i="1"/>
  <c r="P21" i="1"/>
  <c r="Q20" i="1" s="1"/>
  <c r="R21" i="1"/>
  <c r="S21" i="1"/>
  <c r="V21" i="1"/>
  <c r="P22" i="1"/>
  <c r="Q21" i="1" s="1"/>
  <c r="R22" i="1"/>
  <c r="S22" i="1"/>
  <c r="V22" i="1"/>
  <c r="P23" i="1"/>
  <c r="Q22" i="1" s="1"/>
  <c r="R23" i="1"/>
  <c r="S23" i="1"/>
  <c r="T23" i="1" s="1"/>
  <c r="V23" i="1"/>
  <c r="P24" i="1"/>
  <c r="R24" i="1"/>
  <c r="S24" i="1"/>
  <c r="V24" i="1"/>
  <c r="P25" i="1"/>
  <c r="R25" i="1"/>
  <c r="S25" i="1"/>
  <c r="T25" i="1" s="1"/>
  <c r="V25" i="1"/>
  <c r="P26" i="1"/>
  <c r="R26" i="1"/>
  <c r="S26" i="1"/>
  <c r="V26" i="1"/>
  <c r="P27" i="1"/>
  <c r="Q26" i="1" s="1"/>
  <c r="R27" i="1"/>
  <c r="S27" i="1"/>
  <c r="V27" i="1"/>
  <c r="P28" i="1"/>
  <c r="Q27" i="1" s="1"/>
  <c r="R28" i="1"/>
  <c r="S28" i="1"/>
  <c r="V28" i="1"/>
  <c r="P29" i="1"/>
  <c r="R29" i="1"/>
  <c r="S29" i="1"/>
  <c r="V29" i="1"/>
  <c r="P30" i="1"/>
  <c r="Q29" i="1" s="1"/>
  <c r="R30" i="1"/>
  <c r="S30" i="1"/>
  <c r="V30" i="1"/>
  <c r="P31" i="1"/>
  <c r="R31" i="1"/>
  <c r="S31" i="1"/>
  <c r="T31" i="1" s="1"/>
  <c r="V31" i="1"/>
  <c r="P32" i="1"/>
  <c r="R32" i="1"/>
  <c r="S32" i="1"/>
  <c r="V32" i="1"/>
  <c r="P33" i="1"/>
  <c r="R33" i="1"/>
  <c r="S33" i="1"/>
  <c r="V33" i="1"/>
  <c r="P34" i="1"/>
  <c r="R34" i="1"/>
  <c r="S34" i="1"/>
  <c r="T34" i="1" s="1"/>
  <c r="V34" i="1"/>
  <c r="P35" i="1"/>
  <c r="R35" i="1"/>
  <c r="S35" i="1"/>
  <c r="V35" i="1"/>
  <c r="P36" i="1"/>
  <c r="Q35" i="1" s="1"/>
  <c r="R36" i="1"/>
  <c r="S36" i="1"/>
  <c r="T36" i="1" s="1"/>
  <c r="V36" i="1"/>
  <c r="P37" i="1"/>
  <c r="R37" i="1"/>
  <c r="S37" i="1"/>
  <c r="V37" i="1"/>
  <c r="P38" i="1"/>
  <c r="Q37" i="1" s="1"/>
  <c r="R38" i="1"/>
  <c r="S38" i="1"/>
  <c r="V38" i="1"/>
  <c r="P39" i="1"/>
  <c r="Q38" i="1" s="1"/>
  <c r="R39" i="1"/>
  <c r="S39" i="1"/>
  <c r="T39" i="1" s="1"/>
  <c r="V39" i="1"/>
  <c r="P40" i="1"/>
  <c r="Q39" i="1" s="1"/>
  <c r="R40" i="1"/>
  <c r="S40" i="1"/>
  <c r="V40" i="1"/>
  <c r="P41" i="1"/>
  <c r="R41" i="1"/>
  <c r="S41" i="1"/>
  <c r="T41" i="1" s="1"/>
  <c r="V41" i="1"/>
  <c r="P42" i="1"/>
  <c r="R42" i="1"/>
  <c r="S42" i="1"/>
  <c r="V42" i="1"/>
  <c r="P43" i="1"/>
  <c r="R43" i="1"/>
  <c r="S43" i="1"/>
  <c r="V43" i="1"/>
  <c r="P44" i="1"/>
  <c r="R44" i="1"/>
  <c r="S44" i="1"/>
  <c r="T44" i="1" s="1"/>
  <c r="V44" i="1"/>
  <c r="P45" i="1"/>
  <c r="Q44" i="1" s="1"/>
  <c r="R45" i="1"/>
  <c r="S45" i="1"/>
  <c r="V45" i="1"/>
  <c r="P46" i="1"/>
  <c r="Q45" i="1" s="1"/>
  <c r="R46" i="1"/>
  <c r="S46" i="1"/>
  <c r="T46" i="1" s="1"/>
  <c r="V46" i="1"/>
  <c r="P47" i="1"/>
  <c r="R47" i="1"/>
  <c r="S47" i="1"/>
  <c r="T47" i="1" s="1"/>
  <c r="V47" i="1"/>
  <c r="P48" i="1"/>
  <c r="Q47" i="1" s="1"/>
  <c r="R48" i="1"/>
  <c r="S48" i="1"/>
  <c r="V48" i="1"/>
  <c r="P49" i="1"/>
  <c r="Q48" i="1" s="1"/>
  <c r="R49" i="1"/>
  <c r="S49" i="1"/>
  <c r="V49" i="1"/>
  <c r="P50" i="1"/>
  <c r="Q49" i="1" s="1"/>
  <c r="R50" i="1"/>
  <c r="S50" i="1"/>
  <c r="V50" i="1"/>
  <c r="P51" i="1"/>
  <c r="R51" i="1"/>
  <c r="S51" i="1"/>
  <c r="V51" i="1"/>
  <c r="P52" i="1"/>
  <c r="Q51" i="1" s="1"/>
  <c r="R52" i="1"/>
  <c r="S52" i="1"/>
  <c r="T52" i="1" s="1"/>
  <c r="V52" i="1"/>
  <c r="P53" i="1"/>
  <c r="R53" i="1"/>
  <c r="S53" i="1"/>
  <c r="V53" i="1"/>
  <c r="P54" i="1"/>
  <c r="R54" i="1"/>
  <c r="S54" i="1"/>
  <c r="T54" i="1" s="1"/>
  <c r="V54" i="1"/>
  <c r="P55" i="1"/>
  <c r="R55" i="1"/>
  <c r="S55" i="1"/>
  <c r="T55" i="1" s="1"/>
  <c r="V55" i="1"/>
  <c r="P56" i="1"/>
  <c r="Q55" i="1" s="1"/>
  <c r="R56" i="1"/>
  <c r="S56" i="1"/>
  <c r="V56" i="1"/>
  <c r="P57" i="1"/>
  <c r="R57" i="1"/>
  <c r="S57" i="1"/>
  <c r="T57" i="1" s="1"/>
  <c r="V57" i="1"/>
  <c r="P58" i="1"/>
  <c r="R58" i="1"/>
  <c r="S58" i="1"/>
  <c r="V58" i="1"/>
  <c r="P59" i="1"/>
  <c r="R59" i="1"/>
  <c r="S59" i="1"/>
  <c r="V59" i="1"/>
  <c r="P60" i="1"/>
  <c r="Q59" i="1" s="1"/>
  <c r="R60" i="1"/>
  <c r="S60" i="1"/>
  <c r="T60" i="1" s="1"/>
  <c r="V60" i="1"/>
  <c r="P61" i="1"/>
  <c r="R61" i="1"/>
  <c r="S61" i="1"/>
  <c r="T61" i="1" s="1"/>
  <c r="V61" i="1"/>
  <c r="P62" i="1"/>
  <c r="R62" i="1"/>
  <c r="S62" i="1"/>
  <c r="V62" i="1"/>
  <c r="P63" i="1"/>
  <c r="Q62" i="1" s="1"/>
  <c r="R63" i="1"/>
  <c r="S63" i="1"/>
  <c r="V63" i="1"/>
  <c r="P64" i="1"/>
  <c r="R64" i="1"/>
  <c r="S64" i="1"/>
  <c r="T64" i="1" s="1"/>
  <c r="V64" i="1"/>
  <c r="P65" i="1"/>
  <c r="Q64" i="1" s="1"/>
  <c r="R65" i="1"/>
  <c r="S65" i="1"/>
  <c r="V65" i="1"/>
  <c r="P66" i="1"/>
  <c r="Q65" i="1" s="1"/>
  <c r="R66" i="1"/>
  <c r="S66" i="1"/>
  <c r="V66" i="1"/>
  <c r="P67" i="1"/>
  <c r="Q66" i="1" s="1"/>
  <c r="R67" i="1"/>
  <c r="S67" i="1"/>
  <c r="T67" i="1" s="1"/>
  <c r="V67" i="1"/>
  <c r="P68" i="1"/>
  <c r="R68" i="1"/>
  <c r="S68" i="1"/>
  <c r="V68" i="1"/>
  <c r="P69" i="1"/>
  <c r="R69" i="1"/>
  <c r="S69" i="1"/>
  <c r="V69" i="1"/>
  <c r="P70" i="1"/>
  <c r="R70" i="1"/>
  <c r="S70" i="1"/>
  <c r="V70" i="1"/>
  <c r="P71" i="1"/>
  <c r="Q70" i="1" s="1"/>
  <c r="R71" i="1"/>
  <c r="S71" i="1"/>
  <c r="V71" i="1"/>
  <c r="P72" i="1"/>
  <c r="Q71" i="1" s="1"/>
  <c r="R72" i="1"/>
  <c r="S72" i="1"/>
  <c r="V72" i="1"/>
  <c r="P73" i="1"/>
  <c r="Q72" i="1" s="1"/>
  <c r="R73" i="1"/>
  <c r="S73" i="1"/>
  <c r="V73" i="1"/>
  <c r="R74" i="1"/>
  <c r="S74" i="1"/>
  <c r="T78" i="1" s="1"/>
  <c r="V74" i="1"/>
  <c r="V75" i="1"/>
  <c r="V76" i="1"/>
  <c r="V77" i="1"/>
  <c r="C75" i="1"/>
  <c r="C76" i="1"/>
  <c r="C77" i="1"/>
  <c r="Q77" i="1" l="1"/>
  <c r="T20" i="1"/>
  <c r="T22" i="1"/>
  <c r="Q28" i="1"/>
  <c r="T11" i="1"/>
  <c r="T42" i="1"/>
  <c r="Q32" i="1"/>
  <c r="Q11" i="1"/>
  <c r="T73" i="1"/>
  <c r="Q67" i="1"/>
  <c r="Q61" i="1"/>
  <c r="Q68" i="1"/>
  <c r="Q75" i="1"/>
  <c r="T77" i="1"/>
  <c r="T43" i="1"/>
  <c r="Q33" i="1"/>
  <c r="Q31" i="1"/>
  <c r="T26" i="1"/>
  <c r="Q14" i="1"/>
  <c r="Q74" i="1"/>
  <c r="Q54" i="1"/>
  <c r="Q42" i="1"/>
  <c r="Q40" i="1"/>
  <c r="T35" i="1"/>
  <c r="T33" i="1"/>
  <c r="T58" i="1"/>
  <c r="T38" i="1"/>
  <c r="Q34" i="1"/>
  <c r="T27" i="1"/>
  <c r="Q23" i="1"/>
  <c r="T16" i="1"/>
  <c r="Q12" i="1"/>
  <c r="Q76" i="1"/>
  <c r="Q69" i="1"/>
  <c r="Q57" i="1"/>
  <c r="Q52" i="1"/>
  <c r="Q43" i="1"/>
  <c r="Q25" i="1"/>
  <c r="Q17" i="1"/>
  <c r="Q73" i="1"/>
  <c r="AH70" i="1"/>
  <c r="T63" i="1"/>
  <c r="Q41" i="1"/>
  <c r="T30" i="1"/>
  <c r="T28" i="1"/>
  <c r="Q24" i="1"/>
  <c r="T17" i="1"/>
  <c r="T71" i="1"/>
  <c r="T74" i="1"/>
  <c r="T75" i="1"/>
  <c r="Q60" i="1"/>
  <c r="T51" i="1"/>
  <c r="Q58" i="1"/>
  <c r="T49" i="1"/>
  <c r="Q36" i="1"/>
  <c r="Q13" i="1"/>
  <c r="T76" i="1"/>
  <c r="Q19" i="1"/>
  <c r="Q30" i="1"/>
  <c r="T59" i="1"/>
  <c r="T56" i="1"/>
  <c r="T53" i="1"/>
  <c r="T50" i="1"/>
  <c r="Q46" i="1"/>
  <c r="T18" i="1"/>
  <c r="Q16" i="1"/>
  <c r="T65" i="1"/>
  <c r="Q56" i="1"/>
  <c r="Q53" i="1"/>
  <c r="Q50" i="1"/>
  <c r="T48" i="1"/>
  <c r="T45" i="1"/>
  <c r="T37" i="1"/>
  <c r="T29" i="1"/>
  <c r="T21" i="1"/>
  <c r="T10" i="1"/>
  <c r="T12" i="1"/>
  <c r="T9" i="1"/>
  <c r="Q63" i="1"/>
  <c r="T40" i="1"/>
  <c r="T32" i="1"/>
  <c r="T24" i="1"/>
  <c r="T13" i="1"/>
  <c r="T68" i="1"/>
  <c r="T62" i="1"/>
  <c r="T72" i="1"/>
  <c r="T69" i="1"/>
  <c r="T66" i="1"/>
  <c r="T70" i="1"/>
  <c r="AP74" i="1"/>
  <c r="AN73" i="1"/>
  <c r="AK75" i="1"/>
  <c r="AK74" i="1"/>
  <c r="AK73" i="1"/>
  <c r="AJ73" i="1"/>
  <c r="AD75" i="1"/>
  <c r="AD74" i="1"/>
  <c r="AH67" i="1" s="1"/>
  <c r="Z72" i="1"/>
  <c r="AR72" i="1" s="1"/>
  <c r="Z71" i="1"/>
  <c r="AA75" i="1" s="1"/>
  <c r="C74" i="1"/>
  <c r="AR71" i="1" l="1"/>
  <c r="AH68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E108" i="1"/>
  <c r="F108" i="1"/>
  <c r="G108" i="1"/>
  <c r="H108" i="1"/>
  <c r="I108" i="1"/>
  <c r="J108" i="1"/>
  <c r="K108" i="1"/>
  <c r="L108" i="1"/>
  <c r="M108" i="1"/>
  <c r="E5" i="3" s="1"/>
  <c r="N108" i="1"/>
  <c r="O108" i="1"/>
  <c r="U108" i="1"/>
  <c r="W108" i="1"/>
  <c r="X108" i="1"/>
  <c r="E109" i="1"/>
  <c r="F109" i="1"/>
  <c r="G109" i="1"/>
  <c r="H109" i="1"/>
  <c r="I109" i="1"/>
  <c r="J109" i="1"/>
  <c r="K109" i="1"/>
  <c r="L109" i="1"/>
  <c r="M109" i="1"/>
  <c r="E6" i="3" s="1"/>
  <c r="N109" i="1"/>
  <c r="O109" i="1"/>
  <c r="U109" i="1"/>
  <c r="W109" i="1"/>
  <c r="X109" i="1"/>
  <c r="E110" i="1"/>
  <c r="F110" i="1"/>
  <c r="G110" i="1"/>
  <c r="H110" i="1"/>
  <c r="I110" i="1"/>
  <c r="J110" i="1"/>
  <c r="K110" i="1"/>
  <c r="L110" i="1"/>
  <c r="M110" i="1"/>
  <c r="E7" i="3" s="1"/>
  <c r="N110" i="1"/>
  <c r="O110" i="1"/>
  <c r="U110" i="1"/>
  <c r="W110" i="1"/>
  <c r="X110" i="1"/>
  <c r="E111" i="1"/>
  <c r="F111" i="1"/>
  <c r="G111" i="1"/>
  <c r="H111" i="1"/>
  <c r="I111" i="1"/>
  <c r="J111" i="1"/>
  <c r="K111" i="1"/>
  <c r="L111" i="1"/>
  <c r="M111" i="1"/>
  <c r="E8" i="3" s="1"/>
  <c r="N111" i="1"/>
  <c r="O111" i="1"/>
  <c r="U111" i="1"/>
  <c r="W111" i="1"/>
  <c r="X111" i="1"/>
  <c r="E112" i="1"/>
  <c r="F112" i="1"/>
  <c r="G112" i="1"/>
  <c r="H112" i="1"/>
  <c r="I112" i="1"/>
  <c r="J112" i="1"/>
  <c r="K112" i="1"/>
  <c r="L112" i="1"/>
  <c r="M112" i="1"/>
  <c r="E2" i="3" s="1"/>
  <c r="N112" i="1"/>
  <c r="O112" i="1"/>
  <c r="U112" i="1"/>
  <c r="W112" i="1"/>
  <c r="X112" i="1"/>
  <c r="E113" i="1"/>
  <c r="F113" i="1"/>
  <c r="G113" i="1"/>
  <c r="H113" i="1"/>
  <c r="I113" i="1"/>
  <c r="J113" i="1"/>
  <c r="K113" i="1"/>
  <c r="L113" i="1"/>
  <c r="M113" i="1"/>
  <c r="E3" i="3" s="1"/>
  <c r="N113" i="1"/>
  <c r="O113" i="1"/>
  <c r="U113" i="1"/>
  <c r="W113" i="1"/>
  <c r="X113" i="1"/>
  <c r="E114" i="1"/>
  <c r="F114" i="1"/>
  <c r="G114" i="1"/>
  <c r="H114" i="1"/>
  <c r="I114" i="1"/>
  <c r="J114" i="1"/>
  <c r="K114" i="1"/>
  <c r="L114" i="1"/>
  <c r="M114" i="1"/>
  <c r="E4" i="3" s="1"/>
  <c r="N114" i="1"/>
  <c r="O114" i="1"/>
  <c r="U114" i="1"/>
  <c r="W114" i="1"/>
  <c r="X114" i="1"/>
  <c r="D113" i="1"/>
  <c r="D112" i="1"/>
  <c r="D111" i="1"/>
  <c r="D110" i="1"/>
  <c r="D109" i="1"/>
  <c r="D108" i="1"/>
  <c r="D11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K102" i="1" l="1"/>
  <c r="C5" i="4" s="1"/>
  <c r="AJ102" i="1"/>
  <c r="B5" i="4" s="1"/>
  <c r="M104" i="1"/>
  <c r="M102" i="1"/>
  <c r="M103" i="1" s="1"/>
  <c r="Z65" i="1"/>
  <c r="AD65" i="1"/>
  <c r="AH58" i="1" s="1"/>
  <c r="AP65" i="1"/>
  <c r="Z66" i="1"/>
  <c r="AD66" i="1"/>
  <c r="AH59" i="1" s="1"/>
  <c r="AP66" i="1"/>
  <c r="Z67" i="1"/>
  <c r="AD67" i="1"/>
  <c r="AH60" i="1" s="1"/>
  <c r="AP67" i="1"/>
  <c r="Z68" i="1"/>
  <c r="AD68" i="1"/>
  <c r="AH61" i="1" s="1"/>
  <c r="AP68" i="1"/>
  <c r="Z69" i="1"/>
  <c r="AA73" i="1" s="1"/>
  <c r="AD69" i="1"/>
  <c r="AH62" i="1" s="1"/>
  <c r="AP69" i="1"/>
  <c r="Z70" i="1"/>
  <c r="AA74" i="1" s="1"/>
  <c r="AD70" i="1"/>
  <c r="AP70" i="1"/>
  <c r="AD71" i="1"/>
  <c r="AP71" i="1"/>
  <c r="AD72" i="1"/>
  <c r="AE76" i="1" s="1"/>
  <c r="AP72" i="1"/>
  <c r="AD73" i="1"/>
  <c r="AE77" i="1" s="1"/>
  <c r="AP7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C68" i="1"/>
  <c r="C69" i="1"/>
  <c r="C70" i="1"/>
  <c r="C71" i="1"/>
  <c r="C72" i="1"/>
  <c r="C73" i="1"/>
  <c r="AB77" i="1" l="1"/>
  <c r="AC77" i="1" s="1"/>
  <c r="AL74" i="1"/>
  <c r="AB76" i="1"/>
  <c r="AL73" i="1"/>
  <c r="AH65" i="1"/>
  <c r="AI69" i="1" s="1"/>
  <c r="AH66" i="1"/>
  <c r="AI70" i="1" s="1"/>
  <c r="AR68" i="1"/>
  <c r="AA72" i="1"/>
  <c r="AR70" i="1"/>
  <c r="AR67" i="1"/>
  <c r="AA71" i="1"/>
  <c r="AR69" i="1"/>
  <c r="AH64" i="1"/>
  <c r="AE75" i="1"/>
  <c r="AH63" i="1"/>
  <c r="AI67" i="1" s="1"/>
  <c r="AE74" i="1"/>
  <c r="AF77" i="1" s="1"/>
  <c r="AG77" i="1" s="1"/>
  <c r="AI62" i="1"/>
  <c r="AQ39" i="1"/>
  <c r="P114" i="1"/>
  <c r="AQ38" i="1"/>
  <c r="P113" i="1"/>
  <c r="P108" i="1"/>
  <c r="AQ40" i="1"/>
  <c r="P112" i="1"/>
  <c r="AQ37" i="1"/>
  <c r="AQ36" i="1"/>
  <c r="P111" i="1"/>
  <c r="P110" i="1"/>
  <c r="AQ35" i="1"/>
  <c r="AQ34" i="1"/>
  <c r="P109" i="1"/>
  <c r="AE73" i="1"/>
  <c r="AF76" i="1" s="1"/>
  <c r="AG76" i="1" s="1"/>
  <c r="AE71" i="1"/>
  <c r="AF74" i="1" s="1"/>
  <c r="AG74" i="1" s="1"/>
  <c r="AO74" i="1" s="1"/>
  <c r="AE69" i="1"/>
  <c r="AF72" i="1" s="1"/>
  <c r="AG72" i="1" s="1"/>
  <c r="AO72" i="1" s="1"/>
  <c r="AE70" i="1"/>
  <c r="AF73" i="1" s="1"/>
  <c r="AG73" i="1" s="1"/>
  <c r="AO73" i="1" s="1"/>
  <c r="AA69" i="1"/>
  <c r="AL69" i="1" s="1"/>
  <c r="AE72" i="1"/>
  <c r="AF75" i="1" s="1"/>
  <c r="AG75" i="1" s="1"/>
  <c r="AO75" i="1" s="1"/>
  <c r="AR65" i="1"/>
  <c r="AA70" i="1"/>
  <c r="AL70" i="1" s="1"/>
  <c r="AR66" i="1"/>
  <c r="C13" i="1"/>
  <c r="Z13" i="1"/>
  <c r="AD13" i="1"/>
  <c r="C14" i="1"/>
  <c r="Z14" i="1"/>
  <c r="AD14" i="1"/>
  <c r="C15" i="1"/>
  <c r="Z15" i="1"/>
  <c r="AD15" i="1"/>
  <c r="C16" i="1"/>
  <c r="Z16" i="1"/>
  <c r="AD16" i="1"/>
  <c r="C12" i="1"/>
  <c r="Z12" i="1"/>
  <c r="AD12" i="1"/>
  <c r="AC76" i="1" l="1"/>
  <c r="AS76" i="1"/>
  <c r="AI63" i="1"/>
  <c r="AE16" i="1"/>
  <c r="AI66" i="1"/>
  <c r="AI65" i="1"/>
  <c r="AL72" i="1"/>
  <c r="AB75" i="1"/>
  <c r="AL71" i="1"/>
  <c r="AB74" i="1"/>
  <c r="AI64" i="1"/>
  <c r="AI68" i="1"/>
  <c r="Q108" i="1"/>
  <c r="Q109" i="1"/>
  <c r="Q110" i="1"/>
  <c r="Q111" i="1"/>
  <c r="C3" i="6"/>
  <c r="AQ102" i="1"/>
  <c r="C2" i="6"/>
  <c r="Q112" i="1"/>
  <c r="Q103" i="1"/>
  <c r="C4" i="4" s="1"/>
  <c r="Q114" i="1"/>
  <c r="Q102" i="1"/>
  <c r="C2" i="4" s="1"/>
  <c r="Q113" i="1"/>
  <c r="Q104" i="1"/>
  <c r="C3" i="4" s="1"/>
  <c r="AB72" i="1"/>
  <c r="AB73" i="1"/>
  <c r="AA16" i="1"/>
  <c r="AC75" i="1" l="1"/>
  <c r="AM75" i="1" s="1"/>
  <c r="AS75" i="1"/>
  <c r="AC74" i="1"/>
  <c r="AM74" i="1" s="1"/>
  <c r="AS74" i="1"/>
  <c r="AC72" i="1"/>
  <c r="AM72" i="1" s="1"/>
  <c r="AS72" i="1"/>
  <c r="AS73" i="1"/>
  <c r="AC73" i="1"/>
  <c r="AM73" i="1" s="1"/>
  <c r="S113" i="1" l="1"/>
  <c r="S112" i="1"/>
  <c r="S111" i="1"/>
  <c r="S110" i="1"/>
  <c r="S109" i="1"/>
  <c r="S108" i="1"/>
  <c r="S114" i="1"/>
  <c r="T111" i="1"/>
  <c r="T108" i="1" l="1"/>
  <c r="T112" i="1"/>
  <c r="T109" i="1"/>
  <c r="T113" i="1"/>
  <c r="T114" i="1"/>
  <c r="T110" i="1"/>
  <c r="T104" i="1"/>
  <c r="T102" i="1"/>
  <c r="T103" i="1" s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B3" i="6"/>
  <c r="AP102" i="1"/>
  <c r="C3" i="3"/>
  <c r="D3" i="3"/>
  <c r="H3" i="3"/>
  <c r="C6" i="3"/>
  <c r="D6" i="3"/>
  <c r="H6" i="3"/>
  <c r="A5" i="3"/>
  <c r="A6" i="3"/>
  <c r="A7" i="3"/>
  <c r="A8" i="3"/>
  <c r="A2" i="3"/>
  <c r="A3" i="3"/>
  <c r="A4" i="3"/>
  <c r="C4" i="3"/>
  <c r="C2" i="3"/>
  <c r="C8" i="3"/>
  <c r="C7" i="3"/>
  <c r="C5" i="3"/>
  <c r="D4" i="3"/>
  <c r="D2" i="3"/>
  <c r="D8" i="3"/>
  <c r="D7" i="3"/>
  <c r="D5" i="3"/>
  <c r="H7" i="3"/>
  <c r="H8" i="3"/>
  <c r="H2" i="3"/>
  <c r="H4" i="3"/>
  <c r="H5" i="3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V108" i="1" l="1"/>
  <c r="V112" i="1"/>
  <c r="V114" i="1"/>
  <c r="V109" i="1"/>
  <c r="V110" i="1"/>
  <c r="V111" i="1"/>
  <c r="V113" i="1"/>
  <c r="AN102" i="1"/>
  <c r="F5" i="4" s="1"/>
  <c r="X104" i="1"/>
  <c r="F3" i="4" s="1"/>
  <c r="J104" i="1"/>
  <c r="B3" i="4" s="1"/>
  <c r="X102" i="1"/>
  <c r="F2" i="4" s="1"/>
  <c r="J102" i="1"/>
  <c r="B2" i="4" s="1"/>
  <c r="J103" i="1" l="1"/>
  <c r="B4" i="4" s="1"/>
  <c r="X103" i="1"/>
  <c r="F4" i="4" s="1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R108" i="1"/>
  <c r="R111" i="1" l="1"/>
  <c r="R110" i="1"/>
  <c r="R109" i="1"/>
  <c r="R114" i="1"/>
  <c r="R113" i="1"/>
  <c r="R112" i="1"/>
  <c r="AC71" i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Z108" i="1" l="1"/>
  <c r="AD112" i="1"/>
  <c r="AD113" i="1"/>
  <c r="Z109" i="1"/>
  <c r="AD114" i="1"/>
  <c r="Z114" i="1"/>
  <c r="AD111" i="1"/>
  <c r="Z113" i="1"/>
  <c r="AD110" i="1"/>
  <c r="Z112" i="1"/>
  <c r="AD109" i="1"/>
  <c r="Z111" i="1"/>
  <c r="Z110" i="1"/>
  <c r="AD108" i="1"/>
  <c r="AB68" i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F62" i="1" s="1"/>
  <c r="AG62" i="1" s="1"/>
  <c r="AO62" i="1" s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F44" i="1" s="1"/>
  <c r="AG44" i="1" s="1"/>
  <c r="AO44" i="1" s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F35" i="1" s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H38" i="1"/>
  <c r="AH30" i="1"/>
  <c r="AI30" i="1" s="1"/>
  <c r="AH32" i="1"/>
  <c r="AF17" i="1"/>
  <c r="AG17" i="1" s="1"/>
  <c r="AF19" i="1"/>
  <c r="AG19" i="1" s="1"/>
  <c r="AS15" i="1"/>
  <c r="AI46" i="1" l="1"/>
  <c r="AE112" i="1"/>
  <c r="AI33" i="1"/>
  <c r="AI47" i="1"/>
  <c r="AI32" i="1"/>
  <c r="AF43" i="1"/>
  <c r="AG43" i="1" s="1"/>
  <c r="AO43" i="1" s="1"/>
  <c r="AE108" i="1"/>
  <c r="AG36" i="1"/>
  <c r="AE109" i="1"/>
  <c r="AG35" i="1"/>
  <c r="AF110" i="1"/>
  <c r="AA113" i="1"/>
  <c r="F3" i="3" s="1"/>
  <c r="AL38" i="1"/>
  <c r="AA114" i="1"/>
  <c r="F4" i="3" s="1"/>
  <c r="AL39" i="1"/>
  <c r="AL37" i="1"/>
  <c r="AA112" i="1"/>
  <c r="F2" i="3" s="1"/>
  <c r="AB67" i="1"/>
  <c r="AS67" i="1" s="1"/>
  <c r="AL64" i="1"/>
  <c r="AI52" i="1"/>
  <c r="AE110" i="1"/>
  <c r="AF39" i="1"/>
  <c r="AE111" i="1"/>
  <c r="AG34" i="1"/>
  <c r="AF109" i="1"/>
  <c r="AA111" i="1"/>
  <c r="F8" i="3" s="1"/>
  <c r="AL36" i="1"/>
  <c r="AL40" i="1"/>
  <c r="AA108" i="1"/>
  <c r="F5" i="3" s="1"/>
  <c r="AE114" i="1"/>
  <c r="AI49" i="1"/>
  <c r="AB66" i="1"/>
  <c r="AC66" i="1" s="1"/>
  <c r="AM66" i="1" s="1"/>
  <c r="AL63" i="1"/>
  <c r="AE113" i="1"/>
  <c r="AG38" i="1"/>
  <c r="AF113" i="1"/>
  <c r="D3" i="6"/>
  <c r="D2" i="6"/>
  <c r="AR102" i="1"/>
  <c r="AB65" i="1"/>
  <c r="AC65" i="1" s="1"/>
  <c r="AM65" i="1" s="1"/>
  <c r="AL62" i="1"/>
  <c r="AL35" i="1"/>
  <c r="AA110" i="1"/>
  <c r="F7" i="3" s="1"/>
  <c r="AA109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F6" i="3"/>
  <c r="AA104" i="1"/>
  <c r="D3" i="4" s="1"/>
  <c r="AA102" i="1"/>
  <c r="D2" i="4" s="1"/>
  <c r="AB38" i="1"/>
  <c r="AB41" i="1"/>
  <c r="AB42" i="1"/>
  <c r="AB36" i="1"/>
  <c r="AB39" i="1"/>
  <c r="AB37" i="1"/>
  <c r="AF37" i="1"/>
  <c r="AF40" i="1"/>
  <c r="AB40" i="1"/>
  <c r="AF111" i="1" l="1"/>
  <c r="AS66" i="1"/>
  <c r="AS65" i="1"/>
  <c r="AC67" i="1"/>
  <c r="AM67" i="1" s="1"/>
  <c r="AB111" i="1"/>
  <c r="AB110" i="1"/>
  <c r="AB109" i="1"/>
  <c r="AO38" i="1"/>
  <c r="AG113" i="1"/>
  <c r="I3" i="3" s="1"/>
  <c r="AB113" i="1"/>
  <c r="AG40" i="1"/>
  <c r="AF108" i="1"/>
  <c r="AM34" i="1"/>
  <c r="AO35" i="1"/>
  <c r="AG110" i="1"/>
  <c r="I7" i="3" s="1"/>
  <c r="AG39" i="1"/>
  <c r="AF114" i="1"/>
  <c r="AB112" i="1"/>
  <c r="AM35" i="1"/>
  <c r="AO36" i="1"/>
  <c r="AG111" i="1"/>
  <c r="I8" i="3" s="1"/>
  <c r="AB114" i="1"/>
  <c r="AG37" i="1"/>
  <c r="AF112" i="1"/>
  <c r="AB108" i="1"/>
  <c r="AO34" i="1"/>
  <c r="AG109" i="1"/>
  <c r="I6" i="3" s="1"/>
  <c r="AI104" i="1"/>
  <c r="AI102" i="1"/>
  <c r="AI103" i="1" s="1"/>
  <c r="AL102" i="1"/>
  <c r="D5" i="4" s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A103" i="1"/>
  <c r="D4" i="4" s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G102" i="1" l="1"/>
  <c r="G2" i="4" s="1"/>
  <c r="AS102" i="1"/>
  <c r="AM38" i="1"/>
  <c r="AC113" i="1"/>
  <c r="G3" i="3" s="1"/>
  <c r="AG112" i="1"/>
  <c r="I2" i="3" s="1"/>
  <c r="AO37" i="1"/>
  <c r="AG104" i="1"/>
  <c r="G3" i="4" s="1"/>
  <c r="AM40" i="1"/>
  <c r="AC108" i="1"/>
  <c r="G5" i="3" s="1"/>
  <c r="AC114" i="1"/>
  <c r="G4" i="3" s="1"/>
  <c r="AM39" i="1"/>
  <c r="E3" i="6"/>
  <c r="AO40" i="1"/>
  <c r="AG108" i="1"/>
  <c r="I5" i="3" s="1"/>
  <c r="AC104" i="1"/>
  <c r="E3" i="4" s="1"/>
  <c r="AM37" i="1"/>
  <c r="AC112" i="1"/>
  <c r="G2" i="3" s="1"/>
  <c r="AM36" i="1"/>
  <c r="AC111" i="1"/>
  <c r="G8" i="3" s="1"/>
  <c r="AG114" i="1"/>
  <c r="I4" i="3" s="1"/>
  <c r="AO39" i="1"/>
  <c r="AC110" i="1"/>
  <c r="G7" i="3" s="1"/>
  <c r="E2" i="6"/>
  <c r="AC109" i="1"/>
  <c r="G6" i="3" s="1"/>
  <c r="AC102" i="1"/>
  <c r="E2" i="4" s="1"/>
  <c r="AG103" i="1"/>
  <c r="G4" i="4" s="1"/>
  <c r="AO102" i="1" l="1"/>
  <c r="G5" i="4" s="1"/>
  <c r="AC103" i="1"/>
  <c r="E4" i="4" s="1"/>
  <c r="AM102" i="1"/>
  <c r="E5" i="4" s="1"/>
</calcChain>
</file>

<file path=xl/sharedStrings.xml><?xml version="1.0" encoding="utf-8"?>
<sst xmlns="http://schemas.openxmlformats.org/spreadsheetml/2006/main" count="268" uniqueCount="158">
  <si>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</si>
  <si>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</si>
  <si>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</si>
  <si>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</si>
  <si>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</si>
  <si>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</si>
  <si>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</si>
  <si>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</si>
  <si>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</si>
  <si>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</si>
  <si>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</si>
  <si>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</si>
  <si>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</si>
  <si>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</si>
  <si>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</si>
  <si>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</si>
  <si>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</si>
  <si>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</si>
  <si>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</si>
  <si>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</si>
  <si>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</si>
  <si>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</si>
  <si>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</si>
  <si>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</si>
  <si>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</si>
  <si>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</si>
  <si>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</si>
  <si>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</si>
  <si>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</si>
  <si>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</si>
  <si>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</si>
  <si>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</si>
  <si>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</si>
  <si>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</si>
  <si>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</si>
  <si>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</si>
  <si>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</si>
  <si>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</si>
  <si>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</si>
  <si>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</si>
  <si>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</si>
  <si>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</si>
  <si>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</si>
  <si>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</si>
  <si>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</si>
  <si>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</si>
  <si>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</si>
  <si>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</si>
  <si>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</si>
  <si>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</si>
  <si>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</si>
  <si>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</si>
  <si>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</si>
  <si>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</si>
  <si>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</si>
  <si>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</si>
  <si>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</si>
  <si>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</si>
  <si>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</si>
  <si>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</si>
  <si>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</si>
  <si>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</si>
  <si>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</si>
  <si>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</si>
  <si>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</si>
  <si>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</si>
  <si>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</si>
  <si>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</si>
  <si>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</si>
  <si>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</si>
  <si>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</si>
  <si>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</si>
  <si>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</si>
  <si>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</si>
  <si>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</si>
  <si>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</si>
  <si>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</si>
  <si>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</si>
  <si>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</si>
  <si>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</si>
  <si>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</si>
  <si>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</si>
  <si>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</si>
  <si>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</si>
  <si>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</si>
  <si>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</si>
  <si>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</si>
  <si>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</si>
  <si>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</si>
  <si>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</si>
  <si>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</si>
  <si>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</si>
  <si>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</si>
  <si>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</si>
  <si>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</si>
  <si>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</si>
  <si>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</si>
  <si>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</si>
  <si>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</si>
  <si>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</si>
  <si>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</si>
  <si>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</si>
  <si>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</si>
  <si>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</si>
  <si>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</si>
  <si>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</si>
  <si>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</si>
  <si>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</si>
  <si>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</si>
  <si>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</si>
  <si>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</si>
  <si>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</si>
  <si>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</si>
  <si>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</si>
  <si>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</si>
  <si>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</si>
  <si>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</si>
  <si>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</si>
  <si>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</si>
  <si>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</si>
  <si>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</si>
  <si>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</si>
  <si>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</si>
  <si>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</si>
  <si>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</si>
  <si>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</si>
  <si>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</si>
  <si>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</si>
  <si>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</si>
  <si>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</si>
  <si>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</si>
  <si>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 H7 vs. RKI-A vs. )</t>
  </si>
  <si>
    <t>MAE(RKI7-H vs. RKI-H)</t>
  </si>
  <si>
    <t>MAE(RKI7-H vs. RKI7-H)</t>
  </si>
  <si>
    <t>MAE(RKI7-H vs. NEU-H)</t>
  </si>
  <si>
    <t>MAE(RKI7-H vs. NEU-HA)</t>
  </si>
  <si>
    <t>MAE(RKI7-H vs. NEU-A)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</si>
  <si>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</si>
  <si>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</si>
  <si>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</si>
  <si>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</si>
  <si>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</si>
  <si>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</si>
  <si>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</si>
  <si>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</si>
  <si>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</si>
  <si>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</si>
  <si>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</si>
  <si>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</si>
  <si>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</si>
  <si>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</si>
  <si>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</si>
  <si>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https://publikationen.bibliothek.kit.edu/1000119466/7364762</t>
  </si>
  <si>
    <t>http://dx.doi.org/10.13140/RG.2.2.14990</t>
  </si>
  <si>
    <t>täglich</t>
  </si>
  <si>
    <t>reguläre Datenupdates</t>
  </si>
  <si>
    <t xml:space="preserve">Preprint, 21.5.2020, Karlsruher Institut für Technologie, Researchgate, </t>
  </si>
  <si>
    <t>Excel-Tabelle zum Nowcasting vom 21.5.2020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</si>
</sst>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1"/>
    <xf numFmtId="0" fontId="6" fillId="0" borderId="1" applyNumberForma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1" fillId="0" borderId="1"/>
  </cellStyleXfs>
  <cellXfs count="70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6" fillId="0" borderId="1" xfId="5"/>
    <xf numFmtId="0" fontId="5" fillId="0" borderId="1" xfId="11"/>
  </cellXfs>
  <cellStyles count="13">
    <cellStyle name="Link" xfId="5" builtinId="8"/>
    <cellStyle name="Standard" xfId="0" builtinId="0"/>
    <cellStyle name="Standard 10" xfId="11"/>
    <cellStyle name="Standard 2" xfId="1"/>
    <cellStyle name="Standard 2 2" xfId="7"/>
    <cellStyle name="Standard 2 3" xfId="12"/>
    <cellStyle name="Standard 3" xfId="2"/>
    <cellStyle name="Standard 4" xfId="3"/>
    <cellStyle name="Standard 5" xfId="4"/>
    <cellStyle name="Standard 6" xfId="6"/>
    <cellStyle name="Standard 7" xfId="8"/>
    <cellStyle name="Standard 8" xfId="9"/>
    <cellStyle name="Standard 9" xfId="1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workbookViewId="0">
      <pane xSplit="1" ySplit="1" topLeftCell="B70" activePane="bottomRight" state="frozenSplit"/>
      <selection pane="topRight" activeCell="B1" sqref="B1"/>
      <selection pane="bottomLeft" activeCell="A2" sqref="A2"/>
      <selection pane="bottomRight" activeCell="A77" sqref="A77"/>
    </sheetView>
  </sheetViews>
  <sheetFormatPr baseColWidth="10" defaultColWidth="9.15234375" defaultRowHeight="14.6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>
      <c r="A1" s="17" t="s">
        <v>9</v>
      </c>
      <c r="B1" s="30" t="s">
        <v>37</v>
      </c>
      <c r="C1" s="17" t="s">
        <v>5</v>
      </c>
      <c r="D1" s="18" t="s">
        <v>10</v>
      </c>
      <c r="E1" s="17" t="s">
        <v>35</v>
      </c>
      <c r="F1" s="17" t="s">
        <v>34</v>
      </c>
      <c r="G1" s="18" t="s">
        <v>11</v>
      </c>
      <c r="H1" s="17" t="s">
        <v>0</v>
      </c>
      <c r="I1" s="17" t="s">
        <v>1</v>
      </c>
      <c r="J1" s="18" t="s">
        <v>6</v>
      </c>
      <c r="K1" s="17" t="s">
        <v>2</v>
      </c>
      <c r="L1" s="17" t="s">
        <v>3</v>
      </c>
      <c r="M1" s="18" t="s">
        <v>121</v>
      </c>
      <c r="N1" s="64" t="s">
        <v>124</v>
      </c>
      <c r="O1" s="64" t="s">
        <v>125</v>
      </c>
      <c r="P1" s="17" t="s">
        <v>120</v>
      </c>
      <c r="Q1" s="24" t="s">
        <v>122</v>
      </c>
      <c r="R1" s="19" t="s">
        <v>30</v>
      </c>
      <c r="S1" s="19" t="s">
        <v>49</v>
      </c>
      <c r="T1" s="24" t="s">
        <v>50</v>
      </c>
      <c r="U1" s="20" t="s">
        <v>4</v>
      </c>
      <c r="V1" s="17" t="s">
        <v>5</v>
      </c>
      <c r="W1" s="19" t="s">
        <v>102</v>
      </c>
      <c r="X1" s="18" t="s">
        <v>7</v>
      </c>
      <c r="Y1" s="18" t="s">
        <v>123</v>
      </c>
      <c r="Z1" s="18" t="s">
        <v>28</v>
      </c>
      <c r="AA1" s="24" t="s">
        <v>8</v>
      </c>
      <c r="AB1" s="18" t="s">
        <v>29</v>
      </c>
      <c r="AC1" s="18" t="s">
        <v>12</v>
      </c>
      <c r="AD1" s="18" t="s">
        <v>111</v>
      </c>
      <c r="AE1" s="18" t="s">
        <v>31</v>
      </c>
      <c r="AF1" s="18" t="s">
        <v>13</v>
      </c>
      <c r="AG1" s="24" t="s">
        <v>14</v>
      </c>
      <c r="AH1" s="18" t="s">
        <v>32</v>
      </c>
      <c r="AI1" s="18" t="s">
        <v>33</v>
      </c>
      <c r="AJ1" s="24" t="s">
        <v>132</v>
      </c>
      <c r="AK1" s="24" t="s">
        <v>133</v>
      </c>
      <c r="AL1" s="24" t="s">
        <v>134</v>
      </c>
      <c r="AM1" s="18" t="s">
        <v>135</v>
      </c>
      <c r="AN1" s="24" t="s">
        <v>131</v>
      </c>
      <c r="AO1" s="24" t="s">
        <v>136</v>
      </c>
      <c r="AP1" s="18" t="s">
        <v>126</v>
      </c>
      <c r="AQ1" s="17" t="s">
        <v>126</v>
      </c>
      <c r="AR1" s="17" t="s">
        <v>43</v>
      </c>
      <c r="AS1" s="17" t="s">
        <v>44</v>
      </c>
    </row>
    <row r="2" spans="1:45">
      <c r="A2" s="10">
        <v>43892</v>
      </c>
      <c r="B2" s="31">
        <v>0</v>
      </c>
      <c r="C2" s="11" t="str">
        <f>TEXT(A2,"TTTT")</f>
        <v>Montag</v>
      </c>
      <c r="D2" s="69">
        <v>310</v>
      </c>
      <c r="E2" s="69">
        <v>296</v>
      </c>
      <c r="F2" s="69">
        <v>324</v>
      </c>
      <c r="G2" s="69">
        <v>227</v>
      </c>
      <c r="H2" s="69">
        <v>214</v>
      </c>
      <c r="I2" s="69">
        <v>240</v>
      </c>
      <c r="J2" s="69"/>
      <c r="K2" s="69"/>
      <c r="L2" s="69"/>
      <c r="M2" s="69"/>
      <c r="N2" s="69"/>
      <c r="O2" s="69"/>
      <c r="P2"/>
      <c r="Q2" s="2"/>
      <c r="R2" s="32"/>
      <c r="S2" s="32"/>
      <c r="T2" s="33"/>
      <c r="U2" s="13">
        <v>43896</v>
      </c>
      <c r="V2" s="11" t="str">
        <f t="shared" ref="V2:V33" si="0">TEXT(U2,"TTTT")</f>
        <v>Freitag</v>
      </c>
      <c r="W2" s="36"/>
      <c r="Z2" s="34"/>
      <c r="AA2" s="35"/>
      <c r="AB2" s="34"/>
      <c r="AC2" s="35"/>
      <c r="AD2" s="34"/>
      <c r="AE2" s="35"/>
      <c r="AF2" s="32"/>
      <c r="AG2" s="33"/>
      <c r="AH2" s="32"/>
      <c r="AI2" s="32"/>
    </row>
    <row r="3" spans="1:45">
      <c r="A3" s="10">
        <v>43893</v>
      </c>
      <c r="B3" s="31">
        <v>1</v>
      </c>
      <c r="C3" s="11" t="str">
        <f t="shared" ref="C3:C66" si="1">TEXT(A3,"TTTT")</f>
        <v>Dienstag</v>
      </c>
      <c r="D3" s="69">
        <v>329</v>
      </c>
      <c r="E3" s="69">
        <v>312</v>
      </c>
      <c r="F3" s="69">
        <v>344</v>
      </c>
      <c r="G3" s="69">
        <v>264</v>
      </c>
      <c r="H3" s="69">
        <v>250</v>
      </c>
      <c r="I3" s="69">
        <v>279</v>
      </c>
      <c r="J3" s="69"/>
      <c r="K3" s="69"/>
      <c r="L3" s="69"/>
      <c r="M3" s="69"/>
      <c r="N3" s="69"/>
      <c r="O3" s="69"/>
      <c r="P3"/>
      <c r="Q3" s="2"/>
      <c r="R3" s="32"/>
      <c r="S3" s="34"/>
      <c r="T3" s="33"/>
      <c r="U3" s="13">
        <v>43897</v>
      </c>
      <c r="V3" s="11" t="str">
        <f t="shared" si="0"/>
        <v>Samstag</v>
      </c>
      <c r="W3" s="36"/>
      <c r="Z3" s="34"/>
      <c r="AA3" s="35"/>
      <c r="AB3" s="34"/>
      <c r="AC3" s="35"/>
      <c r="AD3" s="34"/>
      <c r="AE3" s="35"/>
      <c r="AF3" s="32"/>
      <c r="AG3" s="33"/>
      <c r="AH3" s="32"/>
      <c r="AI3" s="32"/>
    </row>
    <row r="4" spans="1:45">
      <c r="A4" s="10">
        <v>43894</v>
      </c>
      <c r="B4" s="31">
        <v>2</v>
      </c>
      <c r="C4" s="11" t="str">
        <f t="shared" si="1"/>
        <v>Mittwoch</v>
      </c>
      <c r="D4" s="69">
        <v>455</v>
      </c>
      <c r="E4" s="69">
        <v>438</v>
      </c>
      <c r="F4" s="69">
        <v>478</v>
      </c>
      <c r="G4" s="69">
        <v>331</v>
      </c>
      <c r="H4" s="69">
        <v>315</v>
      </c>
      <c r="I4" s="69">
        <v>348</v>
      </c>
      <c r="J4" s="69"/>
      <c r="K4" s="69"/>
      <c r="L4" s="69"/>
      <c r="M4" s="69"/>
      <c r="N4" s="69"/>
      <c r="O4" s="69"/>
      <c r="P4"/>
      <c r="Q4" s="2"/>
      <c r="R4" s="32"/>
      <c r="S4" s="34"/>
      <c r="T4" s="33"/>
      <c r="U4" s="13">
        <v>43898</v>
      </c>
      <c r="V4" s="11" t="str">
        <f t="shared" si="0"/>
        <v>Sonntag</v>
      </c>
      <c r="W4" s="36"/>
      <c r="Z4" s="34"/>
      <c r="AA4" s="35"/>
      <c r="AB4" s="34"/>
      <c r="AC4" s="35"/>
      <c r="AD4" s="34"/>
      <c r="AE4" s="35"/>
      <c r="AF4" s="32"/>
      <c r="AG4" s="33"/>
      <c r="AH4" s="32"/>
      <c r="AI4" s="32"/>
    </row>
    <row r="5" spans="1:45">
      <c r="A5" s="10">
        <v>43895</v>
      </c>
      <c r="B5" s="31">
        <v>3</v>
      </c>
      <c r="C5" s="11" t="str">
        <f t="shared" si="1"/>
        <v>Donnerstag</v>
      </c>
      <c r="D5" s="69">
        <v>503</v>
      </c>
      <c r="E5" s="69">
        <v>481</v>
      </c>
      <c r="F5" s="69">
        <v>528</v>
      </c>
      <c r="G5" s="69">
        <v>399</v>
      </c>
      <c r="H5" s="69">
        <v>381</v>
      </c>
      <c r="I5" s="69">
        <v>418</v>
      </c>
      <c r="J5" s="69"/>
      <c r="K5" s="69"/>
      <c r="L5" s="69"/>
      <c r="M5" s="69"/>
      <c r="N5" s="69"/>
      <c r="O5" s="69"/>
      <c r="P5"/>
      <c r="Q5" s="2"/>
      <c r="R5" s="32"/>
      <c r="S5" s="4">
        <f t="shared" ref="S5:S36" si="2">AVERAGE(D2:D5)</f>
        <v>399.25</v>
      </c>
      <c r="T5" s="33"/>
      <c r="U5" s="13">
        <v>43899</v>
      </c>
      <c r="V5" s="11" t="str">
        <f t="shared" si="0"/>
        <v>Montag</v>
      </c>
      <c r="W5" s="34"/>
      <c r="Z5" s="12">
        <f>AVERAGE(D2:D8)</f>
        <v>668.14285714285711</v>
      </c>
      <c r="AA5" s="35"/>
      <c r="AB5" s="34"/>
      <c r="AC5" s="35"/>
      <c r="AD5" s="34"/>
      <c r="AE5" s="35"/>
      <c r="AF5" s="32"/>
      <c r="AG5" s="33"/>
      <c r="AH5" s="32"/>
      <c r="AI5" s="32"/>
    </row>
    <row r="6" spans="1:45">
      <c r="A6" s="10">
        <v>43896</v>
      </c>
      <c r="B6" s="31">
        <v>4</v>
      </c>
      <c r="C6" s="11" t="str">
        <f t="shared" si="1"/>
        <v>Freitag</v>
      </c>
      <c r="D6" s="69">
        <v>760</v>
      </c>
      <c r="E6" s="69">
        <v>736</v>
      </c>
      <c r="F6" s="69">
        <v>788</v>
      </c>
      <c r="G6" s="69">
        <v>512</v>
      </c>
      <c r="H6" s="69">
        <v>491</v>
      </c>
      <c r="I6" s="69">
        <v>534</v>
      </c>
      <c r="J6" s="69">
        <v>2.25</v>
      </c>
      <c r="K6" s="69">
        <v>2.1800000000000002</v>
      </c>
      <c r="L6" s="69">
        <v>2.34</v>
      </c>
      <c r="M6" s="69">
        <v>2.3199999999999998</v>
      </c>
      <c r="N6" s="69">
        <v>2.27</v>
      </c>
      <c r="O6" s="69">
        <v>2.37</v>
      </c>
      <c r="P6" s="12"/>
      <c r="R6" s="32"/>
      <c r="S6" s="4">
        <f t="shared" si="2"/>
        <v>511.75</v>
      </c>
      <c r="T6" s="33"/>
      <c r="U6" s="13">
        <v>43900</v>
      </c>
      <c r="V6" s="11" t="str">
        <f t="shared" si="0"/>
        <v>Dienstag</v>
      </c>
      <c r="W6" s="14">
        <v>157</v>
      </c>
      <c r="Z6" s="12">
        <f>AVERAGE(D3:D9)</f>
        <v>908.14285714285711</v>
      </c>
      <c r="AA6" s="35"/>
      <c r="AB6" s="34"/>
      <c r="AC6" s="35"/>
      <c r="AD6" s="34"/>
      <c r="AE6" s="35"/>
      <c r="AF6" s="32"/>
      <c r="AG6" s="33"/>
      <c r="AH6" s="32"/>
      <c r="AI6" s="32"/>
    </row>
    <row r="7" spans="1:45">
      <c r="A7" s="10">
        <v>43897</v>
      </c>
      <c r="B7" s="31">
        <v>5</v>
      </c>
      <c r="C7" s="11" t="str">
        <f t="shared" si="1"/>
        <v>Samstag</v>
      </c>
      <c r="D7" s="69">
        <v>985</v>
      </c>
      <c r="E7" s="69">
        <v>960</v>
      </c>
      <c r="F7" s="69">
        <v>1014</v>
      </c>
      <c r="G7" s="69">
        <v>676</v>
      </c>
      <c r="H7" s="69">
        <v>653</v>
      </c>
      <c r="I7" s="69">
        <v>702</v>
      </c>
      <c r="J7" s="69">
        <v>2.56</v>
      </c>
      <c r="K7" s="69">
        <v>2.4700000000000002</v>
      </c>
      <c r="L7" s="69">
        <v>2.65</v>
      </c>
      <c r="M7" s="69">
        <v>2.54</v>
      </c>
      <c r="N7" s="69">
        <v>2.48</v>
      </c>
      <c r="O7" s="69">
        <v>2.59</v>
      </c>
      <c r="P7" s="12">
        <f>AVERAGE(D1:D7)</f>
        <v>557</v>
      </c>
      <c r="R7" s="32"/>
      <c r="S7" s="4">
        <f t="shared" si="2"/>
        <v>675.75</v>
      </c>
      <c r="T7" s="33"/>
      <c r="U7" s="13">
        <v>43901</v>
      </c>
      <c r="V7" s="11" t="str">
        <f t="shared" si="0"/>
        <v>Mittwoch</v>
      </c>
      <c r="W7" s="14">
        <v>271</v>
      </c>
      <c r="Z7" s="12">
        <f>AVERAGE(D4:D10)</f>
        <v>1227.5714285714287</v>
      </c>
      <c r="AA7" s="35"/>
      <c r="AB7" s="34"/>
      <c r="AC7" s="35"/>
      <c r="AD7" s="34"/>
      <c r="AE7" s="35"/>
      <c r="AF7" s="32"/>
      <c r="AG7" s="33"/>
      <c r="AH7" s="32"/>
      <c r="AI7" s="32"/>
    </row>
    <row r="8" spans="1:45">
      <c r="A8" s="10">
        <v>43898</v>
      </c>
      <c r="B8" s="31">
        <v>6</v>
      </c>
      <c r="C8" s="11" t="str">
        <f t="shared" si="1"/>
        <v>Sonntag</v>
      </c>
      <c r="D8" s="69">
        <v>1335</v>
      </c>
      <c r="E8" s="69">
        <v>1299</v>
      </c>
      <c r="F8" s="69">
        <v>1370</v>
      </c>
      <c r="G8" s="69">
        <v>896</v>
      </c>
      <c r="H8" s="69">
        <v>869</v>
      </c>
      <c r="I8" s="69">
        <v>925</v>
      </c>
      <c r="J8" s="69">
        <v>2.71</v>
      </c>
      <c r="K8" s="69">
        <v>2.62</v>
      </c>
      <c r="L8" s="69">
        <v>2.79</v>
      </c>
      <c r="M8" s="69">
        <v>2.89</v>
      </c>
      <c r="N8" s="69">
        <v>2.83</v>
      </c>
      <c r="O8" s="69">
        <v>2.96</v>
      </c>
      <c r="P8" s="12">
        <f t="shared" ref="P8:P71" si="3">AVERAGE(D2:D8)</f>
        <v>668.14285714285711</v>
      </c>
      <c r="R8" s="32"/>
      <c r="S8" s="4">
        <f t="shared" si="2"/>
        <v>895.75</v>
      </c>
      <c r="T8" s="33"/>
      <c r="U8" s="13">
        <v>43902</v>
      </c>
      <c r="V8" s="11" t="str">
        <f t="shared" si="0"/>
        <v>Donnerstag</v>
      </c>
      <c r="W8" s="14">
        <v>802</v>
      </c>
      <c r="Z8" s="12">
        <f t="shared" ref="Z8:Z36" si="4">AVERAGE(D5:D11)</f>
        <v>1624.8571428571429</v>
      </c>
      <c r="AA8" s="35"/>
      <c r="AB8" s="34"/>
      <c r="AC8" s="35"/>
      <c r="AD8" s="34"/>
      <c r="AE8" s="35"/>
      <c r="AF8" s="32"/>
      <c r="AG8" s="33"/>
      <c r="AH8" s="32"/>
      <c r="AI8" s="32"/>
    </row>
    <row r="9" spans="1:45" s="9" customFormat="1">
      <c r="A9" s="3">
        <v>43899</v>
      </c>
      <c r="B9" s="31">
        <v>7</v>
      </c>
      <c r="C9" s="9" t="str">
        <f t="shared" si="1"/>
        <v>Montag</v>
      </c>
      <c r="D9" s="69">
        <v>1990</v>
      </c>
      <c r="E9" s="69">
        <v>1949</v>
      </c>
      <c r="F9" s="69">
        <v>2030</v>
      </c>
      <c r="G9" s="69">
        <v>1268</v>
      </c>
      <c r="H9" s="69">
        <v>1236</v>
      </c>
      <c r="I9" s="69">
        <v>1300</v>
      </c>
      <c r="J9" s="69">
        <v>3.18</v>
      </c>
      <c r="K9" s="69">
        <v>3.08</v>
      </c>
      <c r="L9" s="69">
        <v>3.26</v>
      </c>
      <c r="M9" s="69">
        <v>3.1</v>
      </c>
      <c r="N9" s="69">
        <v>3.05</v>
      </c>
      <c r="O9" s="69">
        <v>3.15</v>
      </c>
      <c r="P9" s="12">
        <f t="shared" si="3"/>
        <v>908.14285714285711</v>
      </c>
      <c r="Q9" s="15"/>
      <c r="R9" s="4">
        <f t="shared" ref="R9:R40" si="5">W6</f>
        <v>157</v>
      </c>
      <c r="S9" s="4">
        <f t="shared" si="2"/>
        <v>1267.5</v>
      </c>
      <c r="T9" s="7">
        <f>S9/S5</f>
        <v>3.1747025673137133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4"/>
        <v>2068</v>
      </c>
      <c r="AA9" s="8">
        <f>Z9/Z5</f>
        <v>3.0951464614068849</v>
      </c>
      <c r="AB9" s="34"/>
      <c r="AC9" s="35"/>
      <c r="AD9" s="4">
        <f t="shared" ref="AD9:AD63" si="6">AVERAGE(W6:W12)</f>
        <v>696.14285714285711</v>
      </c>
      <c r="AE9" s="35"/>
      <c r="AF9" s="32"/>
      <c r="AG9" s="33"/>
      <c r="AH9" s="4">
        <f>AD16</f>
        <v>2380</v>
      </c>
      <c r="AI9" s="32"/>
      <c r="AJ9" s="7"/>
      <c r="AN9" s="7"/>
      <c r="AO9" s="7"/>
    </row>
    <row r="10" spans="1:45" s="9" customFormat="1">
      <c r="A10" s="3">
        <v>43900</v>
      </c>
      <c r="B10" s="31">
        <v>8</v>
      </c>
      <c r="C10" s="9" t="str">
        <f t="shared" si="1"/>
        <v>Dienstag</v>
      </c>
      <c r="D10" s="69">
        <v>2565</v>
      </c>
      <c r="E10" s="69">
        <v>2518</v>
      </c>
      <c r="F10" s="69">
        <v>2611</v>
      </c>
      <c r="G10" s="69">
        <v>1719</v>
      </c>
      <c r="H10" s="69">
        <v>1681</v>
      </c>
      <c r="I10" s="69">
        <v>1756</v>
      </c>
      <c r="J10" s="69">
        <v>3.36</v>
      </c>
      <c r="K10" s="69">
        <v>3.28</v>
      </c>
      <c r="L10" s="69">
        <v>3.43</v>
      </c>
      <c r="M10" s="69">
        <v>3.18</v>
      </c>
      <c r="N10" s="69">
        <v>3.14</v>
      </c>
      <c r="O10" s="69">
        <v>3.23</v>
      </c>
      <c r="P10" s="12">
        <f t="shared" si="3"/>
        <v>1227.5714285714287</v>
      </c>
      <c r="Q10" s="15"/>
      <c r="R10" s="4">
        <f t="shared" si="5"/>
        <v>271</v>
      </c>
      <c r="S10" s="4">
        <f t="shared" si="2"/>
        <v>1718.75</v>
      </c>
      <c r="T10" s="7">
        <f>S10/S6</f>
        <v>3.3585735222276503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4"/>
        <v>2587.5714285714284</v>
      </c>
      <c r="AA10" s="8">
        <f t="shared" ref="AA10:AA64" si="7">Z10/Z6</f>
        <v>2.8492999842693094</v>
      </c>
      <c r="AB10" s="34"/>
      <c r="AC10" s="35"/>
      <c r="AD10" s="4">
        <f t="shared" si="6"/>
        <v>837.14285714285711</v>
      </c>
      <c r="AE10" s="35"/>
      <c r="AF10" s="32"/>
      <c r="AG10" s="33"/>
      <c r="AH10" s="4">
        <f t="shared" ref="AH10:AH56" si="8">AD17</f>
        <v>2897.1428571428573</v>
      </c>
      <c r="AI10" s="32"/>
      <c r="AJ10" s="7"/>
      <c r="AN10" s="7"/>
      <c r="AO10" s="7"/>
    </row>
    <row r="11" spans="1:45" s="9" customFormat="1">
      <c r="A11" s="3">
        <v>43901</v>
      </c>
      <c r="B11" s="31">
        <v>9</v>
      </c>
      <c r="C11" s="9" t="str">
        <f t="shared" si="1"/>
        <v>Mittwoch</v>
      </c>
      <c r="D11" s="69">
        <v>3236</v>
      </c>
      <c r="E11" s="69">
        <v>3185</v>
      </c>
      <c r="F11" s="69">
        <v>3288</v>
      </c>
      <c r="G11" s="69">
        <v>2281</v>
      </c>
      <c r="H11" s="69">
        <v>2238</v>
      </c>
      <c r="I11" s="69">
        <v>2325</v>
      </c>
      <c r="J11" s="69">
        <v>3.37</v>
      </c>
      <c r="K11" s="69">
        <v>3.31</v>
      </c>
      <c r="L11" s="69">
        <v>3.44</v>
      </c>
      <c r="M11" s="69">
        <v>3.1</v>
      </c>
      <c r="N11" s="69">
        <v>3.06</v>
      </c>
      <c r="O11" s="69">
        <v>3.13</v>
      </c>
      <c r="P11" s="12">
        <f t="shared" si="3"/>
        <v>1624.8571428571429</v>
      </c>
      <c r="Q11" s="15">
        <f t="shared" ref="Q11:Q18" si="9">P12/P8</f>
        <v>3.0951464614068849</v>
      </c>
      <c r="R11" s="4">
        <f t="shared" si="5"/>
        <v>802</v>
      </c>
      <c r="S11" s="4">
        <f t="shared" si="2"/>
        <v>2281.5</v>
      </c>
      <c r="T11" s="7">
        <f t="shared" ref="T11:T64" si="10">S11/S7</f>
        <v>3.3762486126526081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4"/>
        <v>3086.1428571428573</v>
      </c>
      <c r="AA11" s="8">
        <f t="shared" si="7"/>
        <v>2.5140230420109391</v>
      </c>
      <c r="AB11" s="34"/>
      <c r="AC11" s="35"/>
      <c r="AD11" s="4">
        <f t="shared" si="6"/>
        <v>947.28571428571433</v>
      </c>
      <c r="AE11" s="35"/>
      <c r="AF11" s="34"/>
      <c r="AG11" s="35"/>
      <c r="AH11" s="4">
        <f t="shared" si="8"/>
        <v>3336.5714285714284</v>
      </c>
      <c r="AI11" s="32"/>
      <c r="AJ11" s="7"/>
      <c r="AN11" s="7"/>
      <c r="AO11" s="7"/>
    </row>
    <row r="12" spans="1:45" s="9" customFormat="1">
      <c r="A12" s="3">
        <v>43902</v>
      </c>
      <c r="B12" s="31">
        <v>10</v>
      </c>
      <c r="C12" s="9" t="str">
        <f t="shared" si="1"/>
        <v>Donnerstag</v>
      </c>
      <c r="D12" s="69">
        <v>3605</v>
      </c>
      <c r="E12" s="69">
        <v>3546</v>
      </c>
      <c r="F12" s="69">
        <v>3667</v>
      </c>
      <c r="G12" s="69">
        <v>2849</v>
      </c>
      <c r="H12" s="69">
        <v>2799</v>
      </c>
      <c r="I12" s="69">
        <v>2899</v>
      </c>
      <c r="J12" s="69">
        <v>3.18</v>
      </c>
      <c r="K12" s="69">
        <v>3.12</v>
      </c>
      <c r="L12" s="69">
        <v>3.25</v>
      </c>
      <c r="M12" s="69">
        <v>2.85</v>
      </c>
      <c r="N12" s="69">
        <v>2.82</v>
      </c>
      <c r="O12" s="69">
        <v>2.88</v>
      </c>
      <c r="P12" s="12">
        <f t="shared" si="3"/>
        <v>2068</v>
      </c>
      <c r="Q12" s="15">
        <f t="shared" si="9"/>
        <v>2.8492999842693094</v>
      </c>
      <c r="R12" s="4">
        <f t="shared" si="5"/>
        <v>693</v>
      </c>
      <c r="S12" s="4">
        <f t="shared" si="2"/>
        <v>2849</v>
      </c>
      <c r="T12" s="7">
        <f t="shared" si="10"/>
        <v>3.1805749372034606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4"/>
        <v>3569.1428571428573</v>
      </c>
      <c r="AA12" s="8">
        <f t="shared" si="7"/>
        <v>2.1965887110954809</v>
      </c>
      <c r="AB12" s="4">
        <f t="shared" ref="AB12:AB43" si="11">AVERAGE(D9:D12,AA9^1.75*D6,AA9^1.75*D7,AA9^1.75*D8)</f>
        <v>4805.9333484785757</v>
      </c>
      <c r="AC12" s="8">
        <f>AB12/Z8</f>
        <v>2.9577574678521215</v>
      </c>
      <c r="AD12" s="4">
        <f t="shared" si="6"/>
        <v>1232.8571428571429</v>
      </c>
      <c r="AE12" s="35"/>
      <c r="AF12" s="34"/>
      <c r="AG12" s="35"/>
      <c r="AH12" s="4">
        <f t="shared" si="8"/>
        <v>3644.1428571428573</v>
      </c>
      <c r="AI12" s="35"/>
      <c r="AJ12" s="7"/>
      <c r="AN12" s="7"/>
      <c r="AO12" s="7"/>
    </row>
    <row r="13" spans="1:45" s="9" customFormat="1">
      <c r="A13" s="3">
        <v>43903</v>
      </c>
      <c r="B13" s="31">
        <v>11</v>
      </c>
      <c r="C13" s="9" t="str">
        <f t="shared" si="1"/>
        <v>Freitag</v>
      </c>
      <c r="D13" s="69">
        <v>4397</v>
      </c>
      <c r="E13" s="69">
        <v>4343</v>
      </c>
      <c r="F13" s="69">
        <v>4457</v>
      </c>
      <c r="G13" s="69">
        <v>3451</v>
      </c>
      <c r="H13" s="69">
        <v>3398</v>
      </c>
      <c r="I13" s="69">
        <v>3506</v>
      </c>
      <c r="J13" s="69">
        <v>2.72</v>
      </c>
      <c r="K13" s="69">
        <v>2.68</v>
      </c>
      <c r="L13" s="69">
        <v>2.76</v>
      </c>
      <c r="M13" s="69">
        <v>2.5099999999999998</v>
      </c>
      <c r="N13" s="69">
        <v>2.4900000000000002</v>
      </c>
      <c r="O13" s="69">
        <v>2.54</v>
      </c>
      <c r="P13" s="12">
        <f t="shared" si="3"/>
        <v>2587.5714285714284</v>
      </c>
      <c r="Q13" s="15">
        <f t="shared" si="9"/>
        <v>2.5140230420109391</v>
      </c>
      <c r="R13" s="4">
        <f t="shared" si="5"/>
        <v>733</v>
      </c>
      <c r="S13" s="4">
        <f t="shared" si="2"/>
        <v>3450.75</v>
      </c>
      <c r="T13" s="7">
        <f t="shared" si="10"/>
        <v>2.7224852071005916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4"/>
        <v>4145.5714285714284</v>
      </c>
      <c r="AA13" s="8">
        <f t="shared" si="7"/>
        <v>2.0046283503730313</v>
      </c>
      <c r="AB13" s="4">
        <f t="shared" si="11"/>
        <v>5819.289894159434</v>
      </c>
      <c r="AC13" s="8">
        <f t="shared" ref="AC13:AC64" si="12">AB13/Z9</f>
        <v>2.8139699681622021</v>
      </c>
      <c r="AD13" s="4">
        <f t="shared" si="6"/>
        <v>1556.4285714285713</v>
      </c>
      <c r="AE13" s="8">
        <f>AD13/AD9</f>
        <v>2.2357890416581161</v>
      </c>
      <c r="AF13" s="34"/>
      <c r="AG13" s="35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>
      <c r="A14" s="3">
        <v>43904</v>
      </c>
      <c r="B14" s="31">
        <v>12</v>
      </c>
      <c r="C14" s="9" t="str">
        <f t="shared" si="1"/>
        <v>Samstag</v>
      </c>
      <c r="D14" s="69">
        <v>4475</v>
      </c>
      <c r="E14" s="69">
        <v>4413</v>
      </c>
      <c r="F14" s="69">
        <v>4535</v>
      </c>
      <c r="G14" s="69">
        <v>3928</v>
      </c>
      <c r="H14" s="69">
        <v>3872</v>
      </c>
      <c r="I14" s="69">
        <v>3987</v>
      </c>
      <c r="J14" s="69">
        <v>2.29</v>
      </c>
      <c r="K14" s="69">
        <v>2.2599999999999998</v>
      </c>
      <c r="L14" s="69">
        <v>2.3199999999999998</v>
      </c>
      <c r="M14" s="69">
        <v>2.2000000000000002</v>
      </c>
      <c r="N14" s="69">
        <v>2.1800000000000002</v>
      </c>
      <c r="O14" s="69">
        <v>2.2200000000000002</v>
      </c>
      <c r="P14" s="12">
        <f t="shared" si="3"/>
        <v>3086.1428571428573</v>
      </c>
      <c r="Q14" s="15">
        <f t="shared" si="9"/>
        <v>2.1965887110954809</v>
      </c>
      <c r="R14" s="4">
        <f t="shared" si="5"/>
        <v>1043</v>
      </c>
      <c r="S14" s="4">
        <f t="shared" si="2"/>
        <v>3928.25</v>
      </c>
      <c r="T14" s="7">
        <f t="shared" si="10"/>
        <v>2.2855272727272729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4"/>
        <v>4528</v>
      </c>
      <c r="AA14" s="8">
        <f t="shared" si="7"/>
        <v>1.7499033843096119</v>
      </c>
      <c r="AB14" s="4">
        <f t="shared" si="11"/>
        <v>6468.1262804185344</v>
      </c>
      <c r="AC14" s="8">
        <f t="shared" si="12"/>
        <v>2.4996899444006924</v>
      </c>
      <c r="AD14" s="4">
        <f t="shared" si="6"/>
        <v>1838.1428571428571</v>
      </c>
      <c r="AE14" s="8">
        <f t="shared" ref="AE14:AE64" si="13">AD14/AD10</f>
        <v>2.1957337883959043</v>
      </c>
      <c r="AF14" s="34"/>
      <c r="AG14" s="35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>
      <c r="A15" s="3">
        <v>43905</v>
      </c>
      <c r="B15" s="31">
        <v>13</v>
      </c>
      <c r="C15" s="9" t="str">
        <f t="shared" si="1"/>
        <v>Sonntag</v>
      </c>
      <c r="D15" s="69">
        <v>4716</v>
      </c>
      <c r="E15" s="69">
        <v>4658</v>
      </c>
      <c r="F15" s="69">
        <v>4776</v>
      </c>
      <c r="G15" s="69">
        <v>4298</v>
      </c>
      <c r="H15" s="69">
        <v>4240</v>
      </c>
      <c r="I15" s="69">
        <v>4359</v>
      </c>
      <c r="J15" s="69">
        <v>1.88</v>
      </c>
      <c r="K15" s="69">
        <v>1.86</v>
      </c>
      <c r="L15" s="69">
        <v>1.91</v>
      </c>
      <c r="M15" s="69">
        <v>2</v>
      </c>
      <c r="N15" s="69">
        <v>1.99</v>
      </c>
      <c r="O15" s="69">
        <v>2.02</v>
      </c>
      <c r="P15" s="12">
        <f t="shared" si="3"/>
        <v>3569.1428571428573</v>
      </c>
      <c r="Q15" s="15">
        <f t="shared" si="9"/>
        <v>2.0046283503730313</v>
      </c>
      <c r="R15" s="4">
        <f t="shared" si="5"/>
        <v>1174</v>
      </c>
      <c r="S15" s="4">
        <f t="shared" si="2"/>
        <v>4298.25</v>
      </c>
      <c r="T15" s="7">
        <f t="shared" si="10"/>
        <v>1.8839579224194609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4"/>
        <v>4825</v>
      </c>
      <c r="AA15" s="8">
        <f t="shared" si="7"/>
        <v>1.5634402629264452</v>
      </c>
      <c r="AB15" s="4">
        <f t="shared" si="11"/>
        <v>6867.3298901056305</v>
      </c>
      <c r="AC15" s="8">
        <f t="shared" si="12"/>
        <v>2.2252145179252607</v>
      </c>
      <c r="AD15" s="4">
        <f t="shared" si="6"/>
        <v>1967.4285714285713</v>
      </c>
      <c r="AE15" s="8">
        <f t="shared" si="13"/>
        <v>2.0769114763987329</v>
      </c>
      <c r="AF15" s="34"/>
      <c r="AG15" s="35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418</v>
      </c>
      <c r="AQ15" s="15">
        <f>ABS(P15-$D15)</f>
        <v>1146.8571428571427</v>
      </c>
      <c r="AR15" s="15">
        <f t="shared" ref="AR15:AR46" si="16">ABS(Z15-$D15)</f>
        <v>109</v>
      </c>
      <c r="AS15" s="15">
        <f t="shared" ref="AS15:AS46" si="17">ABS(AB15-$D15)</f>
        <v>2151.3298901056305</v>
      </c>
    </row>
    <row r="16" spans="1:45">
      <c r="A16" s="10">
        <v>43906</v>
      </c>
      <c r="B16" s="31">
        <v>14</v>
      </c>
      <c r="C16" s="11" t="str">
        <f t="shared" si="1"/>
        <v>Montag</v>
      </c>
      <c r="D16" s="69">
        <v>6025</v>
      </c>
      <c r="E16" s="69">
        <v>5949</v>
      </c>
      <c r="F16" s="69">
        <v>6091</v>
      </c>
      <c r="G16" s="69">
        <v>4903</v>
      </c>
      <c r="H16" s="69">
        <v>4840</v>
      </c>
      <c r="I16" s="69">
        <v>4965</v>
      </c>
      <c r="J16" s="69">
        <v>1.72</v>
      </c>
      <c r="K16" s="69">
        <v>1.7</v>
      </c>
      <c r="L16" s="69">
        <v>1.74</v>
      </c>
      <c r="M16" s="69">
        <v>1.75</v>
      </c>
      <c r="N16" s="69">
        <v>1.74</v>
      </c>
      <c r="O16" s="69">
        <v>1.76</v>
      </c>
      <c r="P16" s="12">
        <f t="shared" si="3"/>
        <v>4145.5714285714284</v>
      </c>
      <c r="Q16" s="15">
        <f t="shared" si="9"/>
        <v>1.7499033843096119</v>
      </c>
      <c r="R16" s="12">
        <f t="shared" si="5"/>
        <v>1144</v>
      </c>
      <c r="S16" s="4">
        <f t="shared" si="2"/>
        <v>4903.25</v>
      </c>
      <c r="T16" s="7">
        <f t="shared" si="10"/>
        <v>1.721042471042471</v>
      </c>
      <c r="U16" s="13">
        <v>43910</v>
      </c>
      <c r="V16" s="11" t="str">
        <f t="shared" si="0"/>
        <v>Freitag</v>
      </c>
      <c r="W16" s="14">
        <v>2958</v>
      </c>
      <c r="Z16" s="12">
        <f t="shared" si="4"/>
        <v>4987</v>
      </c>
      <c r="AA16" s="22">
        <f t="shared" si="7"/>
        <v>1.3972542427153378</v>
      </c>
      <c r="AB16" s="12">
        <f t="shared" si="11"/>
        <v>7339.8750312445127</v>
      </c>
      <c r="AC16" s="16">
        <f t="shared" si="12"/>
        <v>2.0564811566887444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1122</v>
      </c>
      <c r="AQ16" s="15">
        <f t="shared" ref="AQ16:AQ76" si="20">ABS(P16-$D16)</f>
        <v>1879.4285714285716</v>
      </c>
      <c r="AR16" s="15">
        <f t="shared" si="16"/>
        <v>1038</v>
      </c>
      <c r="AS16" s="15">
        <f t="shared" si="17"/>
        <v>1314.8750312445127</v>
      </c>
    </row>
    <row r="17" spans="1:45">
      <c r="A17" s="10">
        <v>43907</v>
      </c>
      <c r="B17" s="31">
        <v>15</v>
      </c>
      <c r="C17" s="11" t="str">
        <f t="shared" si="1"/>
        <v>Dienstag</v>
      </c>
      <c r="D17" s="69">
        <v>5242</v>
      </c>
      <c r="E17" s="69">
        <v>5161</v>
      </c>
      <c r="F17" s="69">
        <v>5311</v>
      </c>
      <c r="G17" s="69">
        <v>5115</v>
      </c>
      <c r="H17" s="69">
        <v>5045</v>
      </c>
      <c r="I17" s="69">
        <v>5178</v>
      </c>
      <c r="J17" s="69">
        <v>1.48</v>
      </c>
      <c r="K17" s="69">
        <v>1.47</v>
      </c>
      <c r="L17" s="69">
        <v>1.5</v>
      </c>
      <c r="M17" s="69">
        <v>1.56</v>
      </c>
      <c r="N17" s="69">
        <v>1.55</v>
      </c>
      <c r="O17" s="69">
        <v>1.57</v>
      </c>
      <c r="P17" s="12">
        <f t="shared" si="3"/>
        <v>4528</v>
      </c>
      <c r="Q17" s="15">
        <f t="shared" si="9"/>
        <v>1.5634402629264452</v>
      </c>
      <c r="R17" s="12">
        <f t="shared" si="5"/>
        <v>1042</v>
      </c>
      <c r="S17" s="4">
        <f t="shared" si="2"/>
        <v>5114.5</v>
      </c>
      <c r="T17" s="7">
        <f t="shared" si="10"/>
        <v>1.4821415634282402</v>
      </c>
      <c r="U17" s="13">
        <v>43911</v>
      </c>
      <c r="V17" s="11" t="str">
        <f t="shared" si="0"/>
        <v>Samstag</v>
      </c>
      <c r="W17" s="14">
        <v>2705</v>
      </c>
      <c r="Z17" s="12">
        <f t="shared" si="4"/>
        <v>5118.4285714285716</v>
      </c>
      <c r="AA17" s="8">
        <f t="shared" si="7"/>
        <v>1.2346738343843688</v>
      </c>
      <c r="AB17" s="12">
        <f t="shared" si="11"/>
        <v>7196.8774462463871</v>
      </c>
      <c r="AC17" s="16">
        <f t="shared" si="12"/>
        <v>1.7360399091534757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127</v>
      </c>
      <c r="AQ17" s="15">
        <f t="shared" si="20"/>
        <v>714</v>
      </c>
      <c r="AR17" s="15">
        <f t="shared" si="16"/>
        <v>123.57142857142844</v>
      </c>
      <c r="AS17" s="15">
        <f t="shared" si="17"/>
        <v>1954.8774462463871</v>
      </c>
    </row>
    <row r="18" spans="1:45">
      <c r="A18" s="10">
        <v>43908</v>
      </c>
      <c r="B18" s="31">
        <v>16</v>
      </c>
      <c r="C18" s="11" t="str">
        <f t="shared" si="1"/>
        <v>Mittwoch</v>
      </c>
      <c r="D18" s="69">
        <v>5315</v>
      </c>
      <c r="E18" s="69">
        <v>5253</v>
      </c>
      <c r="F18" s="69">
        <v>5391</v>
      </c>
      <c r="G18" s="69">
        <v>5325</v>
      </c>
      <c r="H18" s="69">
        <v>5255</v>
      </c>
      <c r="I18" s="69">
        <v>5392</v>
      </c>
      <c r="J18" s="69">
        <v>1.36</v>
      </c>
      <c r="K18" s="69">
        <v>1.34</v>
      </c>
      <c r="L18" s="69">
        <v>1.37</v>
      </c>
      <c r="M18" s="69">
        <v>1.4</v>
      </c>
      <c r="N18" s="69">
        <v>1.39</v>
      </c>
      <c r="O18" s="69">
        <v>1.4</v>
      </c>
      <c r="P18" s="12">
        <f t="shared" si="3"/>
        <v>4825</v>
      </c>
      <c r="Q18" s="15">
        <f t="shared" si="9"/>
        <v>1.3972542427153378</v>
      </c>
      <c r="R18" s="12">
        <f t="shared" si="5"/>
        <v>2801</v>
      </c>
      <c r="S18" s="4">
        <f t="shared" si="2"/>
        <v>5324.5</v>
      </c>
      <c r="T18" s="7">
        <f t="shared" si="10"/>
        <v>1.3554381722140902</v>
      </c>
      <c r="U18" s="13">
        <v>43912</v>
      </c>
      <c r="V18" s="11" t="str">
        <f t="shared" si="0"/>
        <v>Sonntag</v>
      </c>
      <c r="W18" s="14">
        <v>1948</v>
      </c>
      <c r="Z18" s="12">
        <f t="shared" si="4"/>
        <v>5113</v>
      </c>
      <c r="AA18" s="8">
        <f t="shared" si="7"/>
        <v>1.129196113074205</v>
      </c>
      <c r="AB18" s="12">
        <f t="shared" si="11"/>
        <v>6938.8894406211411</v>
      </c>
      <c r="AC18" s="16">
        <f t="shared" si="12"/>
        <v>1.5324402474870011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10</v>
      </c>
      <c r="AQ18" s="15">
        <f t="shared" si="20"/>
        <v>490</v>
      </c>
      <c r="AR18" s="15">
        <f t="shared" si="16"/>
        <v>202</v>
      </c>
      <c r="AS18" s="15">
        <f t="shared" si="17"/>
        <v>1623.8894406211411</v>
      </c>
    </row>
    <row r="19" spans="1:45">
      <c r="A19" s="10">
        <v>43909</v>
      </c>
      <c r="B19" s="31">
        <v>17</v>
      </c>
      <c r="C19" s="11" t="str">
        <f t="shared" si="1"/>
        <v>Donnerstag</v>
      </c>
      <c r="D19" s="69">
        <v>4739</v>
      </c>
      <c r="E19" s="69">
        <v>4676</v>
      </c>
      <c r="F19" s="69">
        <v>4812</v>
      </c>
      <c r="G19" s="69">
        <v>5330</v>
      </c>
      <c r="H19" s="69">
        <v>5260</v>
      </c>
      <c r="I19" s="69">
        <v>5401</v>
      </c>
      <c r="J19" s="69">
        <v>1.24</v>
      </c>
      <c r="K19" s="69">
        <v>1.23</v>
      </c>
      <c r="L19" s="69">
        <v>1.25</v>
      </c>
      <c r="M19" s="69">
        <v>1.23</v>
      </c>
      <c r="N19" s="69">
        <v>1.23</v>
      </c>
      <c r="O19" s="69">
        <v>1.24</v>
      </c>
      <c r="P19" s="12">
        <f t="shared" si="3"/>
        <v>4987</v>
      </c>
      <c r="Q19" s="15">
        <f t="shared" ref="Q19:Q77" si="21">P20/P16</f>
        <v>1.2346738343843688</v>
      </c>
      <c r="R19" s="12">
        <f t="shared" si="5"/>
        <v>2958</v>
      </c>
      <c r="S19" s="4">
        <f t="shared" si="2"/>
        <v>5330.25</v>
      </c>
      <c r="T19" s="7">
        <f t="shared" si="10"/>
        <v>1.2400977141860059</v>
      </c>
      <c r="U19" s="13">
        <v>43913</v>
      </c>
      <c r="V19" s="11" t="str">
        <f t="shared" si="0"/>
        <v>Montag</v>
      </c>
      <c r="W19" s="14">
        <v>4062</v>
      </c>
      <c r="Z19" s="12">
        <f t="shared" si="4"/>
        <v>4988.5714285714284</v>
      </c>
      <c r="AA19" s="8">
        <f t="shared" si="7"/>
        <v>1.033900814211695</v>
      </c>
      <c r="AB19" s="12">
        <f t="shared" si="11"/>
        <v>6531.5531821827399</v>
      </c>
      <c r="AC19" s="16">
        <f t="shared" si="12"/>
        <v>1.3536897786907234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591</v>
      </c>
      <c r="AQ19" s="15">
        <f t="shared" si="20"/>
        <v>248</v>
      </c>
      <c r="AR19" s="15">
        <f t="shared" si="16"/>
        <v>249.57142857142844</v>
      </c>
      <c r="AS19" s="15">
        <f t="shared" si="17"/>
        <v>1792.5531821827399</v>
      </c>
    </row>
    <row r="20" spans="1:45">
      <c r="A20" s="10">
        <v>43910</v>
      </c>
      <c r="B20" s="31">
        <v>18</v>
      </c>
      <c r="C20" s="11" t="str">
        <f t="shared" si="1"/>
        <v>Freitag</v>
      </c>
      <c r="D20" s="69">
        <v>5317</v>
      </c>
      <c r="E20" s="69">
        <v>5249</v>
      </c>
      <c r="F20" s="69">
        <v>5393</v>
      </c>
      <c r="G20" s="69">
        <v>5153</v>
      </c>
      <c r="H20" s="69">
        <v>5085</v>
      </c>
      <c r="I20" s="69">
        <v>5226</v>
      </c>
      <c r="J20" s="69">
        <v>1.05</v>
      </c>
      <c r="K20" s="69">
        <v>1.04</v>
      </c>
      <c r="L20" s="69">
        <v>1.06</v>
      </c>
      <c r="M20" s="69">
        <v>1.1299999999999999</v>
      </c>
      <c r="N20" s="69">
        <v>1.1200000000000001</v>
      </c>
      <c r="O20" s="69">
        <v>1.1399999999999999</v>
      </c>
      <c r="P20" s="12">
        <f t="shared" si="3"/>
        <v>5118.4285714285716</v>
      </c>
      <c r="Q20" s="15">
        <f t="shared" si="21"/>
        <v>1.129196113074205</v>
      </c>
      <c r="R20" s="12">
        <f t="shared" si="5"/>
        <v>2705</v>
      </c>
      <c r="S20" s="4">
        <f t="shared" si="2"/>
        <v>5153.25</v>
      </c>
      <c r="T20" s="7">
        <f t="shared" si="10"/>
        <v>1.0509865905266915</v>
      </c>
      <c r="U20" s="13">
        <v>43914</v>
      </c>
      <c r="V20" s="11" t="str">
        <f t="shared" si="0"/>
        <v>Dienstag</v>
      </c>
      <c r="W20" s="14">
        <v>4764</v>
      </c>
      <c r="Z20" s="12">
        <f t="shared" si="4"/>
        <v>4865.5714285714284</v>
      </c>
      <c r="AA20" s="8">
        <f t="shared" si="7"/>
        <v>0.97565097825775582</v>
      </c>
      <c r="AB20" s="12">
        <f t="shared" si="11"/>
        <v>6088.2535372941984</v>
      </c>
      <c r="AC20" s="16">
        <f t="shared" si="12"/>
        <v>1.2208248520742326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164</v>
      </c>
      <c r="AQ20" s="15">
        <f t="shared" si="20"/>
        <v>198.57142857142844</v>
      </c>
      <c r="AR20" s="15">
        <f t="shared" si="16"/>
        <v>451.42857142857156</v>
      </c>
      <c r="AS20" s="15">
        <f t="shared" si="17"/>
        <v>771.2535372941984</v>
      </c>
    </row>
    <row r="21" spans="1:45">
      <c r="A21" s="10">
        <v>43911</v>
      </c>
      <c r="B21" s="31">
        <v>19</v>
      </c>
      <c r="C21" s="11" t="str">
        <f t="shared" si="1"/>
        <v>Samstag</v>
      </c>
      <c r="D21" s="69">
        <v>4437</v>
      </c>
      <c r="E21" s="69">
        <v>4371</v>
      </c>
      <c r="F21" s="69">
        <v>4505</v>
      </c>
      <c r="G21" s="69">
        <v>4952</v>
      </c>
      <c r="H21" s="69">
        <v>4887</v>
      </c>
      <c r="I21" s="69">
        <v>5025</v>
      </c>
      <c r="J21" s="69">
        <v>0.97</v>
      </c>
      <c r="K21" s="69">
        <v>0.96</v>
      </c>
      <c r="L21" s="69">
        <v>0.98</v>
      </c>
      <c r="M21" s="69">
        <v>1.03</v>
      </c>
      <c r="N21" s="69">
        <v>1.03</v>
      </c>
      <c r="O21" s="69">
        <v>1.04</v>
      </c>
      <c r="P21" s="12">
        <f t="shared" si="3"/>
        <v>5113</v>
      </c>
      <c r="Q21" s="15">
        <f t="shared" si="21"/>
        <v>1.033900814211695</v>
      </c>
      <c r="R21" s="12">
        <f t="shared" si="5"/>
        <v>1948</v>
      </c>
      <c r="S21" s="4">
        <f t="shared" si="2"/>
        <v>4952</v>
      </c>
      <c r="T21" s="7">
        <f t="shared" si="10"/>
        <v>0.96822758822954347</v>
      </c>
      <c r="U21" s="13">
        <v>43915</v>
      </c>
      <c r="V21" s="11" t="str">
        <f t="shared" si="0"/>
        <v>Mittwoch</v>
      </c>
      <c r="W21" s="14">
        <v>4118</v>
      </c>
      <c r="Z21" s="12">
        <f t="shared" si="4"/>
        <v>4706</v>
      </c>
      <c r="AA21" s="8">
        <f t="shared" si="7"/>
        <v>0.91942281392168357</v>
      </c>
      <c r="AB21" s="12">
        <f t="shared" si="11"/>
        <v>5653.9872252160958</v>
      </c>
      <c r="AC21" s="16">
        <f t="shared" si="12"/>
        <v>1.1046334136178144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515</v>
      </c>
      <c r="AQ21" s="15">
        <f t="shared" si="20"/>
        <v>676</v>
      </c>
      <c r="AR21" s="15">
        <f t="shared" si="16"/>
        <v>269</v>
      </c>
      <c r="AS21" s="15">
        <f t="shared" si="17"/>
        <v>1216.9872252160958</v>
      </c>
    </row>
    <row r="22" spans="1:45">
      <c r="A22" s="10">
        <v>43912</v>
      </c>
      <c r="B22" s="31">
        <v>20</v>
      </c>
      <c r="C22" s="11" t="str">
        <f t="shared" si="1"/>
        <v>Sonntag</v>
      </c>
      <c r="D22" s="69">
        <v>3845</v>
      </c>
      <c r="E22" s="69">
        <v>3781</v>
      </c>
      <c r="F22" s="69">
        <v>3910</v>
      </c>
      <c r="G22" s="69">
        <v>4585</v>
      </c>
      <c r="H22" s="69">
        <v>4519</v>
      </c>
      <c r="I22" s="69">
        <v>4655</v>
      </c>
      <c r="J22" s="69">
        <v>0.86</v>
      </c>
      <c r="K22" s="69">
        <v>0.85</v>
      </c>
      <c r="L22" s="69">
        <v>0.87</v>
      </c>
      <c r="M22" s="69">
        <v>0.98</v>
      </c>
      <c r="N22" s="69">
        <v>0.97</v>
      </c>
      <c r="O22" s="69">
        <v>0.98</v>
      </c>
      <c r="P22" s="12">
        <f t="shared" si="3"/>
        <v>4988.5714285714284</v>
      </c>
      <c r="Q22" s="15">
        <f t="shared" si="21"/>
        <v>0.97565097825775582</v>
      </c>
      <c r="R22" s="12">
        <f t="shared" si="5"/>
        <v>4062</v>
      </c>
      <c r="S22" s="4">
        <f t="shared" si="2"/>
        <v>4584.5</v>
      </c>
      <c r="T22" s="7">
        <f t="shared" si="10"/>
        <v>0.86101981406704853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4"/>
        <v>4576.2857142857147</v>
      </c>
      <c r="AA22" s="22">
        <f t="shared" si="7"/>
        <v>0.89502947668408261</v>
      </c>
      <c r="AB22" s="12">
        <f t="shared" si="11"/>
        <v>5130.8888638657099</v>
      </c>
      <c r="AC22" s="16">
        <f t="shared" si="12"/>
        <v>1.0034987021055564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740</v>
      </c>
      <c r="AQ22" s="15">
        <f t="shared" si="20"/>
        <v>1143.5714285714284</v>
      </c>
      <c r="AR22" s="15">
        <f t="shared" si="16"/>
        <v>731.28571428571468</v>
      </c>
      <c r="AS22" s="15">
        <f t="shared" si="17"/>
        <v>1285.8888638657099</v>
      </c>
    </row>
    <row r="23" spans="1:45" s="9" customFormat="1">
      <c r="A23" s="3">
        <v>43913</v>
      </c>
      <c r="B23" s="31">
        <v>21</v>
      </c>
      <c r="C23" s="9" t="str">
        <f t="shared" si="1"/>
        <v>Montag</v>
      </c>
      <c r="D23" s="69">
        <v>5164</v>
      </c>
      <c r="E23" s="69">
        <v>5104</v>
      </c>
      <c r="F23" s="69">
        <v>5235</v>
      </c>
      <c r="G23" s="69">
        <v>4691</v>
      </c>
      <c r="H23" s="69">
        <v>4626</v>
      </c>
      <c r="I23" s="69">
        <v>4761</v>
      </c>
      <c r="J23" s="69">
        <v>0.88</v>
      </c>
      <c r="K23" s="69">
        <v>0.87</v>
      </c>
      <c r="L23" s="69">
        <v>0.89</v>
      </c>
      <c r="M23" s="69">
        <v>0.92</v>
      </c>
      <c r="N23" s="69">
        <v>0.91</v>
      </c>
      <c r="O23" s="69">
        <v>0.93</v>
      </c>
      <c r="P23" s="12">
        <f t="shared" si="3"/>
        <v>4865.5714285714284</v>
      </c>
      <c r="Q23" s="15">
        <f t="shared" si="21"/>
        <v>0.91942281392168357</v>
      </c>
      <c r="R23" s="4">
        <f t="shared" si="5"/>
        <v>4764</v>
      </c>
      <c r="S23" s="4">
        <f t="shared" si="2"/>
        <v>4690.75</v>
      </c>
      <c r="T23" s="7">
        <f t="shared" si="10"/>
        <v>0.8800243890999484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4"/>
        <v>4473</v>
      </c>
      <c r="AA23" s="8">
        <f t="shared" si="7"/>
        <v>0.89664948453608251</v>
      </c>
      <c r="AB23" s="4">
        <f t="shared" si="11"/>
        <v>4773.3126903429284</v>
      </c>
      <c r="AC23" s="8">
        <f t="shared" si="12"/>
        <v>0.95684962292097653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473</v>
      </c>
      <c r="AQ23" s="15">
        <f t="shared" si="20"/>
        <v>298.42857142857156</v>
      </c>
      <c r="AR23" s="15">
        <f t="shared" si="16"/>
        <v>691</v>
      </c>
      <c r="AS23" s="15">
        <f t="shared" si="17"/>
        <v>390.68730965707164</v>
      </c>
    </row>
    <row r="24" spans="1:45" s="9" customFormat="1">
      <c r="A24" s="3">
        <v>43914</v>
      </c>
      <c r="B24" s="31">
        <v>22</v>
      </c>
      <c r="C24" s="9" t="str">
        <f t="shared" si="1"/>
        <v>Dienstag</v>
      </c>
      <c r="D24" s="69">
        <v>4125</v>
      </c>
      <c r="E24" s="69">
        <v>4066</v>
      </c>
      <c r="F24" s="69">
        <v>4191</v>
      </c>
      <c r="G24" s="69">
        <v>4393</v>
      </c>
      <c r="H24" s="69">
        <v>4330</v>
      </c>
      <c r="I24" s="69">
        <v>4460</v>
      </c>
      <c r="J24" s="69">
        <v>0.85</v>
      </c>
      <c r="K24" s="69">
        <v>0.84</v>
      </c>
      <c r="L24" s="69">
        <v>0.86</v>
      </c>
      <c r="M24" s="69">
        <v>0.9</v>
      </c>
      <c r="N24" s="69">
        <v>0.89</v>
      </c>
      <c r="O24" s="69">
        <v>0.9</v>
      </c>
      <c r="P24" s="12">
        <f t="shared" si="3"/>
        <v>4706</v>
      </c>
      <c r="Q24" s="15">
        <f t="shared" si="21"/>
        <v>0.89502947668408261</v>
      </c>
      <c r="R24" s="4">
        <f t="shared" si="5"/>
        <v>4118</v>
      </c>
      <c r="S24" s="4">
        <f t="shared" si="2"/>
        <v>4392.75</v>
      </c>
      <c r="T24" s="7">
        <f t="shared" si="10"/>
        <v>0.85242322805996218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4"/>
        <v>4302.2857142857147</v>
      </c>
      <c r="AA24" s="22">
        <f t="shared" si="7"/>
        <v>0.88423030623330112</v>
      </c>
      <c r="AB24" s="4">
        <f t="shared" si="11"/>
        <v>4405.7826435255865</v>
      </c>
      <c r="AC24" s="8">
        <f t="shared" si="12"/>
        <v>0.90550158562139538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268</v>
      </c>
      <c r="AQ24" s="15">
        <f t="shared" si="20"/>
        <v>581</v>
      </c>
      <c r="AR24" s="15">
        <f t="shared" si="16"/>
        <v>177.28571428571468</v>
      </c>
      <c r="AS24" s="15">
        <f t="shared" si="17"/>
        <v>280.78264352558654</v>
      </c>
    </row>
    <row r="25" spans="1:45" s="9" customFormat="1">
      <c r="A25" s="3">
        <v>43915</v>
      </c>
      <c r="B25" s="31">
        <v>23</v>
      </c>
      <c r="C25" s="9" t="str">
        <f t="shared" si="1"/>
        <v>Mittwoch</v>
      </c>
      <c r="D25" s="69">
        <v>4407</v>
      </c>
      <c r="E25" s="69">
        <v>4350</v>
      </c>
      <c r="F25" s="69">
        <v>4475</v>
      </c>
      <c r="G25" s="69">
        <v>4386</v>
      </c>
      <c r="H25" s="69">
        <v>4325</v>
      </c>
      <c r="I25" s="69">
        <v>4453</v>
      </c>
      <c r="J25" s="69">
        <v>0.89</v>
      </c>
      <c r="K25" s="69">
        <v>0.88</v>
      </c>
      <c r="L25" s="69">
        <v>0.89</v>
      </c>
      <c r="M25" s="69">
        <v>0.9</v>
      </c>
      <c r="N25" s="69">
        <v>0.89</v>
      </c>
      <c r="O25" s="69">
        <v>0.9</v>
      </c>
      <c r="P25" s="12">
        <f t="shared" si="3"/>
        <v>4576.2857142857147</v>
      </c>
      <c r="Q25" s="15">
        <f t="shared" si="21"/>
        <v>0.89664948453608251</v>
      </c>
      <c r="R25" s="4">
        <f t="shared" si="5"/>
        <v>4954</v>
      </c>
      <c r="S25" s="4">
        <f t="shared" si="2"/>
        <v>4385.25</v>
      </c>
      <c r="T25" s="7">
        <f t="shared" si="10"/>
        <v>0.88555129240710828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4"/>
        <v>4224.8571428571431</v>
      </c>
      <c r="AA25" s="8">
        <f t="shared" si="7"/>
        <v>0.89775969886467133</v>
      </c>
      <c r="AB25" s="4">
        <f t="shared" si="11"/>
        <v>4211.0582053058197</v>
      </c>
      <c r="AC25" s="8">
        <f t="shared" si="12"/>
        <v>0.89482749794003813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21</v>
      </c>
      <c r="AQ25" s="15">
        <f t="shared" si="20"/>
        <v>169.28571428571468</v>
      </c>
      <c r="AR25" s="15">
        <f t="shared" si="16"/>
        <v>182.14285714285688</v>
      </c>
      <c r="AS25" s="15">
        <f t="shared" si="17"/>
        <v>195.94179469418032</v>
      </c>
    </row>
    <row r="26" spans="1:45" s="9" customFormat="1">
      <c r="A26" s="3">
        <v>43916</v>
      </c>
      <c r="B26" s="31">
        <v>24</v>
      </c>
      <c r="C26" s="9" t="str">
        <f t="shared" si="1"/>
        <v>Donnerstag</v>
      </c>
      <c r="D26" s="69">
        <v>4016</v>
      </c>
      <c r="E26" s="69">
        <v>3957</v>
      </c>
      <c r="F26" s="69">
        <v>4083</v>
      </c>
      <c r="G26" s="69">
        <v>4428</v>
      </c>
      <c r="H26" s="69">
        <v>4369</v>
      </c>
      <c r="I26" s="69">
        <v>4496</v>
      </c>
      <c r="J26" s="69">
        <v>0.97</v>
      </c>
      <c r="K26" s="69">
        <v>0.95</v>
      </c>
      <c r="L26" s="69">
        <v>0.98</v>
      </c>
      <c r="M26" s="69">
        <v>0.88</v>
      </c>
      <c r="N26" s="69">
        <v>0.88</v>
      </c>
      <c r="O26" s="69">
        <v>0.89</v>
      </c>
      <c r="P26" s="12">
        <f t="shared" si="3"/>
        <v>4473</v>
      </c>
      <c r="Q26" s="15">
        <f t="shared" si="21"/>
        <v>0.88423030623330112</v>
      </c>
      <c r="R26" s="4">
        <f t="shared" si="5"/>
        <v>5780</v>
      </c>
      <c r="S26" s="4">
        <f t="shared" si="2"/>
        <v>4428</v>
      </c>
      <c r="T26" s="7">
        <f t="shared" si="10"/>
        <v>0.96586323481295666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4"/>
        <v>4149</v>
      </c>
      <c r="AA26" s="8">
        <f t="shared" si="7"/>
        <v>0.90663045514141216</v>
      </c>
      <c r="AB26" s="4">
        <f t="shared" si="11"/>
        <v>4135.3730357633476</v>
      </c>
      <c r="AC26" s="8">
        <f t="shared" si="12"/>
        <v>0.90365272055763968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412</v>
      </c>
      <c r="AQ26" s="15">
        <f t="shared" si="20"/>
        <v>457</v>
      </c>
      <c r="AR26" s="15">
        <f t="shared" si="16"/>
        <v>133</v>
      </c>
      <c r="AS26" s="15">
        <f t="shared" si="17"/>
        <v>119.37303576334762</v>
      </c>
    </row>
    <row r="27" spans="1:45" s="9" customFormat="1">
      <c r="A27" s="3">
        <v>43917</v>
      </c>
      <c r="B27" s="31">
        <v>25</v>
      </c>
      <c r="C27" s="9" t="str">
        <f t="shared" si="1"/>
        <v>Freitag</v>
      </c>
      <c r="D27" s="69">
        <v>4122</v>
      </c>
      <c r="E27" s="69">
        <v>4067</v>
      </c>
      <c r="F27" s="69">
        <v>4179</v>
      </c>
      <c r="G27" s="69">
        <v>4168</v>
      </c>
      <c r="H27" s="69">
        <v>4110</v>
      </c>
      <c r="I27" s="69">
        <v>4232</v>
      </c>
      <c r="J27" s="69">
        <v>0.89</v>
      </c>
      <c r="K27" s="69">
        <v>0.88</v>
      </c>
      <c r="L27" s="69">
        <v>0.9</v>
      </c>
      <c r="M27" s="69">
        <v>0.9</v>
      </c>
      <c r="N27" s="69">
        <v>0.89</v>
      </c>
      <c r="O27" s="69">
        <v>0.9</v>
      </c>
      <c r="P27" s="12">
        <f t="shared" si="3"/>
        <v>4302.2857142857147</v>
      </c>
      <c r="Q27" s="15">
        <f t="shared" si="21"/>
        <v>0.89775969886467133</v>
      </c>
      <c r="R27" s="4">
        <f t="shared" si="5"/>
        <v>6294</v>
      </c>
      <c r="S27" s="4">
        <f t="shared" si="2"/>
        <v>4167.5</v>
      </c>
      <c r="T27" s="7">
        <f t="shared" si="10"/>
        <v>0.88845067419922186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4"/>
        <v>4036</v>
      </c>
      <c r="AA27" s="8">
        <f t="shared" si="7"/>
        <v>0.90230270511960653</v>
      </c>
      <c r="AB27" s="4">
        <f t="shared" si="11"/>
        <v>3930.18994861994</v>
      </c>
      <c r="AC27" s="8">
        <f t="shared" si="12"/>
        <v>0.87864742871002455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46</v>
      </c>
      <c r="AQ27" s="15">
        <f t="shared" si="20"/>
        <v>180.28571428571468</v>
      </c>
      <c r="AR27" s="15">
        <f t="shared" si="16"/>
        <v>86</v>
      </c>
      <c r="AS27" s="15">
        <f t="shared" si="17"/>
        <v>191.81005138006003</v>
      </c>
    </row>
    <row r="28" spans="1:45" s="9" customFormat="1">
      <c r="A28" s="3">
        <v>43918</v>
      </c>
      <c r="B28" s="31">
        <v>26</v>
      </c>
      <c r="C28" s="9" t="str">
        <f t="shared" si="1"/>
        <v>Samstag</v>
      </c>
      <c r="D28" s="69">
        <v>3895</v>
      </c>
      <c r="E28" s="69">
        <v>3824</v>
      </c>
      <c r="F28" s="69">
        <v>3963</v>
      </c>
      <c r="G28" s="69">
        <v>4110</v>
      </c>
      <c r="H28" s="69">
        <v>4050</v>
      </c>
      <c r="I28" s="69">
        <v>4175</v>
      </c>
      <c r="J28" s="69">
        <v>0.94</v>
      </c>
      <c r="K28" s="69">
        <v>0.93</v>
      </c>
      <c r="L28" s="69">
        <v>0.95</v>
      </c>
      <c r="M28" s="69">
        <v>0.91</v>
      </c>
      <c r="N28" s="69">
        <v>0.9</v>
      </c>
      <c r="O28" s="69">
        <v>0.91</v>
      </c>
      <c r="P28" s="12">
        <f t="shared" si="3"/>
        <v>4224.8571428571431</v>
      </c>
      <c r="Q28" s="15">
        <f t="shared" si="21"/>
        <v>0.90663045514141216</v>
      </c>
      <c r="R28" s="4">
        <f t="shared" si="5"/>
        <v>3965</v>
      </c>
      <c r="S28" s="4">
        <f t="shared" si="2"/>
        <v>4110</v>
      </c>
      <c r="T28" s="7">
        <f t="shared" si="10"/>
        <v>0.93563257640430253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4"/>
        <v>3959.1428571428573</v>
      </c>
      <c r="AA28" s="8">
        <f t="shared" si="7"/>
        <v>0.92024173196971704</v>
      </c>
      <c r="AB28" s="4">
        <f t="shared" si="11"/>
        <v>3902.1354568440897</v>
      </c>
      <c r="AC28" s="8">
        <f t="shared" si="12"/>
        <v>0.90699124046714785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215</v>
      </c>
      <c r="AQ28" s="15">
        <f t="shared" si="20"/>
        <v>329.85714285714312</v>
      </c>
      <c r="AR28" s="15">
        <f t="shared" si="16"/>
        <v>64.142857142857338</v>
      </c>
      <c r="AS28" s="15">
        <f t="shared" si="17"/>
        <v>7.135456844089731</v>
      </c>
    </row>
    <row r="29" spans="1:45" s="9" customFormat="1">
      <c r="A29" s="3">
        <v>43919</v>
      </c>
      <c r="B29" s="31">
        <v>27</v>
      </c>
      <c r="C29" s="9" t="str">
        <f t="shared" si="1"/>
        <v>Sonntag</v>
      </c>
      <c r="D29" s="69">
        <v>3314</v>
      </c>
      <c r="E29" s="69">
        <v>3255</v>
      </c>
      <c r="F29" s="69">
        <v>3383</v>
      </c>
      <c r="G29" s="69">
        <v>3837</v>
      </c>
      <c r="H29" s="69">
        <v>3776</v>
      </c>
      <c r="I29" s="69">
        <v>3902</v>
      </c>
      <c r="J29" s="69">
        <v>0.87</v>
      </c>
      <c r="K29" s="69">
        <v>0.86</v>
      </c>
      <c r="L29" s="69">
        <v>0.88</v>
      </c>
      <c r="M29" s="69">
        <v>0.9</v>
      </c>
      <c r="N29" s="69">
        <v>0.9</v>
      </c>
      <c r="O29" s="69">
        <v>0.91</v>
      </c>
      <c r="P29" s="12">
        <f t="shared" si="3"/>
        <v>4149</v>
      </c>
      <c r="Q29" s="15">
        <f t="shared" si="21"/>
        <v>0.90230270511960653</v>
      </c>
      <c r="R29" s="4">
        <f t="shared" si="5"/>
        <v>4751</v>
      </c>
      <c r="S29" s="4">
        <f t="shared" si="2"/>
        <v>3836.75</v>
      </c>
      <c r="T29" s="7">
        <f t="shared" si="10"/>
        <v>0.8749216122227923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4"/>
        <v>3905</v>
      </c>
      <c r="AA29" s="22">
        <f t="shared" si="7"/>
        <v>0.92429160749306816</v>
      </c>
      <c r="AB29" s="4">
        <f t="shared" si="11"/>
        <v>3840.5861759875165</v>
      </c>
      <c r="AC29" s="8">
        <f t="shared" si="12"/>
        <v>0.90904521647097503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523</v>
      </c>
      <c r="AQ29" s="15">
        <f t="shared" si="20"/>
        <v>835</v>
      </c>
      <c r="AR29" s="15">
        <f t="shared" si="16"/>
        <v>591</v>
      </c>
      <c r="AS29" s="15">
        <f t="shared" si="17"/>
        <v>526.58617598751653</v>
      </c>
    </row>
    <row r="30" spans="1:45">
      <c r="A30" s="10">
        <v>43920</v>
      </c>
      <c r="B30" s="31">
        <v>28</v>
      </c>
      <c r="C30" s="11" t="str">
        <f t="shared" si="1"/>
        <v>Montag</v>
      </c>
      <c r="D30" s="69">
        <v>4373</v>
      </c>
      <c r="E30" s="69">
        <v>4290</v>
      </c>
      <c r="F30" s="69">
        <v>4447</v>
      </c>
      <c r="G30" s="69">
        <v>3926</v>
      </c>
      <c r="H30" s="69">
        <v>3859</v>
      </c>
      <c r="I30" s="69">
        <v>3993</v>
      </c>
      <c r="J30" s="69">
        <v>0.89</v>
      </c>
      <c r="K30" s="69">
        <v>0.88</v>
      </c>
      <c r="L30" s="69">
        <v>0.9</v>
      </c>
      <c r="M30" s="69">
        <v>0.92</v>
      </c>
      <c r="N30" s="69">
        <v>0.91</v>
      </c>
      <c r="O30" s="69">
        <v>0.93</v>
      </c>
      <c r="P30" s="12">
        <f t="shared" si="3"/>
        <v>4036</v>
      </c>
      <c r="Q30" s="15">
        <f t="shared" si="21"/>
        <v>0.92024173196971704</v>
      </c>
      <c r="R30" s="12">
        <f t="shared" si="5"/>
        <v>4615</v>
      </c>
      <c r="S30" s="4">
        <f t="shared" si="2"/>
        <v>3926</v>
      </c>
      <c r="T30" s="7">
        <f t="shared" si="10"/>
        <v>0.88663053297199634</v>
      </c>
      <c r="U30" s="13">
        <v>43924</v>
      </c>
      <c r="V30" s="11" t="str">
        <f t="shared" si="0"/>
        <v>Freitag</v>
      </c>
      <c r="W30" s="14">
        <v>6174</v>
      </c>
      <c r="Z30" s="12">
        <f t="shared" si="4"/>
        <v>3867.8571428571427</v>
      </c>
      <c r="AA30" s="8">
        <f t="shared" si="7"/>
        <v>0.93223840512343759</v>
      </c>
      <c r="AB30" s="12">
        <f t="shared" si="11"/>
        <v>3740.8461390730617</v>
      </c>
      <c r="AC30" s="16">
        <f t="shared" si="12"/>
        <v>0.90162596747964852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447</v>
      </c>
      <c r="AQ30" s="15">
        <f t="shared" si="20"/>
        <v>337</v>
      </c>
      <c r="AR30" s="15">
        <f t="shared" si="16"/>
        <v>505.14285714285734</v>
      </c>
      <c r="AS30" s="15">
        <f t="shared" si="17"/>
        <v>632.15386092693825</v>
      </c>
    </row>
    <row r="31" spans="1:45">
      <c r="A31" s="10">
        <v>43921</v>
      </c>
      <c r="B31" s="31">
        <v>29</v>
      </c>
      <c r="C31" s="11" t="str">
        <f t="shared" si="1"/>
        <v>Dienstag</v>
      </c>
      <c r="D31" s="69">
        <v>3587</v>
      </c>
      <c r="E31" s="69">
        <v>3518</v>
      </c>
      <c r="F31" s="69">
        <v>3657</v>
      </c>
      <c r="G31" s="69">
        <v>3792</v>
      </c>
      <c r="H31" s="69">
        <v>3722</v>
      </c>
      <c r="I31" s="69">
        <v>3862</v>
      </c>
      <c r="J31" s="69">
        <v>0.91</v>
      </c>
      <c r="K31" s="69">
        <v>0.9</v>
      </c>
      <c r="L31" s="69">
        <v>0.92</v>
      </c>
      <c r="M31" s="69">
        <v>0.92</v>
      </c>
      <c r="N31" s="69">
        <v>0.92</v>
      </c>
      <c r="O31" s="69">
        <v>0.93</v>
      </c>
      <c r="P31" s="12">
        <f t="shared" si="3"/>
        <v>3959.1428571428573</v>
      </c>
      <c r="Q31" s="15">
        <f t="shared" si="21"/>
        <v>0.92429160749306816</v>
      </c>
      <c r="R31" s="12">
        <f t="shared" si="5"/>
        <v>5453</v>
      </c>
      <c r="S31" s="4">
        <f t="shared" si="2"/>
        <v>3792.25</v>
      </c>
      <c r="T31" s="7">
        <f t="shared" si="10"/>
        <v>0.90995800839832031</v>
      </c>
      <c r="U31" s="13">
        <v>43925</v>
      </c>
      <c r="V31" s="11" t="str">
        <f t="shared" si="0"/>
        <v>Samstag</v>
      </c>
      <c r="W31" s="14">
        <v>6082</v>
      </c>
      <c r="Z31" s="12">
        <f t="shared" si="4"/>
        <v>3815.8571428571427</v>
      </c>
      <c r="AA31" s="22">
        <f t="shared" si="7"/>
        <v>0.94545518901316716</v>
      </c>
      <c r="AB31" s="12">
        <f t="shared" si="11"/>
        <v>3716.5335822474831</v>
      </c>
      <c r="AC31" s="16">
        <f t="shared" si="12"/>
        <v>0.92084578351027824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205</v>
      </c>
      <c r="AQ31" s="15">
        <f t="shared" si="20"/>
        <v>372.14285714285734</v>
      </c>
      <c r="AR31" s="15">
        <f t="shared" si="16"/>
        <v>228.85714285714266</v>
      </c>
      <c r="AS31" s="15">
        <f t="shared" si="17"/>
        <v>129.53358224748308</v>
      </c>
    </row>
    <row r="32" spans="1:45">
      <c r="A32" s="10">
        <v>43922</v>
      </c>
      <c r="B32" s="31">
        <v>30</v>
      </c>
      <c r="C32" s="11" t="str">
        <f t="shared" si="1"/>
        <v>Mittwoch</v>
      </c>
      <c r="D32" s="69">
        <v>4028</v>
      </c>
      <c r="E32" s="69">
        <v>3959</v>
      </c>
      <c r="F32" s="69">
        <v>4107</v>
      </c>
      <c r="G32" s="69">
        <v>3825</v>
      </c>
      <c r="H32" s="69">
        <v>3755</v>
      </c>
      <c r="I32" s="69">
        <v>3898</v>
      </c>
      <c r="J32" s="69">
        <v>0.93</v>
      </c>
      <c r="K32" s="69">
        <v>0.92</v>
      </c>
      <c r="L32" s="69">
        <v>0.94</v>
      </c>
      <c r="M32" s="69">
        <v>0.93</v>
      </c>
      <c r="N32" s="69">
        <v>0.93</v>
      </c>
      <c r="O32" s="69">
        <v>0.94</v>
      </c>
      <c r="P32" s="12">
        <f t="shared" si="3"/>
        <v>3905</v>
      </c>
      <c r="Q32" s="15">
        <f t="shared" si="21"/>
        <v>0.93223840512343759</v>
      </c>
      <c r="R32" s="12">
        <f t="shared" si="5"/>
        <v>6156</v>
      </c>
      <c r="S32" s="4">
        <f t="shared" si="2"/>
        <v>3825.5</v>
      </c>
      <c r="T32" s="7">
        <f t="shared" si="10"/>
        <v>0.93077858880778586</v>
      </c>
      <c r="U32" s="13">
        <v>43926</v>
      </c>
      <c r="V32" s="11" t="str">
        <f t="shared" si="0"/>
        <v>Sonntag</v>
      </c>
      <c r="W32" s="14">
        <v>5936</v>
      </c>
      <c r="Z32" s="12">
        <f t="shared" si="4"/>
        <v>3695.2857142857142</v>
      </c>
      <c r="AA32" s="8">
        <f t="shared" si="7"/>
        <v>0.93335498304106224</v>
      </c>
      <c r="AB32" s="12">
        <f t="shared" si="11"/>
        <v>3683.7579850675706</v>
      </c>
      <c r="AC32" s="16">
        <f t="shared" si="12"/>
        <v>0.93044331007696446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203</v>
      </c>
      <c r="AQ32" s="15">
        <f t="shared" si="20"/>
        <v>123</v>
      </c>
      <c r="AR32" s="15">
        <f t="shared" si="16"/>
        <v>332.71428571428578</v>
      </c>
      <c r="AS32" s="15">
        <f t="shared" si="17"/>
        <v>344.24201493242936</v>
      </c>
    </row>
    <row r="33" spans="1:45">
      <c r="A33" s="10">
        <v>43923</v>
      </c>
      <c r="B33" s="31">
        <v>31</v>
      </c>
      <c r="C33" s="11" t="str">
        <f t="shared" si="1"/>
        <v>Donnerstag</v>
      </c>
      <c r="D33" s="69">
        <v>3756</v>
      </c>
      <c r="E33" s="69">
        <v>3692</v>
      </c>
      <c r="F33" s="69">
        <v>3821</v>
      </c>
      <c r="G33" s="69">
        <v>3936</v>
      </c>
      <c r="H33" s="69">
        <v>3864</v>
      </c>
      <c r="I33" s="69">
        <v>4008</v>
      </c>
      <c r="J33" s="69">
        <v>1.03</v>
      </c>
      <c r="K33" s="69">
        <v>1.01</v>
      </c>
      <c r="L33" s="69">
        <v>1.04</v>
      </c>
      <c r="M33" s="69">
        <v>0.95</v>
      </c>
      <c r="N33" s="69">
        <v>0.94</v>
      </c>
      <c r="O33" s="69">
        <v>0.95</v>
      </c>
      <c r="P33" s="12">
        <f t="shared" si="3"/>
        <v>3867.8571428571427</v>
      </c>
      <c r="Q33" s="15">
        <f t="shared" si="21"/>
        <v>0.94545518901316716</v>
      </c>
      <c r="R33" s="12">
        <f t="shared" si="5"/>
        <v>6174</v>
      </c>
      <c r="S33" s="4">
        <f t="shared" si="2"/>
        <v>3936</v>
      </c>
      <c r="T33" s="7">
        <f t="shared" si="10"/>
        <v>1.0258682478660324</v>
      </c>
      <c r="U33" s="13">
        <v>43927</v>
      </c>
      <c r="V33" s="11" t="str">
        <f t="shared" si="0"/>
        <v>Montag</v>
      </c>
      <c r="W33" s="14">
        <v>3677</v>
      </c>
      <c r="Z33" s="12">
        <f t="shared" si="4"/>
        <v>3612.5714285714284</v>
      </c>
      <c r="AA33" s="8">
        <f t="shared" si="7"/>
        <v>0.92511432229742085</v>
      </c>
      <c r="AB33" s="12">
        <f t="shared" si="11"/>
        <v>3680.8112359647303</v>
      </c>
      <c r="AC33" s="16">
        <f t="shared" si="12"/>
        <v>0.94258930498456606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180</v>
      </c>
      <c r="AQ33" s="15">
        <f t="shared" si="20"/>
        <v>111.85714285714266</v>
      </c>
      <c r="AR33" s="15">
        <f t="shared" si="16"/>
        <v>143.42857142857156</v>
      </c>
      <c r="AS33" s="15">
        <f t="shared" si="17"/>
        <v>75.188764035269742</v>
      </c>
    </row>
    <row r="34" spans="1:45">
      <c r="A34" s="10">
        <v>43924</v>
      </c>
      <c r="B34" s="31">
        <v>32</v>
      </c>
      <c r="C34" s="11" t="str">
        <f t="shared" si="1"/>
        <v>Freitag</v>
      </c>
      <c r="D34" s="69">
        <v>3758</v>
      </c>
      <c r="E34" s="69">
        <v>3695</v>
      </c>
      <c r="F34" s="69">
        <v>3820</v>
      </c>
      <c r="G34" s="69">
        <v>3782</v>
      </c>
      <c r="H34" s="69">
        <v>3716</v>
      </c>
      <c r="I34" s="69">
        <v>3851</v>
      </c>
      <c r="J34" s="69">
        <v>0.96</v>
      </c>
      <c r="K34" s="69">
        <v>0.95</v>
      </c>
      <c r="L34" s="69">
        <v>0.97</v>
      </c>
      <c r="M34" s="69">
        <v>0.93</v>
      </c>
      <c r="N34" s="69">
        <v>0.93</v>
      </c>
      <c r="O34" s="69">
        <v>0.94</v>
      </c>
      <c r="P34" s="12">
        <f t="shared" si="3"/>
        <v>3815.8571428571427</v>
      </c>
      <c r="Q34" s="15">
        <f t="shared" si="21"/>
        <v>0.93335498304106224</v>
      </c>
      <c r="R34" s="12">
        <f t="shared" si="5"/>
        <v>6082</v>
      </c>
      <c r="S34" s="4">
        <f t="shared" si="2"/>
        <v>3782.25</v>
      </c>
      <c r="T34" s="7">
        <f t="shared" si="10"/>
        <v>0.96338512480896588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4"/>
        <v>3467</v>
      </c>
      <c r="AA34" s="8">
        <f t="shared" si="7"/>
        <v>0.89636195752539249</v>
      </c>
      <c r="AB34" s="12">
        <f t="shared" si="11"/>
        <v>3661.1680232069875</v>
      </c>
      <c r="AC34" s="16">
        <f t="shared" si="12"/>
        <v>0.94656236980420738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3.3638042474607555E-2</v>
      </c>
      <c r="AM34" s="15">
        <f t="shared" ref="AM34:AM73" si="24">ABS(AC34-$M34)</f>
        <v>1.6562369804207333E-2</v>
      </c>
      <c r="AN34" s="15">
        <f t="shared" ref="AN34:AN73" si="25">ABS(X34-$M34)</f>
        <v>0.37</v>
      </c>
      <c r="AO34" s="15">
        <f t="shared" ref="AO34:AO73" si="26">ABS(AG34-$M34)</f>
        <v>4.7403016348779636E-2</v>
      </c>
      <c r="AP34" s="15">
        <f t="shared" si="15"/>
        <v>24</v>
      </c>
      <c r="AQ34" s="15">
        <f t="shared" si="20"/>
        <v>57.857142857142662</v>
      </c>
      <c r="AR34" s="15">
        <f t="shared" si="16"/>
        <v>291</v>
      </c>
      <c r="AS34" s="15">
        <f t="shared" si="17"/>
        <v>96.831976793012473</v>
      </c>
    </row>
    <row r="35" spans="1:45">
      <c r="A35" s="10">
        <v>43925</v>
      </c>
      <c r="B35" s="31">
        <v>33</v>
      </c>
      <c r="C35" s="11" t="str">
        <f t="shared" si="1"/>
        <v>Samstag</v>
      </c>
      <c r="D35" s="69">
        <v>3051</v>
      </c>
      <c r="E35" s="69">
        <v>2984</v>
      </c>
      <c r="F35" s="69">
        <v>3113</v>
      </c>
      <c r="G35" s="69">
        <v>3648</v>
      </c>
      <c r="H35" s="69">
        <v>3582</v>
      </c>
      <c r="I35" s="69">
        <v>3715</v>
      </c>
      <c r="J35" s="69">
        <v>0.96</v>
      </c>
      <c r="K35" s="69">
        <v>0.95</v>
      </c>
      <c r="L35" s="69">
        <v>0.97</v>
      </c>
      <c r="M35" s="69">
        <v>0.93</v>
      </c>
      <c r="N35" s="69">
        <v>0.92</v>
      </c>
      <c r="O35" s="69">
        <v>0.93</v>
      </c>
      <c r="P35" s="12">
        <f t="shared" si="3"/>
        <v>3695.2857142857142</v>
      </c>
      <c r="Q35" s="15">
        <f t="shared" si="21"/>
        <v>0.92511432229742085</v>
      </c>
      <c r="R35" s="12">
        <f t="shared" si="5"/>
        <v>5936</v>
      </c>
      <c r="S35" s="4">
        <f t="shared" si="2"/>
        <v>3648.25</v>
      </c>
      <c r="T35" s="7">
        <f t="shared" si="10"/>
        <v>0.96202781989584019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4"/>
        <v>3396.1428571428573</v>
      </c>
      <c r="AA35" s="8">
        <f t="shared" si="7"/>
        <v>0.89000786192954229</v>
      </c>
      <c r="AB35" s="12">
        <f t="shared" si="11"/>
        <v>3512.1678151861402</v>
      </c>
      <c r="AC35" s="16">
        <f t="shared" si="12"/>
        <v>0.92041386343839549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2.9999999999999916E-2</v>
      </c>
      <c r="AK35" s="15">
        <f t="shared" si="23"/>
        <v>0</v>
      </c>
      <c r="AL35" s="15">
        <f t="shared" ref="AL35:AL75" si="28">ABS(AA35-$M35)</f>
        <v>3.9992138070457761E-2</v>
      </c>
      <c r="AM35" s="15">
        <f t="shared" si="24"/>
        <v>9.5861365616045635E-3</v>
      </c>
      <c r="AN35" s="15">
        <f t="shared" si="25"/>
        <v>0.26999999999999991</v>
      </c>
      <c r="AO35" s="15">
        <f t="shared" si="26"/>
        <v>5.8565899232954077E-4</v>
      </c>
      <c r="AP35" s="15">
        <f t="shared" si="15"/>
        <v>597</v>
      </c>
      <c r="AQ35" s="15">
        <f t="shared" si="20"/>
        <v>644.28571428571422</v>
      </c>
      <c r="AR35" s="15">
        <f t="shared" si="16"/>
        <v>345.14285714285734</v>
      </c>
      <c r="AS35" s="15">
        <f t="shared" si="17"/>
        <v>461.16781518614016</v>
      </c>
    </row>
    <row r="36" spans="1:45">
      <c r="A36" s="10">
        <v>43926</v>
      </c>
      <c r="B36" s="31">
        <v>34</v>
      </c>
      <c r="C36" s="11" t="str">
        <f t="shared" si="1"/>
        <v>Sonntag</v>
      </c>
      <c r="D36" s="69">
        <v>2735</v>
      </c>
      <c r="E36" s="69">
        <v>2677</v>
      </c>
      <c r="F36" s="69">
        <v>2793</v>
      </c>
      <c r="G36" s="69">
        <v>3325</v>
      </c>
      <c r="H36" s="69">
        <v>3262</v>
      </c>
      <c r="I36" s="69">
        <v>3386</v>
      </c>
      <c r="J36" s="69">
        <v>0.87</v>
      </c>
      <c r="K36" s="69">
        <v>0.86</v>
      </c>
      <c r="L36" s="69">
        <v>0.88</v>
      </c>
      <c r="M36" s="69">
        <v>0.9</v>
      </c>
      <c r="N36" s="69">
        <v>0.89</v>
      </c>
      <c r="O36" s="69">
        <v>0.9</v>
      </c>
      <c r="P36" s="12">
        <f t="shared" si="3"/>
        <v>3612.5714285714284</v>
      </c>
      <c r="Q36" s="15">
        <f t="shared" si="21"/>
        <v>0.89636195752539249</v>
      </c>
      <c r="R36" s="12">
        <f t="shared" si="5"/>
        <v>3677</v>
      </c>
      <c r="S36" s="4">
        <f t="shared" si="2"/>
        <v>3325</v>
      </c>
      <c r="T36" s="7">
        <f t="shared" si="10"/>
        <v>0.86916742909423605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4"/>
        <v>3234.2857142857142</v>
      </c>
      <c r="AA36" s="22">
        <f t="shared" si="7"/>
        <v>0.87524645300962611</v>
      </c>
      <c r="AB36" s="12">
        <f t="shared" si="11"/>
        <v>3394.4818750356435</v>
      </c>
      <c r="AC36" s="16">
        <f t="shared" si="12"/>
        <v>0.91859794816753026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2.4753546990373909E-2</v>
      </c>
      <c r="AM36" s="15">
        <f t="shared" si="24"/>
        <v>1.8597948167530243E-2</v>
      </c>
      <c r="AN36" s="15">
        <f t="shared" si="25"/>
        <v>0.20000000000000007</v>
      </c>
      <c r="AO36" s="15">
        <f t="shared" si="26"/>
        <v>3.0247064296456294E-2</v>
      </c>
      <c r="AP36" s="15">
        <f t="shared" si="15"/>
        <v>590</v>
      </c>
      <c r="AQ36" s="15">
        <f t="shared" si="20"/>
        <v>877.57142857142844</v>
      </c>
      <c r="AR36" s="15">
        <f t="shared" si="16"/>
        <v>499.28571428571422</v>
      </c>
      <c r="AS36" s="15">
        <f t="shared" si="17"/>
        <v>659.4818750356435</v>
      </c>
    </row>
    <row r="37" spans="1:45" s="9" customFormat="1">
      <c r="A37" s="3">
        <v>43927</v>
      </c>
      <c r="B37" s="31">
        <v>35</v>
      </c>
      <c r="C37" s="9" t="str">
        <f t="shared" si="1"/>
        <v>Montag</v>
      </c>
      <c r="D37" s="69">
        <v>3354</v>
      </c>
      <c r="E37" s="69">
        <v>3292</v>
      </c>
      <c r="F37" s="69">
        <v>3419</v>
      </c>
      <c r="G37" s="69">
        <v>3225</v>
      </c>
      <c r="H37" s="69">
        <v>3162</v>
      </c>
      <c r="I37" s="69">
        <v>3286</v>
      </c>
      <c r="J37" s="69">
        <v>0.82</v>
      </c>
      <c r="K37" s="69">
        <v>0.81</v>
      </c>
      <c r="L37" s="69">
        <v>0.83</v>
      </c>
      <c r="M37" s="69">
        <v>0.89</v>
      </c>
      <c r="N37" s="69">
        <v>0.88</v>
      </c>
      <c r="O37" s="69">
        <v>0.9</v>
      </c>
      <c r="P37" s="12">
        <f t="shared" si="3"/>
        <v>3467</v>
      </c>
      <c r="Q37" s="15">
        <f t="shared" si="21"/>
        <v>0.89000786192954229</v>
      </c>
      <c r="R37" s="4">
        <f t="shared" si="5"/>
        <v>3834</v>
      </c>
      <c r="S37" s="4">
        <f t="shared" ref="S37:S64" si="29">AVERAGE(D34:D37)</f>
        <v>3224.5</v>
      </c>
      <c r="T37" s="7">
        <f t="shared" si="10"/>
        <v>0.81923272357723576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3084.7142857142858</v>
      </c>
      <c r="AA37" s="22">
        <f t="shared" si="7"/>
        <v>0.85388326478962362</v>
      </c>
      <c r="AB37" s="4">
        <f t="shared" si="11"/>
        <v>3183.9352795737132</v>
      </c>
      <c r="AC37" s="22">
        <f t="shared" si="12"/>
        <v>0.88134874078677605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3.6116735210376394E-2</v>
      </c>
      <c r="AM37" s="15">
        <f t="shared" si="24"/>
        <v>8.6512592132239607E-3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129</v>
      </c>
      <c r="AQ37" s="15">
        <f t="shared" si="20"/>
        <v>113</v>
      </c>
      <c r="AR37" s="15">
        <f t="shared" si="16"/>
        <v>269.28571428571422</v>
      </c>
      <c r="AS37" s="15">
        <f t="shared" si="17"/>
        <v>170.06472042628684</v>
      </c>
    </row>
    <row r="38" spans="1:45" s="9" customFormat="1">
      <c r="A38" s="3">
        <v>43928</v>
      </c>
      <c r="B38" s="31">
        <v>36</v>
      </c>
      <c r="C38" s="9" t="str">
        <f t="shared" si="1"/>
        <v>Dienstag</v>
      </c>
      <c r="D38" s="69">
        <v>3091</v>
      </c>
      <c r="E38" s="69">
        <v>3027</v>
      </c>
      <c r="F38" s="69">
        <v>3167</v>
      </c>
      <c r="G38" s="69">
        <v>3058</v>
      </c>
      <c r="H38" s="69">
        <v>2995</v>
      </c>
      <c r="I38" s="69">
        <v>3123</v>
      </c>
      <c r="J38" s="69">
        <v>0.81</v>
      </c>
      <c r="K38" s="69">
        <v>0.8</v>
      </c>
      <c r="L38" s="69">
        <v>0.82</v>
      </c>
      <c r="M38" s="69">
        <v>0.88</v>
      </c>
      <c r="N38" s="69">
        <v>0.87</v>
      </c>
      <c r="O38" s="69">
        <v>0.88</v>
      </c>
      <c r="P38" s="12">
        <f t="shared" si="3"/>
        <v>3396.1428571428573</v>
      </c>
      <c r="Q38" s="15">
        <f t="shared" si="21"/>
        <v>0.87524645300962611</v>
      </c>
      <c r="R38" s="4">
        <f t="shared" si="5"/>
        <v>4003</v>
      </c>
      <c r="S38" s="4">
        <f t="shared" si="29"/>
        <v>3057.75</v>
      </c>
      <c r="T38" s="7">
        <f t="shared" si="10"/>
        <v>0.8084473527662106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2880.8571428571427</v>
      </c>
      <c r="AA38" s="8">
        <f t="shared" si="7"/>
        <v>0.8309365857678519</v>
      </c>
      <c r="AB38" s="4">
        <f t="shared" si="11"/>
        <v>3091.9759621798976</v>
      </c>
      <c r="AC38" s="8">
        <f t="shared" si="12"/>
        <v>0.89183039001439213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6.9999999999999951E-2</v>
      </c>
      <c r="AK38" s="15">
        <f t="shared" si="23"/>
        <v>0</v>
      </c>
      <c r="AL38" s="15">
        <f t="shared" si="28"/>
        <v>4.9063414232148106E-2</v>
      </c>
      <c r="AM38" s="15">
        <f t="shared" si="24"/>
        <v>1.1830390014392123E-2</v>
      </c>
      <c r="AN38" s="15">
        <f t="shared" si="25"/>
        <v>0.42000000000000004</v>
      </c>
      <c r="AO38" s="15">
        <f t="shared" si="26"/>
        <v>3.32852830632E-2</v>
      </c>
      <c r="AP38" s="15">
        <f t="shared" si="15"/>
        <v>33</v>
      </c>
      <c r="AQ38" s="15">
        <f t="shared" si="20"/>
        <v>305.14285714285734</v>
      </c>
      <c r="AR38" s="15">
        <f t="shared" si="16"/>
        <v>210.14285714285734</v>
      </c>
      <c r="AS38" s="15">
        <f t="shared" si="17"/>
        <v>0.97596217989757861</v>
      </c>
    </row>
    <row r="39" spans="1:45" s="9" customFormat="1">
      <c r="A39" s="3">
        <v>43929</v>
      </c>
      <c r="B39" s="31">
        <v>37</v>
      </c>
      <c r="C39" s="9" t="str">
        <f t="shared" si="1"/>
        <v>Mittwoch</v>
      </c>
      <c r="D39" s="69">
        <v>2895</v>
      </c>
      <c r="E39" s="69">
        <v>2835</v>
      </c>
      <c r="F39" s="69">
        <v>2960</v>
      </c>
      <c r="G39" s="69">
        <v>3019</v>
      </c>
      <c r="H39" s="69">
        <v>2958</v>
      </c>
      <c r="I39" s="69">
        <v>3085</v>
      </c>
      <c r="J39" s="69">
        <v>0.83</v>
      </c>
      <c r="K39" s="69">
        <v>0.82</v>
      </c>
      <c r="L39" s="69">
        <v>0.84</v>
      </c>
      <c r="M39" s="69">
        <v>0.85</v>
      </c>
      <c r="N39" s="69">
        <v>0.85</v>
      </c>
      <c r="O39" s="69">
        <v>0.86</v>
      </c>
      <c r="P39" s="12">
        <f t="shared" si="3"/>
        <v>3234.2857142857142</v>
      </c>
      <c r="Q39" s="15">
        <f t="shared" si="21"/>
        <v>0.85388326478962362</v>
      </c>
      <c r="R39" s="4">
        <f t="shared" si="5"/>
        <v>4974</v>
      </c>
      <c r="S39" s="4">
        <f t="shared" si="29"/>
        <v>3018.75</v>
      </c>
      <c r="T39" s="7">
        <f t="shared" si="10"/>
        <v>0.82745151785102444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2733.1428571428573</v>
      </c>
      <c r="AA39" s="8">
        <f t="shared" si="7"/>
        <v>0.80477853026542723</v>
      </c>
      <c r="AB39" s="4">
        <f t="shared" si="11"/>
        <v>2920.3623982419658</v>
      </c>
      <c r="AC39" s="8">
        <f t="shared" si="12"/>
        <v>0.85990564033541239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4.522146973457275E-2</v>
      </c>
      <c r="AM39" s="15">
        <f t="shared" si="24"/>
        <v>9.9056403354124134E-3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124</v>
      </c>
      <c r="AQ39" s="15">
        <f t="shared" si="20"/>
        <v>339.28571428571422</v>
      </c>
      <c r="AR39" s="15">
        <f t="shared" si="16"/>
        <v>161.85714285714266</v>
      </c>
      <c r="AS39" s="15">
        <f t="shared" si="17"/>
        <v>25.36239824196582</v>
      </c>
    </row>
    <row r="40" spans="1:45" s="9" customFormat="1">
      <c r="A40" s="3">
        <v>43930</v>
      </c>
      <c r="B40" s="31">
        <v>38</v>
      </c>
      <c r="C40" s="9" t="str">
        <f t="shared" si="1"/>
        <v>Donnerstag</v>
      </c>
      <c r="D40" s="69">
        <v>2709</v>
      </c>
      <c r="E40" s="69">
        <v>2655</v>
      </c>
      <c r="F40" s="69">
        <v>2770</v>
      </c>
      <c r="G40" s="69">
        <v>3012</v>
      </c>
      <c r="H40" s="69">
        <v>2952</v>
      </c>
      <c r="I40" s="69">
        <v>3079</v>
      </c>
      <c r="J40" s="69">
        <v>0.91</v>
      </c>
      <c r="K40" s="69">
        <v>0.89</v>
      </c>
      <c r="L40" s="69">
        <v>0.92</v>
      </c>
      <c r="M40" s="69">
        <v>0.83</v>
      </c>
      <c r="N40" s="69">
        <v>0.82</v>
      </c>
      <c r="O40" s="69">
        <v>0.84</v>
      </c>
      <c r="P40" s="12">
        <f t="shared" si="3"/>
        <v>3084.7142857142858</v>
      </c>
      <c r="Q40" s="15">
        <f t="shared" si="21"/>
        <v>0.8309365857678519</v>
      </c>
      <c r="R40" s="4">
        <f t="shared" si="5"/>
        <v>5323</v>
      </c>
      <c r="S40" s="4">
        <f t="shared" si="29"/>
        <v>3012.25</v>
      </c>
      <c r="T40" s="7">
        <f t="shared" si="10"/>
        <v>0.90593984962406016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2626.1428571428573</v>
      </c>
      <c r="AA40" s="8">
        <f t="shared" si="7"/>
        <v>0.81196996466431104</v>
      </c>
      <c r="AB40" s="4">
        <f t="shared" si="11"/>
        <v>2755.4267436328655</v>
      </c>
      <c r="AC40" s="8">
        <f t="shared" si="12"/>
        <v>0.85194289776634535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1.8030035335688921E-2</v>
      </c>
      <c r="AM40" s="15">
        <f t="shared" si="24"/>
        <v>2.1942897766345393E-2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303</v>
      </c>
      <c r="AQ40" s="15">
        <f t="shared" si="20"/>
        <v>375.71428571428578</v>
      </c>
      <c r="AR40" s="15">
        <f t="shared" si="16"/>
        <v>82.857142857142662</v>
      </c>
      <c r="AS40" s="15">
        <f t="shared" si="17"/>
        <v>46.426743632865509</v>
      </c>
    </row>
    <row r="41" spans="1:45" s="9" customFormat="1">
      <c r="A41" s="3">
        <v>43931</v>
      </c>
      <c r="B41" s="31">
        <v>39</v>
      </c>
      <c r="C41" s="9" t="str">
        <f t="shared" si="1"/>
        <v>Freitag</v>
      </c>
      <c r="D41" s="69">
        <v>2331</v>
      </c>
      <c r="E41" s="69">
        <v>2278</v>
      </c>
      <c r="F41" s="69">
        <v>2390</v>
      </c>
      <c r="G41" s="69">
        <v>2756</v>
      </c>
      <c r="H41" s="69">
        <v>2699</v>
      </c>
      <c r="I41" s="69">
        <v>2822</v>
      </c>
      <c r="J41" s="69">
        <v>0.85</v>
      </c>
      <c r="K41" s="69">
        <v>0.84</v>
      </c>
      <c r="L41" s="69">
        <v>0.87</v>
      </c>
      <c r="M41" s="69">
        <v>0.8</v>
      </c>
      <c r="N41" s="69">
        <v>0.8</v>
      </c>
      <c r="O41" s="69">
        <v>0.81</v>
      </c>
      <c r="P41" s="12">
        <f t="shared" si="3"/>
        <v>2880.8571428571427</v>
      </c>
      <c r="Q41" s="15">
        <f t="shared" si="21"/>
        <v>0.80477853026542723</v>
      </c>
      <c r="R41" s="4">
        <f t="shared" ref="R41:R64" si="31">W38</f>
        <v>4133</v>
      </c>
      <c r="S41" s="4">
        <f t="shared" si="29"/>
        <v>2756.5</v>
      </c>
      <c r="T41" s="7">
        <f t="shared" si="10"/>
        <v>0.85486121879361143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2422</v>
      </c>
      <c r="AA41" s="8">
        <f t="shared" si="7"/>
        <v>0.78516185800954008</v>
      </c>
      <c r="AB41" s="4">
        <f t="shared" si="11"/>
        <v>2519.4036288992988</v>
      </c>
      <c r="AC41" s="22">
        <f t="shared" si="12"/>
        <v>0.81673808189205255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4.9999999999999933E-2</v>
      </c>
      <c r="AK41" s="15">
        <f t="shared" si="23"/>
        <v>0</v>
      </c>
      <c r="AL41" s="15">
        <f t="shared" si="28"/>
        <v>1.4838141990459963E-2</v>
      </c>
      <c r="AM41" s="15">
        <f t="shared" si="24"/>
        <v>1.6738081892052503E-2</v>
      </c>
      <c r="AN41" s="15">
        <f t="shared" si="25"/>
        <v>0.19999999999999996</v>
      </c>
      <c r="AO41" s="15">
        <f t="shared" si="26"/>
        <v>5.7280729648452544E-2</v>
      </c>
      <c r="AP41" s="15">
        <f t="shared" si="15"/>
        <v>425</v>
      </c>
      <c r="AQ41" s="15">
        <f t="shared" si="20"/>
        <v>549.85714285714266</v>
      </c>
      <c r="AR41" s="15">
        <f t="shared" si="16"/>
        <v>91</v>
      </c>
      <c r="AS41" s="15">
        <f t="shared" si="17"/>
        <v>188.40362889929884</v>
      </c>
    </row>
    <row r="42" spans="1:45" s="9" customFormat="1">
      <c r="A42" s="3">
        <v>43932</v>
      </c>
      <c r="B42" s="31">
        <v>40</v>
      </c>
      <c r="C42" s="9" t="str">
        <f t="shared" si="1"/>
        <v>Samstag</v>
      </c>
      <c r="D42" s="69">
        <v>2017</v>
      </c>
      <c r="E42" s="69">
        <v>1959</v>
      </c>
      <c r="F42" s="69">
        <v>2071</v>
      </c>
      <c r="G42" s="69">
        <v>2488</v>
      </c>
      <c r="H42" s="69">
        <v>2432</v>
      </c>
      <c r="I42" s="69">
        <v>2548</v>
      </c>
      <c r="J42" s="69">
        <v>0.81</v>
      </c>
      <c r="K42" s="69">
        <v>0.8</v>
      </c>
      <c r="L42" s="69">
        <v>0.83</v>
      </c>
      <c r="M42" s="69">
        <v>0.81</v>
      </c>
      <c r="N42" s="69">
        <v>0.81</v>
      </c>
      <c r="O42" s="69">
        <v>0.82</v>
      </c>
      <c r="P42" s="12">
        <f t="shared" si="3"/>
        <v>2733.1428571428573</v>
      </c>
      <c r="Q42" s="15">
        <f t="shared" si="21"/>
        <v>0.81196996466431104</v>
      </c>
      <c r="R42" s="4">
        <f t="shared" si="31"/>
        <v>2821</v>
      </c>
      <c r="S42" s="4">
        <f t="shared" si="29"/>
        <v>2488</v>
      </c>
      <c r="T42" s="7">
        <f t="shared" si="10"/>
        <v>0.813670182323604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2263.8571428571427</v>
      </c>
      <c r="AA42" s="8">
        <f t="shared" si="7"/>
        <v>0.78582763066547656</v>
      </c>
      <c r="AB42" s="4">
        <f t="shared" si="11"/>
        <v>2318.4785829154393</v>
      </c>
      <c r="AC42" s="8">
        <f t="shared" si="12"/>
        <v>0.80478776556620435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0</v>
      </c>
      <c r="AK42" s="15">
        <f t="shared" si="23"/>
        <v>0</v>
      </c>
      <c r="AL42" s="15">
        <f t="shared" si="28"/>
        <v>2.4172369334523491E-2</v>
      </c>
      <c r="AM42" s="15">
        <f t="shared" si="24"/>
        <v>5.2122344337957038E-3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471</v>
      </c>
      <c r="AQ42" s="15">
        <f t="shared" si="20"/>
        <v>716.14285714285734</v>
      </c>
      <c r="AR42" s="15">
        <f t="shared" si="16"/>
        <v>246.85714285714266</v>
      </c>
      <c r="AS42" s="15">
        <f t="shared" si="17"/>
        <v>301.47858291543935</v>
      </c>
    </row>
    <row r="43" spans="1:45" s="9" customFormat="1">
      <c r="A43" s="3">
        <v>43933</v>
      </c>
      <c r="B43" s="31">
        <v>41</v>
      </c>
      <c r="C43" s="9" t="str">
        <f t="shared" si="1"/>
        <v>Sonntag</v>
      </c>
      <c r="D43" s="69">
        <v>1986</v>
      </c>
      <c r="E43" s="69">
        <v>1939</v>
      </c>
      <c r="F43" s="69">
        <v>2038</v>
      </c>
      <c r="G43" s="69">
        <v>2261</v>
      </c>
      <c r="H43" s="69">
        <v>2208</v>
      </c>
      <c r="I43" s="69">
        <v>2317</v>
      </c>
      <c r="J43" s="69">
        <v>0.75</v>
      </c>
      <c r="K43" s="69">
        <v>0.74</v>
      </c>
      <c r="L43" s="69">
        <v>0.76</v>
      </c>
      <c r="M43" s="69">
        <v>0.79</v>
      </c>
      <c r="N43" s="69">
        <v>0.78</v>
      </c>
      <c r="O43" s="69">
        <v>0.79</v>
      </c>
      <c r="P43" s="12">
        <f t="shared" si="3"/>
        <v>2626.1428571428573</v>
      </c>
      <c r="Q43" s="15">
        <f t="shared" si="21"/>
        <v>0.78516185800954008</v>
      </c>
      <c r="R43" s="4">
        <f t="shared" si="31"/>
        <v>2537</v>
      </c>
      <c r="S43" s="4">
        <f t="shared" si="29"/>
        <v>2260.75</v>
      </c>
      <c r="T43" s="7">
        <f t="shared" si="10"/>
        <v>0.74890269151138711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2128.4285714285716</v>
      </c>
      <c r="AA43" s="22">
        <f t="shared" si="7"/>
        <v>0.77874764791971562</v>
      </c>
      <c r="AB43" s="4">
        <f t="shared" si="11"/>
        <v>2218.5669827165502</v>
      </c>
      <c r="AC43" s="8">
        <f t="shared" si="12"/>
        <v>0.8117274137056163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4.0000000000000036E-2</v>
      </c>
      <c r="AK43" s="15">
        <f t="shared" si="23"/>
        <v>0</v>
      </c>
      <c r="AL43" s="15">
        <f t="shared" si="28"/>
        <v>1.1252352080284411E-2</v>
      </c>
      <c r="AM43" s="15">
        <f t="shared" si="24"/>
        <v>2.1727413705616261E-2</v>
      </c>
      <c r="AN43" s="15">
        <f t="shared" si="25"/>
        <v>9.000000000000008E-2</v>
      </c>
      <c r="AO43" s="15">
        <f t="shared" si="26"/>
        <v>5.9075829974666316E-2</v>
      </c>
      <c r="AP43" s="15">
        <f t="shared" si="15"/>
        <v>275</v>
      </c>
      <c r="AQ43" s="15">
        <f t="shared" si="20"/>
        <v>640.14285714285734</v>
      </c>
      <c r="AR43" s="15">
        <f t="shared" si="16"/>
        <v>142.42857142857156</v>
      </c>
      <c r="AS43" s="15">
        <f t="shared" si="17"/>
        <v>232.56698271655023</v>
      </c>
    </row>
    <row r="44" spans="1:45">
      <c r="A44" s="10">
        <v>43934</v>
      </c>
      <c r="B44" s="31">
        <v>42</v>
      </c>
      <c r="C44" s="11" t="str">
        <f t="shared" si="1"/>
        <v>Montag</v>
      </c>
      <c r="D44" s="69">
        <v>1925</v>
      </c>
      <c r="E44" s="69">
        <v>1875</v>
      </c>
      <c r="F44" s="69">
        <v>1974</v>
      </c>
      <c r="G44" s="69">
        <v>2065</v>
      </c>
      <c r="H44" s="69">
        <v>2013</v>
      </c>
      <c r="I44" s="69">
        <v>2118</v>
      </c>
      <c r="J44" s="69">
        <v>0.69</v>
      </c>
      <c r="K44" s="69">
        <v>0.67</v>
      </c>
      <c r="L44" s="69">
        <v>0.7</v>
      </c>
      <c r="M44" s="69">
        <v>0.79</v>
      </c>
      <c r="N44" s="69">
        <v>0.78</v>
      </c>
      <c r="O44" s="69">
        <v>0.79</v>
      </c>
      <c r="P44" s="12">
        <f t="shared" si="3"/>
        <v>2422</v>
      </c>
      <c r="Q44" s="15">
        <f t="shared" si="21"/>
        <v>0.78582763066547656</v>
      </c>
      <c r="R44" s="12">
        <f t="shared" si="31"/>
        <v>2082</v>
      </c>
      <c r="S44" s="4">
        <f t="shared" si="29"/>
        <v>2064.75</v>
      </c>
      <c r="T44" s="7">
        <f t="shared" si="10"/>
        <v>0.68545107477798983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1996</v>
      </c>
      <c r="AA44" s="8">
        <f t="shared" si="7"/>
        <v>0.76005004623837236</v>
      </c>
      <c r="AB44" s="12">
        <f t="shared" ref="AB44:AB73" si="32">AVERAGE(D41:D44,AA41^1.75*D38,AA41^1.75*D39,AA41^1.75*D40)</f>
        <v>1993.3432416744838</v>
      </c>
      <c r="AC44" s="16">
        <f t="shared" si="12"/>
        <v>0.759038388278376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0.10000000000000009</v>
      </c>
      <c r="AK44" s="15">
        <f t="shared" si="23"/>
        <v>0</v>
      </c>
      <c r="AL44" s="15">
        <f t="shared" si="28"/>
        <v>2.9949953761627679E-2</v>
      </c>
      <c r="AM44" s="15">
        <f t="shared" si="24"/>
        <v>3.0961611721624038E-2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140</v>
      </c>
      <c r="AQ44" s="15">
        <f t="shared" si="20"/>
        <v>497</v>
      </c>
      <c r="AR44" s="15">
        <f t="shared" si="16"/>
        <v>71</v>
      </c>
      <c r="AS44" s="15">
        <f t="shared" si="17"/>
        <v>68.343241674483806</v>
      </c>
    </row>
    <row r="45" spans="1:45">
      <c r="A45" s="10">
        <v>43935</v>
      </c>
      <c r="B45" s="31">
        <v>43</v>
      </c>
      <c r="C45" s="11" t="str">
        <f t="shared" si="1"/>
        <v>Dienstag</v>
      </c>
      <c r="D45" s="69">
        <v>1984</v>
      </c>
      <c r="E45" s="69">
        <v>1934</v>
      </c>
      <c r="F45" s="69">
        <v>2031</v>
      </c>
      <c r="G45" s="69">
        <v>1978</v>
      </c>
      <c r="H45" s="69">
        <v>1926</v>
      </c>
      <c r="I45" s="69">
        <v>2028</v>
      </c>
      <c r="J45" s="69">
        <v>0.72</v>
      </c>
      <c r="K45" s="69">
        <v>0.71</v>
      </c>
      <c r="L45" s="69">
        <v>0.73</v>
      </c>
      <c r="M45" s="69">
        <v>0.78</v>
      </c>
      <c r="N45" s="69">
        <v>0.77</v>
      </c>
      <c r="O45" s="69">
        <v>0.79</v>
      </c>
      <c r="P45" s="12">
        <f t="shared" si="3"/>
        <v>2263.8571428571427</v>
      </c>
      <c r="Q45" s="15">
        <f t="shared" si="21"/>
        <v>0.77874764791971562</v>
      </c>
      <c r="R45" s="12">
        <f t="shared" si="31"/>
        <v>2486</v>
      </c>
      <c r="S45" s="4">
        <f t="shared" si="29"/>
        <v>1978</v>
      </c>
      <c r="T45" s="7">
        <f t="shared" si="10"/>
        <v>0.7175766370397243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1901.8571428571429</v>
      </c>
      <c r="AA45" s="22">
        <f t="shared" si="7"/>
        <v>0.78524242066768901</v>
      </c>
      <c r="AB45" s="12">
        <f t="shared" si="32"/>
        <v>1873.7697667437362</v>
      </c>
      <c r="AC45" s="16">
        <f t="shared" si="12"/>
        <v>0.77364565100897453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6.0000000000000053E-2</v>
      </c>
      <c r="AK45" s="15">
        <f t="shared" si="23"/>
        <v>0</v>
      </c>
      <c r="AL45" s="15">
        <f t="shared" si="28"/>
        <v>5.2424206676889851E-3</v>
      </c>
      <c r="AM45" s="15">
        <f t="shared" si="24"/>
        <v>6.3543489910254936E-3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6</v>
      </c>
      <c r="AQ45" s="15">
        <f t="shared" si="20"/>
        <v>279.85714285714266</v>
      </c>
      <c r="AR45" s="15">
        <f t="shared" si="16"/>
        <v>82.14285714285711</v>
      </c>
      <c r="AS45" s="15">
        <f t="shared" si="17"/>
        <v>110.23023325626377</v>
      </c>
    </row>
    <row r="46" spans="1:45">
      <c r="A46" s="10">
        <v>43936</v>
      </c>
      <c r="B46" s="31">
        <v>44</v>
      </c>
      <c r="C46" s="11" t="str">
        <f t="shared" si="1"/>
        <v>Mittwoch</v>
      </c>
      <c r="D46" s="69">
        <v>1947</v>
      </c>
      <c r="E46" s="69">
        <v>1901</v>
      </c>
      <c r="F46" s="69">
        <v>1999</v>
      </c>
      <c r="G46" s="69">
        <v>1960</v>
      </c>
      <c r="H46" s="69">
        <v>1912</v>
      </c>
      <c r="I46" s="69">
        <v>2010</v>
      </c>
      <c r="J46" s="69">
        <v>0.79</v>
      </c>
      <c r="K46" s="69">
        <v>0.78</v>
      </c>
      <c r="L46" s="69">
        <v>0.8</v>
      </c>
      <c r="M46" s="69">
        <v>0.76</v>
      </c>
      <c r="N46" s="69">
        <v>0.75</v>
      </c>
      <c r="O46" s="69">
        <v>0.77</v>
      </c>
      <c r="P46" s="12">
        <f t="shared" si="3"/>
        <v>2128.4285714285716</v>
      </c>
      <c r="Q46" s="15">
        <f t="shared" si="21"/>
        <v>0.76005004623837236</v>
      </c>
      <c r="R46" s="12">
        <f t="shared" si="31"/>
        <v>2866</v>
      </c>
      <c r="S46" s="4">
        <f t="shared" si="29"/>
        <v>1960.5</v>
      </c>
      <c r="T46" s="7">
        <f t="shared" si="10"/>
        <v>0.78798231511254024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1822.2857142857142</v>
      </c>
      <c r="AA46" s="8">
        <f t="shared" si="7"/>
        <v>0.8049473086388591</v>
      </c>
      <c r="AB46" s="12">
        <f t="shared" si="32"/>
        <v>1771.1139501674029</v>
      </c>
      <c r="AC46" s="16">
        <f t="shared" si="12"/>
        <v>0.78234351304170013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3.0000000000000027E-2</v>
      </c>
      <c r="AK46" s="15">
        <f t="shared" si="23"/>
        <v>0</v>
      </c>
      <c r="AL46" s="15">
        <f t="shared" si="28"/>
        <v>4.4947308638859096E-2</v>
      </c>
      <c r="AM46" s="15">
        <f t="shared" si="24"/>
        <v>2.2343513041700125E-2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13</v>
      </c>
      <c r="AQ46" s="15">
        <f t="shared" si="20"/>
        <v>181.42857142857156</v>
      </c>
      <c r="AR46" s="15">
        <f t="shared" si="16"/>
        <v>124.71428571428578</v>
      </c>
      <c r="AS46" s="15">
        <f t="shared" si="17"/>
        <v>175.88604983259711</v>
      </c>
    </row>
    <row r="47" spans="1:45">
      <c r="A47" s="10">
        <v>43937</v>
      </c>
      <c r="B47" s="31">
        <v>45</v>
      </c>
      <c r="C47" s="11" t="str">
        <f t="shared" si="1"/>
        <v>Donnerstag</v>
      </c>
      <c r="D47" s="69">
        <v>1782</v>
      </c>
      <c r="E47" s="69">
        <v>1733</v>
      </c>
      <c r="F47" s="69">
        <v>1834</v>
      </c>
      <c r="G47" s="69">
        <v>1909</v>
      </c>
      <c r="H47" s="69">
        <v>1860</v>
      </c>
      <c r="I47" s="69">
        <v>1959</v>
      </c>
      <c r="J47" s="69">
        <v>0.84</v>
      </c>
      <c r="K47" s="69">
        <v>0.83</v>
      </c>
      <c r="L47" s="69">
        <v>0.86</v>
      </c>
      <c r="M47" s="69">
        <v>0.79</v>
      </c>
      <c r="N47" s="69">
        <v>0.78</v>
      </c>
      <c r="O47" s="69">
        <v>0.79</v>
      </c>
      <c r="P47" s="12">
        <f t="shared" si="3"/>
        <v>1996</v>
      </c>
      <c r="Q47" s="15">
        <f t="shared" si="21"/>
        <v>0.78524242066768901</v>
      </c>
      <c r="R47" s="12">
        <f t="shared" si="31"/>
        <v>3380</v>
      </c>
      <c r="S47" s="4">
        <f t="shared" si="29"/>
        <v>1909.5</v>
      </c>
      <c r="T47" s="7">
        <f t="shared" si="10"/>
        <v>0.8446312064580338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1727</v>
      </c>
      <c r="AA47" s="8">
        <f t="shared" si="7"/>
        <v>0.81139673803610979</v>
      </c>
      <c r="AB47" s="12">
        <f t="shared" si="32"/>
        <v>1650.9698710772343</v>
      </c>
      <c r="AC47" s="16">
        <f t="shared" si="12"/>
        <v>0.77567548812273568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4.9999999999999933E-2</v>
      </c>
      <c r="AK47" s="15">
        <f t="shared" si="23"/>
        <v>0</v>
      </c>
      <c r="AL47" s="15">
        <f t="shared" si="28"/>
        <v>2.1396738036109753E-2</v>
      </c>
      <c r="AM47" s="15">
        <f t="shared" si="24"/>
        <v>1.4324511877264356E-2</v>
      </c>
      <c r="AN47" s="15">
        <f t="shared" si="25"/>
        <v>0.10999999999999999</v>
      </c>
      <c r="AO47" s="15">
        <f t="shared" si="26"/>
        <v>6.9231356814170475E-2</v>
      </c>
      <c r="AP47" s="15">
        <f t="shared" ref="AP47:AP77" si="33">ABS(G47-$D47)</f>
        <v>127</v>
      </c>
      <c r="AQ47" s="15">
        <f t="shared" si="20"/>
        <v>214</v>
      </c>
      <c r="AR47" s="15">
        <f t="shared" ref="AR47:AR75" si="34">ABS(Z47-$D47)</f>
        <v>55</v>
      </c>
      <c r="AS47" s="15">
        <f t="shared" ref="AS47:AS73" si="35">ABS(AB47-$D47)</f>
        <v>131.0301289227657</v>
      </c>
    </row>
    <row r="48" spans="1:45">
      <c r="A48" s="10">
        <v>43938</v>
      </c>
      <c r="B48" s="31">
        <v>46</v>
      </c>
      <c r="C48" s="11" t="str">
        <f t="shared" si="1"/>
        <v>Freitag</v>
      </c>
      <c r="D48" s="69">
        <v>1672</v>
      </c>
      <c r="E48" s="69">
        <v>1629</v>
      </c>
      <c r="F48" s="69">
        <v>1723</v>
      </c>
      <c r="G48" s="69">
        <v>1846</v>
      </c>
      <c r="H48" s="69">
        <v>1799</v>
      </c>
      <c r="I48" s="69">
        <v>1897</v>
      </c>
      <c r="J48" s="69">
        <v>0.89</v>
      </c>
      <c r="K48" s="69">
        <v>0.88</v>
      </c>
      <c r="L48" s="69">
        <v>0.91</v>
      </c>
      <c r="M48" s="69">
        <v>0.8</v>
      </c>
      <c r="N48" s="69">
        <v>0.8</v>
      </c>
      <c r="O48" s="69">
        <v>0.81</v>
      </c>
      <c r="P48" s="12">
        <f t="shared" si="3"/>
        <v>1901.8571428571429</v>
      </c>
      <c r="Q48" s="15">
        <f t="shared" si="21"/>
        <v>0.8049473086388591</v>
      </c>
      <c r="R48" s="12">
        <f t="shared" si="31"/>
        <v>3609</v>
      </c>
      <c r="S48" s="4">
        <f t="shared" si="29"/>
        <v>1846.25</v>
      </c>
      <c r="T48" s="7">
        <f t="shared" si="10"/>
        <v>0.89417605036929415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1676</v>
      </c>
      <c r="AA48" s="22">
        <f t="shared" si="7"/>
        <v>0.83967935871743482</v>
      </c>
      <c r="AB48" s="12">
        <f t="shared" si="32"/>
        <v>1609.7109296783226</v>
      </c>
      <c r="AC48" s="16">
        <f t="shared" si="12"/>
        <v>0.80646840164244615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8.9999999999999969E-2</v>
      </c>
      <c r="AK48" s="15">
        <f t="shared" si="23"/>
        <v>0</v>
      </c>
      <c r="AL48" s="15">
        <f t="shared" si="28"/>
        <v>3.9679358717434776E-2</v>
      </c>
      <c r="AM48" s="15">
        <f t="shared" si="24"/>
        <v>6.4684016424461088E-3</v>
      </c>
      <c r="AN48" s="15">
        <f t="shared" si="25"/>
        <v>9.9999999999999978E-2</v>
      </c>
      <c r="AO48" s="15">
        <f t="shared" si="26"/>
        <v>0.1084240737846226</v>
      </c>
      <c r="AP48" s="15">
        <f t="shared" si="33"/>
        <v>174</v>
      </c>
      <c r="AQ48" s="15">
        <f t="shared" si="20"/>
        <v>229.85714285714289</v>
      </c>
      <c r="AR48" s="15">
        <f t="shared" si="34"/>
        <v>4</v>
      </c>
      <c r="AS48" s="15">
        <f t="shared" si="35"/>
        <v>62.2890703216774</v>
      </c>
    </row>
    <row r="49" spans="1:45">
      <c r="A49" s="10">
        <v>43939</v>
      </c>
      <c r="B49" s="31">
        <v>47</v>
      </c>
      <c r="C49" s="11" t="str">
        <f t="shared" si="1"/>
        <v>Samstag</v>
      </c>
      <c r="D49" s="69">
        <v>1460</v>
      </c>
      <c r="E49" s="69">
        <v>1408</v>
      </c>
      <c r="F49" s="69">
        <v>1505</v>
      </c>
      <c r="G49" s="69">
        <v>1715</v>
      </c>
      <c r="H49" s="69">
        <v>1668</v>
      </c>
      <c r="I49" s="69">
        <v>1765</v>
      </c>
      <c r="J49" s="69">
        <v>0.87</v>
      </c>
      <c r="K49" s="69">
        <v>0.85</v>
      </c>
      <c r="L49" s="69">
        <v>0.88</v>
      </c>
      <c r="M49" s="69">
        <v>0.81</v>
      </c>
      <c r="N49" s="69">
        <v>0.8</v>
      </c>
      <c r="O49" s="69">
        <v>0.82</v>
      </c>
      <c r="P49" s="12">
        <f t="shared" si="3"/>
        <v>1822.2857142857142</v>
      </c>
      <c r="Q49" s="15">
        <f t="shared" si="21"/>
        <v>0.81139673803610979</v>
      </c>
      <c r="R49" s="12">
        <f t="shared" si="31"/>
        <v>2458</v>
      </c>
      <c r="S49" s="4">
        <f t="shared" si="29"/>
        <v>1715.25</v>
      </c>
      <c r="T49" s="7">
        <f t="shared" si="10"/>
        <v>0.86716380182002017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1588.7142857142858</v>
      </c>
      <c r="AA49" s="8">
        <f t="shared" si="7"/>
        <v>0.83534890708330201</v>
      </c>
      <c r="AB49" s="12">
        <f t="shared" si="32"/>
        <v>1556.2175693593615</v>
      </c>
      <c r="AC49" s="16">
        <f t="shared" si="12"/>
        <v>0.818262073575868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2.5348907083301953E-2</v>
      </c>
      <c r="AM49" s="15">
        <f t="shared" si="24"/>
        <v>8.2620735758679453E-3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255</v>
      </c>
      <c r="AQ49" s="15">
        <f t="shared" si="20"/>
        <v>362.28571428571422</v>
      </c>
      <c r="AR49" s="15">
        <f t="shared" si="34"/>
        <v>128.71428571428578</v>
      </c>
      <c r="AS49" s="15">
        <f t="shared" si="35"/>
        <v>96.217569359361505</v>
      </c>
    </row>
    <row r="50" spans="1:45">
      <c r="A50" s="10">
        <v>43940</v>
      </c>
      <c r="B50" s="31">
        <v>48</v>
      </c>
      <c r="C50" s="11" t="str">
        <f t="shared" si="1"/>
        <v>Sonntag</v>
      </c>
      <c r="D50" s="69">
        <v>1319</v>
      </c>
      <c r="E50" s="69">
        <v>1264</v>
      </c>
      <c r="F50" s="69">
        <v>1361</v>
      </c>
      <c r="G50" s="69">
        <v>1558</v>
      </c>
      <c r="H50" s="69">
        <v>1508</v>
      </c>
      <c r="I50" s="69">
        <v>1606</v>
      </c>
      <c r="J50" s="69">
        <v>0.79</v>
      </c>
      <c r="K50" s="69">
        <v>0.78</v>
      </c>
      <c r="L50" s="69">
        <v>0.81</v>
      </c>
      <c r="M50" s="69">
        <v>0.84</v>
      </c>
      <c r="N50" s="69">
        <v>0.83</v>
      </c>
      <c r="O50" s="69">
        <v>0.85</v>
      </c>
      <c r="P50" s="12">
        <f t="shared" si="3"/>
        <v>1727</v>
      </c>
      <c r="Q50" s="15">
        <f t="shared" si="21"/>
        <v>0.83967935871743482</v>
      </c>
      <c r="R50" s="12">
        <f t="shared" si="31"/>
        <v>1775</v>
      </c>
      <c r="S50" s="4">
        <f t="shared" si="29"/>
        <v>1558.25</v>
      </c>
      <c r="T50" s="7">
        <f t="shared" si="10"/>
        <v>0.79482274929864827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1497.8571428571429</v>
      </c>
      <c r="AA50" s="8">
        <f t="shared" si="7"/>
        <v>0.82196613358419568</v>
      </c>
      <c r="AB50" s="12">
        <f t="shared" si="32"/>
        <v>1470.7401402392518</v>
      </c>
      <c r="AC50" s="16">
        <f t="shared" si="12"/>
        <v>0.80708537015324266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4.9999999999999933E-2</v>
      </c>
      <c r="AK50" s="15">
        <f t="shared" si="23"/>
        <v>0</v>
      </c>
      <c r="AL50" s="15">
        <f t="shared" si="28"/>
        <v>1.8033866415804289E-2</v>
      </c>
      <c r="AM50" s="15">
        <f t="shared" si="24"/>
        <v>3.2914629846757304E-2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239</v>
      </c>
      <c r="AQ50" s="15">
        <f t="shared" si="20"/>
        <v>408</v>
      </c>
      <c r="AR50" s="15">
        <f t="shared" si="34"/>
        <v>178.85714285714289</v>
      </c>
      <c r="AS50" s="15">
        <f t="shared" si="35"/>
        <v>151.74014023925179</v>
      </c>
    </row>
    <row r="51" spans="1:45" s="9" customFormat="1">
      <c r="A51" s="3">
        <v>43941</v>
      </c>
      <c r="B51" s="31">
        <v>49</v>
      </c>
      <c r="C51" s="9" t="str">
        <f t="shared" si="1"/>
        <v>Montag</v>
      </c>
      <c r="D51" s="69">
        <v>1568</v>
      </c>
      <c r="E51" s="69">
        <v>1524</v>
      </c>
      <c r="F51" s="69">
        <v>1610</v>
      </c>
      <c r="G51" s="69">
        <v>1504</v>
      </c>
      <c r="H51" s="69">
        <v>1456</v>
      </c>
      <c r="I51" s="69">
        <v>1550</v>
      </c>
      <c r="J51" s="69">
        <v>0.79</v>
      </c>
      <c r="K51" s="69">
        <v>0.77</v>
      </c>
      <c r="L51" s="69">
        <v>0.8</v>
      </c>
      <c r="M51" s="69">
        <v>0.84</v>
      </c>
      <c r="N51" s="69">
        <v>0.82</v>
      </c>
      <c r="O51" s="69">
        <v>0.84</v>
      </c>
      <c r="P51" s="12">
        <f t="shared" si="3"/>
        <v>1676</v>
      </c>
      <c r="Q51" s="15">
        <f t="shared" si="21"/>
        <v>0.83534890708330201</v>
      </c>
      <c r="R51" s="4">
        <f t="shared" si="31"/>
        <v>1785</v>
      </c>
      <c r="S51" s="4">
        <f t="shared" si="29"/>
        <v>1504.75</v>
      </c>
      <c r="T51" s="7">
        <f t="shared" si="10"/>
        <v>0.78803351662738941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1429.1428571428571</v>
      </c>
      <c r="AA51" s="22">
        <f t="shared" si="7"/>
        <v>0.82752915873934985</v>
      </c>
      <c r="AB51" s="4">
        <f t="shared" si="32"/>
        <v>1460.982114225503</v>
      </c>
      <c r="AC51" s="8">
        <f t="shared" si="12"/>
        <v>0.84596532381326173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4.9999999999999933E-2</v>
      </c>
      <c r="AK51" s="15">
        <f t="shared" si="23"/>
        <v>0</v>
      </c>
      <c r="AL51" s="15">
        <f t="shared" si="28"/>
        <v>1.2470841260650123E-2</v>
      </c>
      <c r="AM51" s="15">
        <f t="shared" si="24"/>
        <v>5.9653238132617581E-3</v>
      </c>
      <c r="AN51" s="15">
        <f t="shared" si="25"/>
        <v>6.0000000000000053E-2</v>
      </c>
      <c r="AO51" s="15">
        <f t="shared" si="26"/>
        <v>1.6561023010608134E-2</v>
      </c>
      <c r="AP51" s="15">
        <f t="shared" si="33"/>
        <v>64</v>
      </c>
      <c r="AQ51" s="15">
        <f t="shared" si="20"/>
        <v>108</v>
      </c>
      <c r="AR51" s="15">
        <f t="shared" si="34"/>
        <v>138.85714285714289</v>
      </c>
      <c r="AS51" s="15">
        <f t="shared" si="35"/>
        <v>107.01788577449702</v>
      </c>
    </row>
    <row r="52" spans="1:45" s="9" customFormat="1">
      <c r="A52" s="3">
        <v>43942</v>
      </c>
      <c r="B52" s="31">
        <v>50</v>
      </c>
      <c r="C52" s="9" t="str">
        <f t="shared" si="1"/>
        <v>Dienstag</v>
      </c>
      <c r="D52" s="69">
        <v>1373</v>
      </c>
      <c r="E52" s="69">
        <v>1321</v>
      </c>
      <c r="F52" s="69">
        <v>1427</v>
      </c>
      <c r="G52" s="69">
        <v>1430</v>
      </c>
      <c r="H52" s="69">
        <v>1379</v>
      </c>
      <c r="I52" s="69">
        <v>1476</v>
      </c>
      <c r="J52" s="69">
        <v>0.77</v>
      </c>
      <c r="K52" s="69">
        <v>0.76</v>
      </c>
      <c r="L52" s="69">
        <v>0.79</v>
      </c>
      <c r="M52" s="69">
        <v>0.82</v>
      </c>
      <c r="N52" s="69">
        <v>0.81</v>
      </c>
      <c r="O52" s="69">
        <v>0.83</v>
      </c>
      <c r="P52" s="12">
        <f t="shared" si="3"/>
        <v>1588.7142857142858</v>
      </c>
      <c r="Q52" s="15">
        <f t="shared" si="21"/>
        <v>0.82196613358419568</v>
      </c>
      <c r="R52" s="4">
        <f t="shared" si="31"/>
        <v>2237</v>
      </c>
      <c r="S52" s="4">
        <f t="shared" si="29"/>
        <v>1430</v>
      </c>
      <c r="T52" s="7">
        <f t="shared" si="10"/>
        <v>0.77454299255247128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1355.8571428571429</v>
      </c>
      <c r="AA52" s="8">
        <f t="shared" si="7"/>
        <v>0.80898397545175593</v>
      </c>
      <c r="AB52" s="4">
        <f t="shared" si="32"/>
        <v>1380.319944729808</v>
      </c>
      <c r="AC52" s="8">
        <f t="shared" si="12"/>
        <v>0.82357991928986152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1.1016024548244019E-2</v>
      </c>
      <c r="AM52" s="15">
        <f t="shared" si="24"/>
        <v>3.5799192898615662E-3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57</v>
      </c>
      <c r="AQ52" s="15">
        <f t="shared" si="20"/>
        <v>215.71428571428578</v>
      </c>
      <c r="AR52" s="15">
        <f t="shared" si="34"/>
        <v>17.14285714285711</v>
      </c>
      <c r="AS52" s="15">
        <f t="shared" si="35"/>
        <v>7.3199447298079576</v>
      </c>
    </row>
    <row r="53" spans="1:45" s="9" customFormat="1">
      <c r="A53" s="3">
        <v>43943</v>
      </c>
      <c r="B53" s="31">
        <v>51</v>
      </c>
      <c r="C53" s="9" t="str">
        <f t="shared" si="1"/>
        <v>Mittwoch</v>
      </c>
      <c r="D53" s="69">
        <v>1311</v>
      </c>
      <c r="E53" s="69">
        <v>1264</v>
      </c>
      <c r="F53" s="69">
        <v>1366</v>
      </c>
      <c r="G53" s="69">
        <v>1393</v>
      </c>
      <c r="H53" s="69">
        <v>1343</v>
      </c>
      <c r="I53" s="69">
        <v>1441</v>
      </c>
      <c r="J53" s="69">
        <v>0.81</v>
      </c>
      <c r="K53" s="69">
        <v>0.79</v>
      </c>
      <c r="L53" s="69">
        <v>0.83</v>
      </c>
      <c r="M53" s="69">
        <v>0.83</v>
      </c>
      <c r="N53" s="69">
        <v>0.82</v>
      </c>
      <c r="O53" s="69">
        <v>0.84</v>
      </c>
      <c r="P53" s="12">
        <f t="shared" si="3"/>
        <v>1497.8571428571429</v>
      </c>
      <c r="Q53" s="15">
        <f t="shared" si="21"/>
        <v>0.82752915873934985</v>
      </c>
      <c r="R53" s="4">
        <f t="shared" si="31"/>
        <v>2352</v>
      </c>
      <c r="S53" s="4">
        <f t="shared" si="29"/>
        <v>1392.75</v>
      </c>
      <c r="T53" s="7">
        <f t="shared" si="10"/>
        <v>0.81198076082203763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1292.8571428571429</v>
      </c>
      <c r="AA53" s="8">
        <f t="shared" si="7"/>
        <v>0.8137757395917633</v>
      </c>
      <c r="AB53" s="4">
        <f t="shared" si="32"/>
        <v>1293.9742755788268</v>
      </c>
      <c r="AC53" s="8">
        <f t="shared" si="12"/>
        <v>0.81447890738708639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1.6224260408236657E-2</v>
      </c>
      <c r="AM53" s="15">
        <f t="shared" si="24"/>
        <v>1.5521092612913567E-2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82</v>
      </c>
      <c r="AQ53" s="15">
        <f t="shared" si="20"/>
        <v>186.85714285714289</v>
      </c>
      <c r="AR53" s="15">
        <f t="shared" si="34"/>
        <v>18.14285714285711</v>
      </c>
      <c r="AS53" s="15">
        <f t="shared" si="35"/>
        <v>17.025724421173209</v>
      </c>
    </row>
    <row r="54" spans="1:45" s="9" customFormat="1">
      <c r="A54" s="3">
        <v>43944</v>
      </c>
      <c r="B54" s="31">
        <v>52</v>
      </c>
      <c r="C54" s="9" t="str">
        <f t="shared" si="1"/>
        <v>Donnerstag</v>
      </c>
      <c r="D54" s="69">
        <v>1301</v>
      </c>
      <c r="E54" s="69">
        <v>1256</v>
      </c>
      <c r="F54" s="69">
        <v>1344</v>
      </c>
      <c r="G54" s="69">
        <v>1388</v>
      </c>
      <c r="H54" s="69">
        <v>1341</v>
      </c>
      <c r="I54" s="69">
        <v>1437</v>
      </c>
      <c r="J54" s="69">
        <v>0.89</v>
      </c>
      <c r="K54" s="69">
        <v>0.87</v>
      </c>
      <c r="L54" s="69">
        <v>0.91</v>
      </c>
      <c r="M54" s="69">
        <v>0.81</v>
      </c>
      <c r="N54" s="69">
        <v>0.8</v>
      </c>
      <c r="O54" s="69">
        <v>0.82</v>
      </c>
      <c r="P54" s="12">
        <f t="shared" si="3"/>
        <v>1429.1428571428571</v>
      </c>
      <c r="Q54" s="15">
        <f t="shared" si="21"/>
        <v>0.80898397545175593</v>
      </c>
      <c r="R54" s="4">
        <f t="shared" si="31"/>
        <v>2337</v>
      </c>
      <c r="S54" s="4">
        <f t="shared" si="29"/>
        <v>1388.25</v>
      </c>
      <c r="T54" s="7">
        <f t="shared" si="10"/>
        <v>0.89090325685865557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1236.7142857142858</v>
      </c>
      <c r="AA54" s="8">
        <f t="shared" si="7"/>
        <v>0.825655698617072</v>
      </c>
      <c r="AB54" s="4">
        <f t="shared" si="32"/>
        <v>1249.8272957138909</v>
      </c>
      <c r="AC54" s="8">
        <f t="shared" si="12"/>
        <v>0.83441021173078067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1.5655698617071945E-2</v>
      </c>
      <c r="AM54" s="15">
        <f t="shared" si="24"/>
        <v>2.4410211730780618E-2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87</v>
      </c>
      <c r="AQ54" s="15">
        <f t="shared" si="20"/>
        <v>128.14285714285711</v>
      </c>
      <c r="AR54" s="15">
        <f t="shared" si="34"/>
        <v>64.285714285714221</v>
      </c>
      <c r="AS54" s="15">
        <f t="shared" si="35"/>
        <v>51.172704286109138</v>
      </c>
    </row>
    <row r="55" spans="1:45" s="9" customFormat="1">
      <c r="A55" s="3">
        <v>43945</v>
      </c>
      <c r="B55" s="31">
        <v>53</v>
      </c>
      <c r="C55" s="9" t="str">
        <f t="shared" si="1"/>
        <v>Freitag</v>
      </c>
      <c r="D55" s="69">
        <v>1159</v>
      </c>
      <c r="E55" s="69">
        <v>1115</v>
      </c>
      <c r="F55" s="69">
        <v>1203</v>
      </c>
      <c r="G55" s="69">
        <v>1286</v>
      </c>
      <c r="H55" s="69">
        <v>1239</v>
      </c>
      <c r="I55" s="69">
        <v>1335</v>
      </c>
      <c r="J55" s="69">
        <v>0.85</v>
      </c>
      <c r="K55" s="69">
        <v>0.83</v>
      </c>
      <c r="L55" s="69">
        <v>0.88</v>
      </c>
      <c r="M55" s="69">
        <v>0.81</v>
      </c>
      <c r="N55" s="69">
        <v>0.8</v>
      </c>
      <c r="O55" s="69">
        <v>0.82</v>
      </c>
      <c r="P55" s="12">
        <f t="shared" si="3"/>
        <v>1355.8571428571429</v>
      </c>
      <c r="Q55" s="15">
        <f t="shared" si="21"/>
        <v>0.8137757395917633</v>
      </c>
      <c r="R55" s="4">
        <f t="shared" si="31"/>
        <v>2055</v>
      </c>
      <c r="S55" s="4">
        <f t="shared" si="29"/>
        <v>1286</v>
      </c>
      <c r="T55" s="7">
        <f t="shared" si="10"/>
        <v>0.85462701445422828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1173.4285714285713</v>
      </c>
      <c r="AA55" s="8">
        <f t="shared" si="7"/>
        <v>0.82107157137145137</v>
      </c>
      <c r="AB55" s="4">
        <f t="shared" si="32"/>
        <v>1163.3923012048244</v>
      </c>
      <c r="AC55" s="8">
        <f t="shared" si="12"/>
        <v>0.81404899124687835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3.9999999999999925E-2</v>
      </c>
      <c r="AK55" s="15">
        <f t="shared" si="23"/>
        <v>0</v>
      </c>
      <c r="AL55" s="15">
        <f t="shared" si="28"/>
        <v>1.1071571371451316E-2</v>
      </c>
      <c r="AM55" s="15">
        <f t="shared" si="24"/>
        <v>4.0489912468782974E-3</v>
      </c>
      <c r="AN55" s="15">
        <f t="shared" si="25"/>
        <v>8.9999999999999969E-2</v>
      </c>
      <c r="AO55" s="15">
        <f t="shared" si="26"/>
        <v>3.9436463114625453E-2</v>
      </c>
      <c r="AP55" s="15">
        <f t="shared" si="33"/>
        <v>127</v>
      </c>
      <c r="AQ55" s="15">
        <f t="shared" si="20"/>
        <v>196.85714285714289</v>
      </c>
      <c r="AR55" s="15">
        <f t="shared" si="34"/>
        <v>14.428571428571331</v>
      </c>
      <c r="AS55" s="15">
        <f t="shared" si="35"/>
        <v>4.3923012048244345</v>
      </c>
    </row>
    <row r="56" spans="1:45" s="9" customFormat="1">
      <c r="A56" s="3">
        <v>43946</v>
      </c>
      <c r="B56" s="31">
        <v>54</v>
      </c>
      <c r="C56" s="9" t="str">
        <f t="shared" si="1"/>
        <v>Samstag</v>
      </c>
      <c r="D56" s="69">
        <v>1019</v>
      </c>
      <c r="E56" s="69">
        <v>978</v>
      </c>
      <c r="F56" s="69">
        <v>1060</v>
      </c>
      <c r="G56" s="69">
        <v>1198</v>
      </c>
      <c r="H56" s="69">
        <v>1153</v>
      </c>
      <c r="I56" s="69">
        <v>1243</v>
      </c>
      <c r="J56" s="69">
        <v>0.84</v>
      </c>
      <c r="K56" s="69">
        <v>0.81</v>
      </c>
      <c r="L56" s="69">
        <v>0.86</v>
      </c>
      <c r="M56" s="69">
        <v>0.83</v>
      </c>
      <c r="N56" s="69">
        <v>0.81</v>
      </c>
      <c r="O56" s="69">
        <v>0.84</v>
      </c>
      <c r="P56" s="12">
        <f t="shared" si="3"/>
        <v>1292.8571428571429</v>
      </c>
      <c r="Q56" s="15">
        <f t="shared" si="21"/>
        <v>0.825655698617072</v>
      </c>
      <c r="R56" s="4">
        <f t="shared" si="31"/>
        <v>1737</v>
      </c>
      <c r="S56" s="4">
        <f t="shared" si="29"/>
        <v>1197.5</v>
      </c>
      <c r="T56" s="7">
        <f t="shared" si="10"/>
        <v>0.83741258741258739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1111.7142857142858</v>
      </c>
      <c r="AA56" s="8">
        <f t="shared" si="7"/>
        <v>0.81993467495522077</v>
      </c>
      <c r="AB56" s="4">
        <f t="shared" si="32"/>
        <v>1108.6070323029655</v>
      </c>
      <c r="AC56" s="8">
        <f t="shared" si="12"/>
        <v>0.81764294870095444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1.0065325044779194E-2</v>
      </c>
      <c r="AM56" s="15">
        <f t="shared" si="24"/>
        <v>1.2357051299045518E-2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179</v>
      </c>
      <c r="AQ56" s="15">
        <f t="shared" si="20"/>
        <v>273.85714285714289</v>
      </c>
      <c r="AR56" s="15">
        <f t="shared" si="34"/>
        <v>92.714285714285779</v>
      </c>
      <c r="AS56" s="15">
        <f t="shared" si="35"/>
        <v>89.607032302965536</v>
      </c>
    </row>
    <row r="57" spans="1:45" s="9" customFormat="1">
      <c r="A57" s="3">
        <v>43947</v>
      </c>
      <c r="B57" s="31">
        <v>55</v>
      </c>
      <c r="C57" s="9" t="str">
        <f t="shared" si="1"/>
        <v>Sonntag</v>
      </c>
      <c r="D57" s="69">
        <v>926</v>
      </c>
      <c r="E57" s="69">
        <v>885</v>
      </c>
      <c r="F57" s="69">
        <v>966</v>
      </c>
      <c r="G57" s="69">
        <v>1101</v>
      </c>
      <c r="H57" s="69">
        <v>1059</v>
      </c>
      <c r="I57" s="69">
        <v>1143</v>
      </c>
      <c r="J57" s="69">
        <v>0.79</v>
      </c>
      <c r="K57" s="69">
        <v>0.77</v>
      </c>
      <c r="L57" s="69">
        <v>0.81</v>
      </c>
      <c r="M57" s="69">
        <v>0.82</v>
      </c>
      <c r="N57" s="69">
        <v>0.81</v>
      </c>
      <c r="O57" s="69">
        <v>0.83</v>
      </c>
      <c r="P57" s="12">
        <f t="shared" si="3"/>
        <v>1236.7142857142858</v>
      </c>
      <c r="Q57" s="15">
        <f t="shared" si="21"/>
        <v>0.82107157137145137</v>
      </c>
      <c r="R57" s="4">
        <f t="shared" si="31"/>
        <v>1018</v>
      </c>
      <c r="S57" s="4">
        <f t="shared" si="29"/>
        <v>1101.25</v>
      </c>
      <c r="T57" s="7">
        <f t="shared" si="10"/>
        <v>0.7907018488601687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1050.8571428571429</v>
      </c>
      <c r="AA57" s="22">
        <f t="shared" si="7"/>
        <v>0.8128176795580111</v>
      </c>
      <c r="AB57" s="4">
        <f t="shared" si="32"/>
        <v>1063.6893341891709</v>
      </c>
      <c r="AC57" s="8">
        <f t="shared" si="12"/>
        <v>0.82274313141703825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2.9999999999999916E-2</v>
      </c>
      <c r="AK57" s="15">
        <f t="shared" si="23"/>
        <v>0</v>
      </c>
      <c r="AL57" s="15">
        <f t="shared" si="28"/>
        <v>7.1823204419888542E-3</v>
      </c>
      <c r="AM57" s="15">
        <f t="shared" si="24"/>
        <v>2.7431314170383025E-3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175</v>
      </c>
      <c r="AQ57" s="15">
        <f t="shared" si="20"/>
        <v>310.71428571428578</v>
      </c>
      <c r="AR57" s="15">
        <f t="shared" si="34"/>
        <v>124.85714285714289</v>
      </c>
      <c r="AS57" s="15">
        <f t="shared" si="35"/>
        <v>137.68933418917095</v>
      </c>
    </row>
    <row r="58" spans="1:45">
      <c r="A58" s="10">
        <v>43948</v>
      </c>
      <c r="B58" s="31">
        <v>56</v>
      </c>
      <c r="C58" s="11" t="str">
        <f t="shared" si="1"/>
        <v>Montag</v>
      </c>
      <c r="D58" s="69">
        <v>1125</v>
      </c>
      <c r="E58" s="69">
        <v>1081</v>
      </c>
      <c r="F58" s="69">
        <v>1169</v>
      </c>
      <c r="G58" s="69">
        <v>1057</v>
      </c>
      <c r="H58" s="69">
        <v>1015</v>
      </c>
      <c r="I58" s="69">
        <v>1100</v>
      </c>
      <c r="J58" s="69">
        <v>0.76</v>
      </c>
      <c r="K58" s="69">
        <v>0.74</v>
      </c>
      <c r="L58" s="69">
        <v>0.78</v>
      </c>
      <c r="M58" s="69">
        <v>0.82</v>
      </c>
      <c r="N58" s="69">
        <v>0.81</v>
      </c>
      <c r="O58" s="69">
        <v>0.83</v>
      </c>
      <c r="P58" s="12">
        <f t="shared" si="3"/>
        <v>1173.4285714285713</v>
      </c>
      <c r="Q58" s="15">
        <f t="shared" si="21"/>
        <v>0.81993467495522077</v>
      </c>
      <c r="R58" s="12">
        <f t="shared" si="31"/>
        <v>1144</v>
      </c>
      <c r="S58" s="4">
        <f t="shared" si="29"/>
        <v>1057.25</v>
      </c>
      <c r="T58" s="7">
        <f t="shared" si="10"/>
        <v>0.76157032234828026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999.85714285714289</v>
      </c>
      <c r="AA58" s="8">
        <f t="shared" si="7"/>
        <v>0.80847868776712484</v>
      </c>
      <c r="AB58" s="12">
        <f t="shared" si="32"/>
        <v>1007.3210767946091</v>
      </c>
      <c r="AC58" s="16">
        <f t="shared" si="12"/>
        <v>0.81451398146728238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5.9999999999999942E-2</v>
      </c>
      <c r="AK58" s="15">
        <f t="shared" si="23"/>
        <v>0</v>
      </c>
      <c r="AL58" s="15">
        <f t="shared" si="28"/>
        <v>1.1521312232875114E-2</v>
      </c>
      <c r="AM58" s="15">
        <f t="shared" si="24"/>
        <v>5.4860185327175737E-3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68</v>
      </c>
      <c r="AQ58" s="15">
        <f t="shared" si="20"/>
        <v>48.428571428571331</v>
      </c>
      <c r="AR58" s="15">
        <f t="shared" si="34"/>
        <v>125.14285714285711</v>
      </c>
      <c r="AS58" s="15">
        <f t="shared" si="35"/>
        <v>117.6789232053909</v>
      </c>
    </row>
    <row r="59" spans="1:45">
      <c r="A59" s="10">
        <v>43949</v>
      </c>
      <c r="B59" s="31">
        <v>57</v>
      </c>
      <c r="C59" s="11" t="str">
        <f t="shared" si="1"/>
        <v>Dienstag</v>
      </c>
      <c r="D59" s="69">
        <v>941</v>
      </c>
      <c r="E59" s="69">
        <v>897</v>
      </c>
      <c r="F59" s="69">
        <v>979</v>
      </c>
      <c r="G59" s="69">
        <v>1003</v>
      </c>
      <c r="H59" s="69">
        <v>960</v>
      </c>
      <c r="I59" s="69">
        <v>1044</v>
      </c>
      <c r="J59" s="69">
        <v>0.78</v>
      </c>
      <c r="K59" s="69">
        <v>0.76</v>
      </c>
      <c r="L59" s="69">
        <v>0.8</v>
      </c>
      <c r="M59" s="69">
        <v>0.81</v>
      </c>
      <c r="N59" s="69">
        <v>0.8</v>
      </c>
      <c r="O59" s="69">
        <v>0.83</v>
      </c>
      <c r="P59" s="12">
        <f t="shared" si="3"/>
        <v>1111.7142857142858</v>
      </c>
      <c r="Q59" s="15">
        <f t="shared" si="21"/>
        <v>0.8128176795580111</v>
      </c>
      <c r="R59" s="12">
        <f t="shared" si="31"/>
        <v>1304</v>
      </c>
      <c r="S59" s="4">
        <f t="shared" si="29"/>
        <v>1002.75</v>
      </c>
      <c r="T59" s="7">
        <f t="shared" si="10"/>
        <v>0.77974339035769824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950.14285714285711</v>
      </c>
      <c r="AA59" s="22">
        <f t="shared" si="7"/>
        <v>0.80971512052593142</v>
      </c>
      <c r="AB59" s="12">
        <f t="shared" si="32"/>
        <v>953.60298080065422</v>
      </c>
      <c r="AC59" s="16">
        <f t="shared" si="12"/>
        <v>0.8126638502075213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2.8487947406863334E-4</v>
      </c>
      <c r="AM59" s="15">
        <f t="shared" si="24"/>
        <v>2.6638502075212456E-3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62</v>
      </c>
      <c r="AQ59" s="15">
        <f t="shared" si="20"/>
        <v>170.71428571428578</v>
      </c>
      <c r="AR59" s="15">
        <f t="shared" si="34"/>
        <v>9.1428571428571104</v>
      </c>
      <c r="AS59" s="15">
        <f t="shared" si="35"/>
        <v>12.602980800654223</v>
      </c>
    </row>
    <row r="60" spans="1:45">
      <c r="A60" s="10">
        <v>43950</v>
      </c>
      <c r="B60" s="31">
        <v>58</v>
      </c>
      <c r="C60" s="11" t="str">
        <f t="shared" si="1"/>
        <v>Mittwoch</v>
      </c>
      <c r="D60" s="69">
        <v>885</v>
      </c>
      <c r="E60" s="69">
        <v>839</v>
      </c>
      <c r="F60" s="69">
        <v>927</v>
      </c>
      <c r="G60" s="69">
        <v>969</v>
      </c>
      <c r="H60" s="69">
        <v>925</v>
      </c>
      <c r="I60" s="69">
        <v>1010</v>
      </c>
      <c r="J60" s="69">
        <v>0.81</v>
      </c>
      <c r="K60" s="69">
        <v>0.79</v>
      </c>
      <c r="L60" s="69">
        <v>0.83</v>
      </c>
      <c r="M60" s="69">
        <v>0.81</v>
      </c>
      <c r="N60" s="69">
        <v>0.8</v>
      </c>
      <c r="O60" s="69">
        <v>0.82</v>
      </c>
      <c r="P60" s="12">
        <f t="shared" si="3"/>
        <v>1050.8571428571429</v>
      </c>
      <c r="Q60" s="15">
        <f t="shared" si="21"/>
        <v>0.80847868776712484</v>
      </c>
      <c r="R60" s="12">
        <f t="shared" si="31"/>
        <v>1478</v>
      </c>
      <c r="S60" s="4">
        <f t="shared" si="29"/>
        <v>969.25</v>
      </c>
      <c r="T60" s="7">
        <f t="shared" si="10"/>
        <v>0.80939457202505216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911.14285714285711</v>
      </c>
      <c r="AA60" s="8">
        <f t="shared" si="7"/>
        <v>0.81958365458750959</v>
      </c>
      <c r="AB60" s="12">
        <f t="shared" si="32"/>
        <v>899.67258789235007</v>
      </c>
      <c r="AC60" s="16">
        <f t="shared" si="12"/>
        <v>0.80926601326734127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9.583654587509538E-3</v>
      </c>
      <c r="AM60" s="15">
        <f t="shared" si="24"/>
        <v>7.3398673265878678E-4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84</v>
      </c>
      <c r="AQ60" s="15">
        <f t="shared" si="20"/>
        <v>165.85714285714289</v>
      </c>
      <c r="AR60" s="15">
        <f t="shared" si="34"/>
        <v>26.14285714285711</v>
      </c>
      <c r="AS60" s="15">
        <f t="shared" si="35"/>
        <v>14.672587892350066</v>
      </c>
    </row>
    <row r="61" spans="1:45">
      <c r="A61" s="10">
        <v>43951</v>
      </c>
      <c r="B61" s="31">
        <v>59</v>
      </c>
      <c r="C61" s="11" t="str">
        <f t="shared" si="1"/>
        <v>Donnerstag</v>
      </c>
      <c r="D61" s="69">
        <v>944</v>
      </c>
      <c r="E61" s="69">
        <v>895</v>
      </c>
      <c r="F61" s="69">
        <v>1001</v>
      </c>
      <c r="G61" s="69">
        <v>974</v>
      </c>
      <c r="H61" s="69">
        <v>928</v>
      </c>
      <c r="I61" s="69">
        <v>1019</v>
      </c>
      <c r="J61" s="69">
        <v>0.88</v>
      </c>
      <c r="K61" s="69">
        <v>0.86</v>
      </c>
      <c r="L61" s="69">
        <v>0.91</v>
      </c>
      <c r="M61" s="69">
        <v>0.81</v>
      </c>
      <c r="N61" s="69">
        <v>0.8</v>
      </c>
      <c r="O61" s="69">
        <v>0.83</v>
      </c>
      <c r="P61" s="12">
        <f t="shared" si="3"/>
        <v>999.85714285714289</v>
      </c>
      <c r="Q61" s="15">
        <f t="shared" si="21"/>
        <v>0.80971512052593142</v>
      </c>
      <c r="R61" s="12">
        <f t="shared" si="31"/>
        <v>1639</v>
      </c>
      <c r="S61" s="4">
        <f t="shared" si="29"/>
        <v>973.75</v>
      </c>
      <c r="T61" s="7">
        <f t="shared" si="10"/>
        <v>0.8842224744608399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891</v>
      </c>
      <c r="AA61" s="8">
        <f t="shared" si="7"/>
        <v>0.84787928221859699</v>
      </c>
      <c r="AB61" s="12">
        <f t="shared" si="32"/>
        <v>862.09214101633938</v>
      </c>
      <c r="AC61" s="16">
        <f t="shared" si="12"/>
        <v>0.8203704441427917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6.9999999999999951E-2</v>
      </c>
      <c r="AK61" s="15">
        <f t="shared" si="23"/>
        <v>0</v>
      </c>
      <c r="AL61" s="15">
        <f t="shared" si="28"/>
        <v>3.7879282218596932E-2</v>
      </c>
      <c r="AM61" s="15">
        <f t="shared" si="24"/>
        <v>1.0370444142791646E-2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30</v>
      </c>
      <c r="AQ61" s="15">
        <f t="shared" si="20"/>
        <v>55.85714285714289</v>
      </c>
      <c r="AR61" s="15">
        <f t="shared" si="34"/>
        <v>53</v>
      </c>
      <c r="AS61" s="15">
        <f t="shared" si="35"/>
        <v>81.907858983660617</v>
      </c>
    </row>
    <row r="62" spans="1:45">
      <c r="A62" s="10">
        <v>43952</v>
      </c>
      <c r="B62" s="31">
        <v>60</v>
      </c>
      <c r="C62" s="11" t="str">
        <f t="shared" si="1"/>
        <v>Freitag</v>
      </c>
      <c r="D62" s="69">
        <v>811</v>
      </c>
      <c r="E62" s="69">
        <v>764</v>
      </c>
      <c r="F62" s="69">
        <v>864</v>
      </c>
      <c r="G62" s="69">
        <v>895</v>
      </c>
      <c r="H62" s="69">
        <v>849</v>
      </c>
      <c r="I62" s="69">
        <v>943</v>
      </c>
      <c r="J62" s="69">
        <v>0.85</v>
      </c>
      <c r="K62" s="69">
        <v>0.82</v>
      </c>
      <c r="L62" s="69">
        <v>0.87</v>
      </c>
      <c r="M62" s="69">
        <v>0.82</v>
      </c>
      <c r="N62" s="69">
        <v>0.81</v>
      </c>
      <c r="O62" s="69">
        <v>0.83</v>
      </c>
      <c r="P62" s="12">
        <f t="shared" si="3"/>
        <v>950.14285714285711</v>
      </c>
      <c r="Q62" s="15">
        <f t="shared" si="21"/>
        <v>0.81958365458750959</v>
      </c>
      <c r="R62" s="12">
        <f t="shared" si="31"/>
        <v>945</v>
      </c>
      <c r="S62" s="4">
        <f t="shared" si="29"/>
        <v>895.25</v>
      </c>
      <c r="T62" s="7">
        <f t="shared" si="10"/>
        <v>0.84677228659257509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862.42857142857144</v>
      </c>
      <c r="AA62" s="8">
        <f t="shared" si="7"/>
        <v>0.86255179311330188</v>
      </c>
      <c r="AB62" s="12">
        <f t="shared" si="32"/>
        <v>814.69643961367763</v>
      </c>
      <c r="AC62" s="16">
        <f t="shared" si="12"/>
        <v>0.81481284144817023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3.0000000000000027E-2</v>
      </c>
      <c r="AK62" s="15">
        <f t="shared" si="23"/>
        <v>0</v>
      </c>
      <c r="AL62" s="15">
        <f t="shared" si="28"/>
        <v>4.2551793113301928E-2</v>
      </c>
      <c r="AM62" s="15">
        <f t="shared" si="24"/>
        <v>5.1871585518297181E-3</v>
      </c>
      <c r="AN62" s="15">
        <f t="shared" si="25"/>
        <v>0.10999999999999999</v>
      </c>
      <c r="AO62" s="15">
        <f t="shared" si="26"/>
        <v>0.11579232995530708</v>
      </c>
      <c r="AP62" s="15">
        <f t="shared" si="33"/>
        <v>84</v>
      </c>
      <c r="AQ62" s="15">
        <f t="shared" si="20"/>
        <v>139.14285714285711</v>
      </c>
      <c r="AR62" s="15">
        <f t="shared" si="34"/>
        <v>51.428571428571445</v>
      </c>
      <c r="AS62" s="15">
        <f t="shared" si="35"/>
        <v>3.6964396136776259</v>
      </c>
    </row>
    <row r="63" spans="1:45">
      <c r="A63" s="10">
        <v>43953</v>
      </c>
      <c r="B63" s="31">
        <v>61</v>
      </c>
      <c r="C63" s="11" t="str">
        <f t="shared" si="1"/>
        <v>Samstag</v>
      </c>
      <c r="D63" s="69">
        <v>746</v>
      </c>
      <c r="E63" s="69">
        <v>709</v>
      </c>
      <c r="F63" s="69">
        <v>792</v>
      </c>
      <c r="G63" s="69">
        <v>846</v>
      </c>
      <c r="H63" s="69">
        <v>802</v>
      </c>
      <c r="I63" s="69">
        <v>896</v>
      </c>
      <c r="J63" s="69">
        <v>0.84</v>
      </c>
      <c r="K63" s="69">
        <v>0.82</v>
      </c>
      <c r="L63" s="69">
        <v>0.87</v>
      </c>
      <c r="M63" s="69">
        <v>0.85</v>
      </c>
      <c r="N63" s="69">
        <v>0.83</v>
      </c>
      <c r="O63" s="69">
        <v>0.86</v>
      </c>
      <c r="P63" s="12">
        <f t="shared" si="3"/>
        <v>911.14285714285711</v>
      </c>
      <c r="Q63" s="15">
        <f t="shared" si="21"/>
        <v>0.84787928221859699</v>
      </c>
      <c r="R63" s="12">
        <f t="shared" si="31"/>
        <v>793</v>
      </c>
      <c r="S63" s="4">
        <f t="shared" si="29"/>
        <v>846.5</v>
      </c>
      <c r="T63" s="7">
        <f t="shared" si="10"/>
        <v>0.84417850909997505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846.42857142857144</v>
      </c>
      <c r="AA63" s="8">
        <f t="shared" si="7"/>
        <v>0.89084348218313036</v>
      </c>
      <c r="AB63" s="12">
        <f t="shared" si="32"/>
        <v>785.4674298467902</v>
      </c>
      <c r="AC63" s="16">
        <f t="shared" si="12"/>
        <v>0.82668350758194731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1.0000000000000009E-2</v>
      </c>
      <c r="AK63" s="15">
        <f t="shared" si="23"/>
        <v>0</v>
      </c>
      <c r="AL63" s="15">
        <f t="shared" si="28"/>
        <v>4.0843482183130386E-2</v>
      </c>
      <c r="AM63" s="15">
        <f t="shared" si="24"/>
        <v>2.331649241805267E-2</v>
      </c>
      <c r="AN63" s="15">
        <f t="shared" si="25"/>
        <v>0.19999999999999996</v>
      </c>
      <c r="AO63" s="15">
        <f t="shared" si="26"/>
        <v>9.2966422820787931E-2</v>
      </c>
      <c r="AP63" s="15">
        <f t="shared" si="33"/>
        <v>100</v>
      </c>
      <c r="AQ63" s="15">
        <f t="shared" si="20"/>
        <v>165.14285714285711</v>
      </c>
      <c r="AR63" s="15">
        <f t="shared" si="34"/>
        <v>100.42857142857144</v>
      </c>
      <c r="AS63" s="15">
        <f t="shared" si="35"/>
        <v>39.467429846790196</v>
      </c>
    </row>
    <row r="64" spans="1:45" s="58" customFormat="1">
      <c r="A64" s="56">
        <v>43954</v>
      </c>
      <c r="B64" s="57">
        <v>62</v>
      </c>
      <c r="C64" s="58" t="str">
        <f t="shared" si="1"/>
        <v>Sonntag</v>
      </c>
      <c r="D64" s="69">
        <v>785</v>
      </c>
      <c r="E64" s="69">
        <v>731</v>
      </c>
      <c r="F64" s="69">
        <v>837</v>
      </c>
      <c r="G64" s="69">
        <v>822</v>
      </c>
      <c r="H64" s="69">
        <v>775</v>
      </c>
      <c r="I64" s="69">
        <v>874</v>
      </c>
      <c r="J64" s="69">
        <v>0.85</v>
      </c>
      <c r="K64" s="69">
        <v>0.82</v>
      </c>
      <c r="L64" s="69">
        <v>0.88</v>
      </c>
      <c r="M64" s="69">
        <v>0.86</v>
      </c>
      <c r="N64" s="69">
        <v>0.84</v>
      </c>
      <c r="O64" s="69">
        <v>0.88</v>
      </c>
      <c r="P64" s="59">
        <f t="shared" si="3"/>
        <v>891</v>
      </c>
      <c r="Q64" s="60">
        <f t="shared" si="21"/>
        <v>0.86255179311330188</v>
      </c>
      <c r="R64" s="59">
        <f t="shared" si="31"/>
        <v>679</v>
      </c>
      <c r="S64" s="59">
        <f t="shared" si="29"/>
        <v>821.5</v>
      </c>
      <c r="T64" s="60">
        <f t="shared" si="10"/>
        <v>0.84756254836213563</v>
      </c>
      <c r="U64" s="61">
        <v>43958</v>
      </c>
      <c r="V64" s="58" t="str">
        <f t="shared" si="22"/>
        <v>Donnerstag</v>
      </c>
      <c r="W64" s="62">
        <v>1284</v>
      </c>
      <c r="X64" s="60">
        <v>0.71</v>
      </c>
      <c r="Y64" s="60"/>
      <c r="Z64" s="59">
        <f t="shared" si="30"/>
        <v>831.57142857142856</v>
      </c>
      <c r="AA64" s="66">
        <f t="shared" si="7"/>
        <v>0.91266854813421139</v>
      </c>
      <c r="AB64" s="59">
        <f t="shared" si="32"/>
        <v>785.26026606569496</v>
      </c>
      <c r="AC64" s="63">
        <f t="shared" si="12"/>
        <v>0.86184099442769913</v>
      </c>
      <c r="AD64" s="59">
        <f t="shared" ref="AD64" si="40">AVERAGE(W61:W67)</f>
        <v>960.28571428571433</v>
      </c>
      <c r="AE64" s="63">
        <f t="shared" si="13"/>
        <v>0.93804074797655601</v>
      </c>
      <c r="AF64" s="59">
        <f t="shared" si="36"/>
        <v>867.56980433131753</v>
      </c>
      <c r="AG64" s="66">
        <f t="shared" si="19"/>
        <v>0.84747259703031297</v>
      </c>
      <c r="AH64" s="4">
        <f t="shared" ref="AH64:AH66" si="41">AD71</f>
        <v>733.85714285714289</v>
      </c>
      <c r="AI64" s="8">
        <f t="shared" ref="AI64:AI66" si="42">AH64/AH60</f>
        <v>0.7904292968148946</v>
      </c>
      <c r="AJ64" s="15">
        <f t="shared" si="27"/>
        <v>1.0000000000000009E-2</v>
      </c>
      <c r="AK64" s="15">
        <f t="shared" si="23"/>
        <v>0</v>
      </c>
      <c r="AL64" s="15">
        <f t="shared" si="28"/>
        <v>5.2668548134211401E-2</v>
      </c>
      <c r="AM64" s="15">
        <f t="shared" si="24"/>
        <v>1.8409944276991386E-3</v>
      </c>
      <c r="AN64" s="15">
        <f t="shared" si="25"/>
        <v>0.15000000000000002</v>
      </c>
      <c r="AO64" s="15">
        <f t="shared" si="26"/>
        <v>1.2527402969687018E-2</v>
      </c>
      <c r="AP64" s="60">
        <f t="shared" si="33"/>
        <v>37</v>
      </c>
      <c r="AQ64" s="15">
        <f t="shared" si="20"/>
        <v>106</v>
      </c>
      <c r="AR64" s="60">
        <f t="shared" si="34"/>
        <v>46.571428571428555</v>
      </c>
      <c r="AS64" s="60">
        <f t="shared" si="35"/>
        <v>0.2602660656949638</v>
      </c>
    </row>
    <row r="65" spans="1:45" s="9" customFormat="1">
      <c r="A65" s="3">
        <v>43955</v>
      </c>
      <c r="B65" s="31">
        <v>63</v>
      </c>
      <c r="C65" s="9" t="str">
        <f t="shared" si="1"/>
        <v>Montag</v>
      </c>
      <c r="D65" s="69">
        <v>925</v>
      </c>
      <c r="E65" s="69">
        <v>882</v>
      </c>
      <c r="F65" s="69">
        <v>969</v>
      </c>
      <c r="G65" s="69">
        <v>817</v>
      </c>
      <c r="H65" s="69">
        <v>771</v>
      </c>
      <c r="I65" s="69">
        <v>866</v>
      </c>
      <c r="J65" s="69">
        <v>0.84</v>
      </c>
      <c r="K65" s="69">
        <v>0.81</v>
      </c>
      <c r="L65" s="69">
        <v>0.87</v>
      </c>
      <c r="M65" s="69">
        <v>0.89</v>
      </c>
      <c r="N65" s="69">
        <v>0.87</v>
      </c>
      <c r="O65" s="69">
        <v>0.91</v>
      </c>
      <c r="P65" s="12">
        <f t="shared" si="3"/>
        <v>862.42857142857144</v>
      </c>
      <c r="Q65" s="15">
        <f t="shared" si="21"/>
        <v>0.89084348218313036</v>
      </c>
      <c r="R65" s="4">
        <f t="shared" ref="R65:R73" si="43">W62</f>
        <v>685</v>
      </c>
      <c r="S65" s="4">
        <f t="shared" ref="S65:S73" si="44">AVERAGE(D62:D65)</f>
        <v>816.75</v>
      </c>
      <c r="T65" s="7">
        <f t="shared" ref="T65:T73" si="45">S65/S61</f>
        <v>0.83876765083440308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799.85714285714289</v>
      </c>
      <c r="AA65" s="8">
        <f t="shared" ref="AA65:AA70" si="48">Z65/Z61</f>
        <v>0.89770723104056438</v>
      </c>
      <c r="AB65" s="4">
        <f t="shared" si="32"/>
        <v>772.210475603595</v>
      </c>
      <c r="AC65" s="8">
        <f t="shared" ref="AC65:AC73" si="49">AB65/Z61</f>
        <v>0.86667842379752524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731.71428571428567</v>
      </c>
      <c r="AI65" s="8">
        <f t="shared" si="42"/>
        <v>0.83311646063760558</v>
      </c>
      <c r="AJ65" s="15">
        <f t="shared" si="27"/>
        <v>5.0000000000000044E-2</v>
      </c>
      <c r="AK65" s="15">
        <f t="shared" si="23"/>
        <v>0</v>
      </c>
      <c r="AL65" s="15">
        <f t="shared" si="28"/>
        <v>7.7072310405643663E-3</v>
      </c>
      <c r="AM65" s="15">
        <f t="shared" si="24"/>
        <v>2.332157620247477E-2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108</v>
      </c>
      <c r="AQ65" s="15">
        <f t="shared" si="20"/>
        <v>62.571428571428555</v>
      </c>
      <c r="AR65" s="15">
        <f t="shared" si="34"/>
        <v>125.14285714285711</v>
      </c>
      <c r="AS65" s="15">
        <f t="shared" si="35"/>
        <v>152.789524396405</v>
      </c>
    </row>
    <row r="66" spans="1:45" s="9" customFormat="1">
      <c r="A66" s="3">
        <v>43956</v>
      </c>
      <c r="B66" s="31">
        <v>64</v>
      </c>
      <c r="C66" s="9" t="str">
        <f t="shared" si="1"/>
        <v>Dienstag</v>
      </c>
      <c r="D66" s="69">
        <v>829</v>
      </c>
      <c r="E66" s="69">
        <v>781</v>
      </c>
      <c r="F66" s="69">
        <v>880</v>
      </c>
      <c r="G66" s="69">
        <v>821</v>
      </c>
      <c r="H66" s="69">
        <v>776</v>
      </c>
      <c r="I66" s="69">
        <v>870</v>
      </c>
      <c r="J66" s="69">
        <v>0.92</v>
      </c>
      <c r="K66" s="69">
        <v>0.89</v>
      </c>
      <c r="L66" s="69">
        <v>0.95</v>
      </c>
      <c r="M66" s="69">
        <v>0.91</v>
      </c>
      <c r="N66" s="69">
        <v>0.9</v>
      </c>
      <c r="O66" s="69">
        <v>0.93</v>
      </c>
      <c r="P66" s="12">
        <f t="shared" si="3"/>
        <v>846.42857142857144</v>
      </c>
      <c r="Q66" s="15">
        <f t="shared" si="21"/>
        <v>0.91266854813421139</v>
      </c>
      <c r="R66" s="4">
        <f t="shared" si="43"/>
        <v>947</v>
      </c>
      <c r="S66" s="4">
        <f t="shared" si="44"/>
        <v>821.25</v>
      </c>
      <c r="T66" s="7">
        <f t="shared" si="45"/>
        <v>0.91734152471376706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778.85714285714289</v>
      </c>
      <c r="AA66" s="22">
        <f t="shared" si="48"/>
        <v>0.90309756501573635</v>
      </c>
      <c r="AB66" s="4">
        <f t="shared" si="32"/>
        <v>777.36205619215787</v>
      </c>
      <c r="AC66" s="8">
        <f t="shared" si="49"/>
        <v>0.9013639876337759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671.71428571428567</v>
      </c>
      <c r="AI66" s="8">
        <f t="shared" si="42"/>
        <v>0.80348598769651391</v>
      </c>
      <c r="AJ66" s="15">
        <f t="shared" si="27"/>
        <v>1.0000000000000009E-2</v>
      </c>
      <c r="AK66" s="15">
        <f t="shared" si="23"/>
        <v>0</v>
      </c>
      <c r="AL66" s="15">
        <f t="shared" si="28"/>
        <v>6.9024349842636834E-3</v>
      </c>
      <c r="AM66" s="15">
        <f t="shared" si="24"/>
        <v>8.6360123662241328E-3</v>
      </c>
      <c r="AN66" s="15">
        <f t="shared" si="25"/>
        <v>0.19000000000000006</v>
      </c>
      <c r="AO66" s="15">
        <f t="shared" si="26"/>
        <v>8.6758582281124985E-2</v>
      </c>
      <c r="AP66" s="15">
        <f t="shared" si="33"/>
        <v>8</v>
      </c>
      <c r="AQ66" s="15">
        <f t="shared" si="20"/>
        <v>17.428571428571445</v>
      </c>
      <c r="AR66" s="15">
        <f t="shared" si="34"/>
        <v>50.14285714285711</v>
      </c>
      <c r="AS66" s="15">
        <f t="shared" si="35"/>
        <v>51.637943807842134</v>
      </c>
    </row>
    <row r="67" spans="1:45" s="9" customFormat="1">
      <c r="A67" s="3">
        <v>43957</v>
      </c>
      <c r="B67" s="31">
        <v>65</v>
      </c>
      <c r="C67" s="9" t="str">
        <f t="shared" ref="C67:C73" si="54">TEXT(A67,"TTTT")</f>
        <v>Mittwoch</v>
      </c>
      <c r="D67" s="69">
        <v>781</v>
      </c>
      <c r="E67" s="69">
        <v>724</v>
      </c>
      <c r="F67" s="69">
        <v>835</v>
      </c>
      <c r="G67" s="69">
        <v>830</v>
      </c>
      <c r="H67" s="69">
        <v>779</v>
      </c>
      <c r="I67" s="69">
        <v>880</v>
      </c>
      <c r="J67" s="69">
        <v>0.98</v>
      </c>
      <c r="K67" s="69">
        <v>0.94</v>
      </c>
      <c r="L67" s="69">
        <v>1.02</v>
      </c>
      <c r="M67" s="69">
        <v>0.9</v>
      </c>
      <c r="N67" s="69">
        <v>0.88</v>
      </c>
      <c r="O67" s="69">
        <v>0.92</v>
      </c>
      <c r="P67" s="12">
        <f t="shared" si="3"/>
        <v>831.57142857142856</v>
      </c>
      <c r="Q67" s="15">
        <f t="shared" si="21"/>
        <v>0.89770723104056438</v>
      </c>
      <c r="R67" s="4">
        <f t="shared" si="43"/>
        <v>1284</v>
      </c>
      <c r="S67" s="4">
        <f t="shared" si="44"/>
        <v>830</v>
      </c>
      <c r="T67" s="7">
        <f t="shared" si="45"/>
        <v>0.98050797401063206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756.28571428571433</v>
      </c>
      <c r="AA67" s="8">
        <f t="shared" si="48"/>
        <v>0.89350210970464139</v>
      </c>
      <c r="AB67" s="4">
        <f t="shared" si="32"/>
        <v>778.76906442222537</v>
      </c>
      <c r="AC67" s="8">
        <f t="shared" si="49"/>
        <v>0.92006471746085694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4">
        <f t="shared" ref="AH67:AH68" si="55">AD74</f>
        <v>671.57142857142856</v>
      </c>
      <c r="AI67" s="8">
        <f t="shared" ref="AI67:AI68" si="56">AH67/AH63</f>
        <v>0.90040222179659068</v>
      </c>
      <c r="AJ67" s="15">
        <f t="shared" si="27"/>
        <v>7.999999999999996E-2</v>
      </c>
      <c r="AK67" s="15">
        <f t="shared" si="23"/>
        <v>0</v>
      </c>
      <c r="AL67" s="15">
        <f t="shared" si="28"/>
        <v>6.4978902953586326E-3</v>
      </c>
      <c r="AM67" s="15">
        <f t="shared" si="24"/>
        <v>2.0064717460856918E-2</v>
      </c>
      <c r="AN67" s="15">
        <f t="shared" si="25"/>
        <v>0.22999999999999987</v>
      </c>
      <c r="AO67" s="15">
        <f t="shared" si="26"/>
        <v>4.5863621640107044E-2</v>
      </c>
      <c r="AP67" s="15">
        <f t="shared" si="33"/>
        <v>49</v>
      </c>
      <c r="AQ67" s="15">
        <f t="shared" si="20"/>
        <v>50.571428571428555</v>
      </c>
      <c r="AR67" s="15">
        <f t="shared" si="34"/>
        <v>24.714285714285666</v>
      </c>
      <c r="AS67" s="15">
        <f t="shared" si="35"/>
        <v>2.2309355777746305</v>
      </c>
    </row>
    <row r="68" spans="1:45">
      <c r="A68" s="3">
        <v>43958</v>
      </c>
      <c r="B68" s="31">
        <v>66</v>
      </c>
      <c r="C68" s="9" t="str">
        <f t="shared" si="54"/>
        <v>Donnerstag</v>
      </c>
      <c r="D68" s="69">
        <v>722</v>
      </c>
      <c r="E68" s="69">
        <v>666</v>
      </c>
      <c r="F68" s="69">
        <v>786</v>
      </c>
      <c r="G68" s="69">
        <v>814</v>
      </c>
      <c r="H68" s="69">
        <v>763</v>
      </c>
      <c r="I68" s="69">
        <v>868</v>
      </c>
      <c r="J68" s="69">
        <v>0.99</v>
      </c>
      <c r="K68" s="69">
        <v>0.95</v>
      </c>
      <c r="L68" s="69">
        <v>1.04</v>
      </c>
      <c r="M68" s="69">
        <v>0.9</v>
      </c>
      <c r="N68" s="69">
        <v>0.88</v>
      </c>
      <c r="O68" s="69">
        <v>0.93</v>
      </c>
      <c r="P68" s="12">
        <f t="shared" si="3"/>
        <v>799.85714285714289</v>
      </c>
      <c r="Q68" s="15">
        <f t="shared" si="21"/>
        <v>0.90309756501573635</v>
      </c>
      <c r="R68" s="4">
        <f t="shared" si="43"/>
        <v>1209</v>
      </c>
      <c r="S68" s="4">
        <f t="shared" si="44"/>
        <v>814.25</v>
      </c>
      <c r="T68" s="7">
        <f t="shared" si="45"/>
        <v>0.99117468046256851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722.57142857142856</v>
      </c>
      <c r="AA68" s="8">
        <f t="shared" si="48"/>
        <v>0.86892286548702968</v>
      </c>
      <c r="AB68" s="4">
        <f t="shared" si="32"/>
        <v>742.28242807550373</v>
      </c>
      <c r="AC68" s="8">
        <f t="shared" si="49"/>
        <v>0.89262618047217424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4">
        <f t="shared" si="55"/>
        <v>644.71428571428567</v>
      </c>
      <c r="AI68" s="8">
        <f t="shared" si="56"/>
        <v>0.87852832392446945</v>
      </c>
      <c r="AJ68" s="15">
        <f t="shared" si="27"/>
        <v>8.9999999999999969E-2</v>
      </c>
      <c r="AK68" s="15">
        <f t="shared" si="23"/>
        <v>0</v>
      </c>
      <c r="AL68" s="15">
        <f t="shared" si="28"/>
        <v>3.1077134512970339E-2</v>
      </c>
      <c r="AM68" s="15">
        <f t="shared" si="24"/>
        <v>7.3738195278257868E-3</v>
      </c>
      <c r="AN68" s="15">
        <f t="shared" si="25"/>
        <v>0.17000000000000004</v>
      </c>
      <c r="AO68" s="15">
        <f t="shared" si="26"/>
        <v>8.2552366864874216E-3</v>
      </c>
      <c r="AP68" s="15">
        <f t="shared" si="33"/>
        <v>92</v>
      </c>
      <c r="AQ68" s="15">
        <f t="shared" si="20"/>
        <v>77.85714285714289</v>
      </c>
      <c r="AR68" s="15">
        <f t="shared" si="34"/>
        <v>0.57142857142855519</v>
      </c>
      <c r="AS68" s="15">
        <f t="shared" si="35"/>
        <v>20.282428075503731</v>
      </c>
    </row>
    <row r="69" spans="1:45">
      <c r="A69" s="3">
        <v>43959</v>
      </c>
      <c r="B69" s="31">
        <v>67</v>
      </c>
      <c r="C69" s="9" t="str">
        <f t="shared" si="54"/>
        <v>Freitag</v>
      </c>
      <c r="D69" s="69">
        <v>664</v>
      </c>
      <c r="E69" s="69">
        <v>614</v>
      </c>
      <c r="F69" s="69">
        <v>727</v>
      </c>
      <c r="G69" s="69">
        <v>749</v>
      </c>
      <c r="H69" s="69">
        <v>696</v>
      </c>
      <c r="I69" s="69">
        <v>807</v>
      </c>
      <c r="J69" s="69">
        <v>0.92</v>
      </c>
      <c r="K69" s="69">
        <v>0.88</v>
      </c>
      <c r="L69" s="69">
        <v>0.97</v>
      </c>
      <c r="M69" s="69">
        <v>0.89</v>
      </c>
      <c r="N69" s="69">
        <v>0.87</v>
      </c>
      <c r="O69" s="69">
        <v>0.92</v>
      </c>
      <c r="P69" s="12">
        <f t="shared" si="3"/>
        <v>778.85714285714289</v>
      </c>
      <c r="Q69" s="15">
        <f t="shared" si="21"/>
        <v>0.89350210970464139</v>
      </c>
      <c r="R69" s="4">
        <f t="shared" si="43"/>
        <v>1251</v>
      </c>
      <c r="S69" s="4">
        <f t="shared" si="44"/>
        <v>749</v>
      </c>
      <c r="T69" s="7">
        <f t="shared" si="45"/>
        <v>0.91704928068564429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683.71428571428567</v>
      </c>
      <c r="AA69" s="22">
        <f t="shared" si="48"/>
        <v>0.85479549919628495</v>
      </c>
      <c r="AB69" s="4">
        <f t="shared" si="32"/>
        <v>721.53912629817762</v>
      </c>
      <c r="AC69" s="8">
        <f t="shared" si="49"/>
        <v>0.90208499447887891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4">
        <f t="shared" ref="AH69" si="57">AD76</f>
        <v>600</v>
      </c>
      <c r="AI69" s="8">
        <f t="shared" ref="AI69:AI70" si="58">AH69/AH65</f>
        <v>0.81999219055056627</v>
      </c>
      <c r="AJ69" s="15">
        <f t="shared" si="27"/>
        <v>3.0000000000000027E-2</v>
      </c>
      <c r="AK69" s="15">
        <f t="shared" si="23"/>
        <v>0</v>
      </c>
      <c r="AL69" s="15">
        <f t="shared" si="28"/>
        <v>3.5204500803715066E-2</v>
      </c>
      <c r="AM69" s="15">
        <f t="shared" si="24"/>
        <v>1.2084994478878897E-2</v>
      </c>
      <c r="AN69" s="15">
        <f t="shared" si="25"/>
        <v>4.9999999999999933E-2</v>
      </c>
      <c r="AO69" s="15">
        <f t="shared" si="26"/>
        <v>0.16408342457709557</v>
      </c>
      <c r="AP69" s="15">
        <f t="shared" si="33"/>
        <v>85</v>
      </c>
      <c r="AQ69" s="15">
        <f t="shared" si="20"/>
        <v>114.85714285714289</v>
      </c>
      <c r="AR69" s="15">
        <f t="shared" si="34"/>
        <v>19.714285714285666</v>
      </c>
      <c r="AS69" s="15">
        <f t="shared" si="35"/>
        <v>57.539126298177621</v>
      </c>
    </row>
    <row r="70" spans="1:45">
      <c r="A70" s="3">
        <v>43960</v>
      </c>
      <c r="B70" s="31">
        <v>68</v>
      </c>
      <c r="C70" s="9" t="str">
        <f t="shared" si="54"/>
        <v>Samstag</v>
      </c>
      <c r="D70" s="69">
        <v>588</v>
      </c>
      <c r="E70" s="69">
        <v>531</v>
      </c>
      <c r="F70" s="69">
        <v>643</v>
      </c>
      <c r="G70" s="69">
        <v>689</v>
      </c>
      <c r="H70" s="69">
        <v>634</v>
      </c>
      <c r="I70" s="69">
        <v>748</v>
      </c>
      <c r="J70" s="69">
        <v>0.84</v>
      </c>
      <c r="K70" s="69">
        <v>0.8</v>
      </c>
      <c r="L70" s="69">
        <v>0.88</v>
      </c>
      <c r="M70" s="69">
        <v>0.87</v>
      </c>
      <c r="N70" s="69">
        <v>0.85</v>
      </c>
      <c r="O70" s="69">
        <v>0.9</v>
      </c>
      <c r="P70" s="12">
        <f t="shared" si="3"/>
        <v>756.28571428571433</v>
      </c>
      <c r="Q70" s="15">
        <f t="shared" si="21"/>
        <v>0.86892286548702968</v>
      </c>
      <c r="R70" s="4">
        <f t="shared" si="43"/>
        <v>667</v>
      </c>
      <c r="S70" s="4">
        <f t="shared" si="44"/>
        <v>688.75</v>
      </c>
      <c r="T70" s="7">
        <f t="shared" si="45"/>
        <v>0.83866057838660579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658.85714285714289</v>
      </c>
      <c r="AA70" s="8">
        <f t="shared" si="48"/>
        <v>0.84592809977989725</v>
      </c>
      <c r="AB70" s="4">
        <f t="shared" si="32"/>
        <v>691.41067874718794</v>
      </c>
      <c r="AC70" s="8">
        <f t="shared" si="49"/>
        <v>0.88772464255875194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4">
        <f>AD77</f>
        <v>596</v>
      </c>
      <c r="AI70" s="8">
        <f t="shared" si="58"/>
        <v>0.88728200765631648</v>
      </c>
      <c r="AJ70" s="15">
        <f t="shared" si="27"/>
        <v>3.0000000000000027E-2</v>
      </c>
      <c r="AK70" s="15">
        <f t="shared" si="23"/>
        <v>0</v>
      </c>
      <c r="AL70" s="15">
        <f t="shared" si="28"/>
        <v>2.4071900220102749E-2</v>
      </c>
      <c r="AM70" s="15">
        <f t="shared" si="24"/>
        <v>1.7724642558751946E-2</v>
      </c>
      <c r="AN70" s="15">
        <f t="shared" si="25"/>
        <v>5.9999999999999942E-2</v>
      </c>
      <c r="AO70" s="15">
        <f t="shared" si="26"/>
        <v>5.8323467045124366E-2</v>
      </c>
      <c r="AP70" s="15">
        <f t="shared" si="33"/>
        <v>101</v>
      </c>
      <c r="AQ70" s="15">
        <f t="shared" si="20"/>
        <v>168.28571428571433</v>
      </c>
      <c r="AR70" s="15">
        <f t="shared" si="34"/>
        <v>70.85714285714289</v>
      </c>
      <c r="AS70" s="15">
        <f t="shared" si="35"/>
        <v>103.41067874718794</v>
      </c>
    </row>
    <row r="71" spans="1:45">
      <c r="A71" s="3">
        <v>43961</v>
      </c>
      <c r="B71" s="31">
        <v>69</v>
      </c>
      <c r="C71" s="9" t="str">
        <f t="shared" si="54"/>
        <v>Sonntag</v>
      </c>
      <c r="D71" s="69">
        <v>549</v>
      </c>
      <c r="E71" s="69">
        <v>494</v>
      </c>
      <c r="F71" s="69">
        <v>613</v>
      </c>
      <c r="G71" s="69">
        <v>631</v>
      </c>
      <c r="H71" s="69">
        <v>576</v>
      </c>
      <c r="I71" s="69">
        <v>692</v>
      </c>
      <c r="J71" s="69">
        <v>0.76</v>
      </c>
      <c r="K71" s="69">
        <v>0.73</v>
      </c>
      <c r="L71" s="69">
        <v>0.8</v>
      </c>
      <c r="M71" s="69">
        <v>0.85</v>
      </c>
      <c r="N71" s="69">
        <v>0.83</v>
      </c>
      <c r="O71" s="69">
        <v>0.88</v>
      </c>
      <c r="P71" s="12">
        <f t="shared" si="3"/>
        <v>722.57142857142856</v>
      </c>
      <c r="Q71" s="15">
        <f t="shared" si="21"/>
        <v>0.85479549919628495</v>
      </c>
      <c r="R71" s="4">
        <f t="shared" si="43"/>
        <v>357</v>
      </c>
      <c r="S71" s="4">
        <f t="shared" si="44"/>
        <v>630.75</v>
      </c>
      <c r="T71" s="7">
        <f t="shared" si="45"/>
        <v>0.75993975903614452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4">
        <f t="shared" ref="Z71:Z72" si="59">AVERAGE(D68:D74)</f>
        <v>629.42857142857144</v>
      </c>
      <c r="AA71" s="8">
        <f t="shared" ref="AA71:AA72" si="60">Z71/Z67</f>
        <v>0.83226293917642613</v>
      </c>
      <c r="AB71" s="4">
        <f t="shared" si="32"/>
        <v>643.631062205391</v>
      </c>
      <c r="AC71" s="8">
        <f t="shared" si="49"/>
        <v>0.85104220540947051</v>
      </c>
      <c r="AD71" s="4">
        <f t="shared" si="50"/>
        <v>733.85714285714289</v>
      </c>
      <c r="AE71" s="8">
        <f t="shared" si="51"/>
        <v>0.7904292968148946</v>
      </c>
      <c r="AF71" s="4">
        <f t="shared" si="52"/>
        <v>813.68433330101777</v>
      </c>
      <c r="AG71" s="8">
        <f t="shared" si="53"/>
        <v>0.87641026821159018</v>
      </c>
      <c r="AH71" s="4">
        <f>AD78</f>
        <v>599.25</v>
      </c>
      <c r="AI71" s="8">
        <f t="shared" ref="AI71" si="61">AH71/AH67</f>
        <v>0.89231014677728149</v>
      </c>
      <c r="AJ71" s="15">
        <f t="shared" si="27"/>
        <v>8.9999999999999969E-2</v>
      </c>
      <c r="AK71" s="15">
        <f t="shared" si="23"/>
        <v>0</v>
      </c>
      <c r="AL71" s="15">
        <f t="shared" si="28"/>
        <v>1.7737060823573847E-2</v>
      </c>
      <c r="AM71" s="15">
        <f t="shared" si="24"/>
        <v>1.0422054094705313E-3</v>
      </c>
      <c r="AN71" s="15">
        <f t="shared" si="25"/>
        <v>9.9999999999999978E-2</v>
      </c>
      <c r="AO71" s="15">
        <f t="shared" si="26"/>
        <v>2.6410268211590204E-2</v>
      </c>
      <c r="AP71" s="15">
        <f t="shared" si="33"/>
        <v>82</v>
      </c>
      <c r="AQ71" s="15">
        <f t="shared" si="20"/>
        <v>173.57142857142856</v>
      </c>
      <c r="AR71" s="15">
        <f t="shared" si="34"/>
        <v>80.428571428571445</v>
      </c>
      <c r="AS71" s="15">
        <f t="shared" si="35"/>
        <v>94.631062205391004</v>
      </c>
    </row>
    <row r="72" spans="1:45">
      <c r="A72" s="10">
        <v>43962</v>
      </c>
      <c r="B72" s="31">
        <v>70</v>
      </c>
      <c r="C72" s="11" t="str">
        <f t="shared" si="54"/>
        <v>Montag</v>
      </c>
      <c r="D72" s="69">
        <v>653</v>
      </c>
      <c r="E72" s="69">
        <v>586</v>
      </c>
      <c r="F72" s="69">
        <v>719</v>
      </c>
      <c r="G72" s="69">
        <v>614</v>
      </c>
      <c r="H72" s="69">
        <v>556</v>
      </c>
      <c r="I72" s="69">
        <v>675</v>
      </c>
      <c r="J72" s="69">
        <v>0.75</v>
      </c>
      <c r="K72" s="69">
        <v>0.71</v>
      </c>
      <c r="L72" s="69">
        <v>0.79</v>
      </c>
      <c r="M72" s="69">
        <v>0.85</v>
      </c>
      <c r="N72" s="69">
        <v>0.82</v>
      </c>
      <c r="O72" s="69">
        <v>0.87</v>
      </c>
      <c r="P72" s="12">
        <f t="shared" ref="P72:P78" si="62">AVERAGE(D66:D72)</f>
        <v>683.71428571428567</v>
      </c>
      <c r="Q72" s="15">
        <f t="shared" si="21"/>
        <v>0.84592809977989725</v>
      </c>
      <c r="R72" s="4">
        <f t="shared" si="43"/>
        <v>933</v>
      </c>
      <c r="S72" s="4">
        <f t="shared" si="44"/>
        <v>613.5</v>
      </c>
      <c r="T72" s="7">
        <f t="shared" si="45"/>
        <v>0.75345409886398529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4">
        <f t="shared" si="59"/>
        <v>608.42857142857144</v>
      </c>
      <c r="AA72" s="8">
        <f t="shared" si="60"/>
        <v>0.84203242388295774</v>
      </c>
      <c r="AB72" s="4">
        <f t="shared" si="32"/>
        <v>603.72811522666666</v>
      </c>
      <c r="AC72" s="8">
        <f t="shared" si="49"/>
        <v>0.83552724527217614</v>
      </c>
      <c r="AD72" s="4">
        <f t="shared" si="50"/>
        <v>731.71428571428567</v>
      </c>
      <c r="AE72" s="8">
        <f t="shared" si="51"/>
        <v>0.83311646063760558</v>
      </c>
      <c r="AF72" s="4">
        <f t="shared" si="52"/>
        <v>788.87595100986857</v>
      </c>
      <c r="AG72" s="8">
        <f t="shared" si="53"/>
        <v>0.89819968397350025</v>
      </c>
      <c r="AH72" s="39"/>
      <c r="AI72" s="38"/>
      <c r="AJ72" s="15">
        <f t="shared" si="27"/>
        <v>9.9999999999999978E-2</v>
      </c>
      <c r="AK72" s="15">
        <f t="shared" si="23"/>
        <v>0</v>
      </c>
      <c r="AL72" s="15">
        <f t="shared" si="28"/>
        <v>7.967576117042241E-3</v>
      </c>
      <c r="AM72" s="15">
        <f t="shared" si="24"/>
        <v>1.4472754727823833E-2</v>
      </c>
      <c r="AN72" s="15">
        <f t="shared" si="25"/>
        <v>4.9999999999999933E-2</v>
      </c>
      <c r="AO72" s="15">
        <f t="shared" si="26"/>
        <v>4.8199683973500274E-2</v>
      </c>
      <c r="AP72" s="15">
        <f t="shared" si="33"/>
        <v>39</v>
      </c>
      <c r="AQ72" s="15">
        <f t="shared" si="20"/>
        <v>30.714285714285666</v>
      </c>
      <c r="AR72" s="15">
        <f t="shared" si="34"/>
        <v>44.571428571428555</v>
      </c>
      <c r="AS72" s="15">
        <f t="shared" si="35"/>
        <v>49.27188477333334</v>
      </c>
    </row>
    <row r="73" spans="1:45">
      <c r="A73" s="10">
        <v>43963</v>
      </c>
      <c r="B73" s="31">
        <v>71</v>
      </c>
      <c r="C73" s="11" t="str">
        <f t="shared" si="54"/>
        <v>Dienstag</v>
      </c>
      <c r="D73" s="69">
        <v>655</v>
      </c>
      <c r="E73" s="69">
        <v>575</v>
      </c>
      <c r="F73" s="69">
        <v>729</v>
      </c>
      <c r="G73" s="69">
        <v>611</v>
      </c>
      <c r="H73" s="69">
        <v>546</v>
      </c>
      <c r="I73" s="69">
        <v>676</v>
      </c>
      <c r="J73" s="69">
        <v>0.82</v>
      </c>
      <c r="K73" s="69">
        <v>0.76</v>
      </c>
      <c r="L73" s="69">
        <v>0.86</v>
      </c>
      <c r="M73" s="69">
        <v>0.83</v>
      </c>
      <c r="N73" s="69">
        <v>0.8</v>
      </c>
      <c r="O73" s="69">
        <v>0.86</v>
      </c>
      <c r="P73" s="12">
        <f t="shared" si="62"/>
        <v>658.85714285714289</v>
      </c>
      <c r="Q73" s="15">
        <f t="shared" si="21"/>
        <v>0.83226293917642613</v>
      </c>
      <c r="R73" s="4">
        <f t="shared" si="43"/>
        <v>798</v>
      </c>
      <c r="S73" s="4">
        <f t="shared" si="44"/>
        <v>611.25</v>
      </c>
      <c r="T73" s="7">
        <f t="shared" si="45"/>
        <v>0.81608811748998666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4">
        <f t="shared" ref="Z73:Z74" si="63">AVERAGE(D70:D76)</f>
        <v>595.85714285714289</v>
      </c>
      <c r="AA73" s="8">
        <f t="shared" ref="AA73:AA74" si="64">Z73/Z69</f>
        <v>0.87150020894274982</v>
      </c>
      <c r="AB73" s="4">
        <f t="shared" si="32"/>
        <v>580.27636982275249</v>
      </c>
      <c r="AC73" s="8">
        <f t="shared" si="49"/>
        <v>0.84871178202241282</v>
      </c>
      <c r="AD73" s="4">
        <f t="shared" si="50"/>
        <v>671.71428571428567</v>
      </c>
      <c r="AE73" s="8">
        <f t="shared" si="51"/>
        <v>0.80348598769651391</v>
      </c>
      <c r="AF73" s="4">
        <f t="shared" si="52"/>
        <v>649.45492748073445</v>
      </c>
      <c r="AG73" s="8">
        <f t="shared" si="53"/>
        <v>0.77685996110135702</v>
      </c>
      <c r="AH73" s="39"/>
      <c r="AI73" s="38"/>
      <c r="AJ73" s="15">
        <f t="shared" ref="AJ73:AK77" si="65">ABS(J73-$M73)</f>
        <v>1.0000000000000009E-2</v>
      </c>
      <c r="AK73" s="15">
        <f t="shared" ref="AK73:AK78" si="66">ABS(M73-$M73)</f>
        <v>0</v>
      </c>
      <c r="AL73" s="15">
        <f t="shared" si="28"/>
        <v>4.1500208942749861E-2</v>
      </c>
      <c r="AM73" s="15">
        <f t="shared" si="24"/>
        <v>1.8711782022412859E-2</v>
      </c>
      <c r="AN73" s="15">
        <f t="shared" si="25"/>
        <v>5.0000000000000044E-2</v>
      </c>
      <c r="AO73" s="15">
        <f t="shared" si="26"/>
        <v>5.3140038898642938E-2</v>
      </c>
      <c r="AP73" s="15">
        <f t="shared" si="33"/>
        <v>44</v>
      </c>
      <c r="AQ73" s="15">
        <f t="shared" si="20"/>
        <v>3.8571428571428896</v>
      </c>
      <c r="AR73" s="15">
        <f t="shared" si="34"/>
        <v>59.14285714285711</v>
      </c>
      <c r="AS73" s="15">
        <f t="shared" si="35"/>
        <v>74.723630177247514</v>
      </c>
    </row>
    <row r="74" spans="1:45">
      <c r="A74" s="10">
        <v>43964</v>
      </c>
      <c r="B74" s="31">
        <v>72</v>
      </c>
      <c r="C74" s="11" t="str">
        <f t="shared" ref="C74:C75" si="67">TEXT(A74,"TTTT")</f>
        <v>Mittwoch</v>
      </c>
      <c r="D74" s="69">
        <v>575</v>
      </c>
      <c r="E74" s="69">
        <v>473</v>
      </c>
      <c r="F74" s="69">
        <v>682</v>
      </c>
      <c r="G74" s="69">
        <v>608</v>
      </c>
      <c r="H74" s="69">
        <v>532</v>
      </c>
      <c r="I74" s="69">
        <v>686</v>
      </c>
      <c r="J74" s="69">
        <v>0.88</v>
      </c>
      <c r="K74" s="69">
        <v>0.81</v>
      </c>
      <c r="L74" s="69">
        <v>0.95</v>
      </c>
      <c r="M74" s="69">
        <v>0.84</v>
      </c>
      <c r="N74" s="69">
        <v>0.8</v>
      </c>
      <c r="O74" s="69">
        <v>0.88</v>
      </c>
      <c r="P74" s="12">
        <f t="shared" si="62"/>
        <v>629.42857142857144</v>
      </c>
      <c r="Q74" s="15">
        <f t="shared" si="21"/>
        <v>0.84203242388295774</v>
      </c>
      <c r="R74" s="4">
        <f t="shared" ref="R74" si="68">W71</f>
        <v>933</v>
      </c>
      <c r="S74" s="4">
        <f t="shared" ref="S74" si="69">AVERAGE(D71:D74)</f>
        <v>608</v>
      </c>
      <c r="T74" s="7">
        <f t="shared" ref="T74" si="70">S74/S70</f>
        <v>0.88275862068965516</v>
      </c>
      <c r="U74" s="5">
        <v>43968</v>
      </c>
      <c r="V74" s="9" t="str">
        <f t="shared" ref="V74:V75" si="71">TEXT(U74,"TTTT")</f>
        <v>Sonntag</v>
      </c>
      <c r="W74" s="12">
        <v>583</v>
      </c>
      <c r="X74" s="15">
        <v>0.94</v>
      </c>
      <c r="Y74" s="15">
        <v>0.87</v>
      </c>
      <c r="Z74" s="4">
        <f t="shared" si="63"/>
        <v>590.14285714285711</v>
      </c>
      <c r="AA74" s="8">
        <f t="shared" si="64"/>
        <v>0.8957068516912402</v>
      </c>
      <c r="AB74" s="4">
        <f t="shared" ref="AB74:AB75" si="72">AVERAGE(D71:D74,AA71^1.75*D68,AA71^1.75*D69,AA71^1.75*D70)</f>
        <v>551.93411313912179</v>
      </c>
      <c r="AC74" s="8">
        <f t="shared" ref="AC74:AC75" si="73">AB74/Z70</f>
        <v>0.83771439548435656</v>
      </c>
      <c r="AD74" s="4">
        <f t="shared" ref="AD74:AD75" si="74">AVERAGE(W71:W77)</f>
        <v>671.57142857142856</v>
      </c>
      <c r="AE74" s="8">
        <f t="shared" ref="AE74:AE75" si="75">AD74/AD70</f>
        <v>0.90040222179659068</v>
      </c>
      <c r="AF74" s="4">
        <f t="shared" ref="AF74:AF75" si="76">AVERAGE(W71:W74,AE71^1.75*W68,AE71^1.75*W69,AE71^1.75*W70)</f>
        <v>633.21957901232156</v>
      </c>
      <c r="AG74" s="8">
        <f t="shared" ref="AG74:AG75" si="77">AF74/AD70</f>
        <v>0.84898238902245748</v>
      </c>
      <c r="AH74" s="39"/>
      <c r="AI74" s="38"/>
      <c r="AJ74" s="15">
        <f t="shared" si="65"/>
        <v>4.0000000000000036E-2</v>
      </c>
      <c r="AK74" s="15">
        <f t="shared" si="66"/>
        <v>0</v>
      </c>
      <c r="AL74" s="15">
        <f t="shared" si="28"/>
        <v>5.5706851691240233E-2</v>
      </c>
      <c r="AM74" s="15">
        <f t="shared" ref="AM74:AM75" si="78">ABS(AC74-$M74)</f>
        <v>2.2856045156434135E-3</v>
      </c>
      <c r="AN74" s="15">
        <f t="shared" ref="AN74:AN75" si="79">ABS(X74-$M74)</f>
        <v>9.9999999999999978E-2</v>
      </c>
      <c r="AO74" s="15">
        <f t="shared" ref="AO74:AO75" si="80">ABS(AG74-$M74)</f>
        <v>8.9823890224575154E-3</v>
      </c>
      <c r="AP74" s="15">
        <f t="shared" si="33"/>
        <v>33</v>
      </c>
      <c r="AQ74" s="15">
        <f t="shared" si="20"/>
        <v>54.428571428571445</v>
      </c>
      <c r="AR74" s="15">
        <f t="shared" si="34"/>
        <v>15.14285714285711</v>
      </c>
      <c r="AS74" s="15">
        <f>ABS(AB74-$D74)</f>
        <v>23.065886860878209</v>
      </c>
    </row>
    <row r="75" spans="1:45">
      <c r="A75" s="10">
        <v>43965</v>
      </c>
      <c r="B75" s="31">
        <v>73</v>
      </c>
      <c r="C75" s="11" t="str">
        <f t="shared" si="67"/>
        <v>Donnerstag</v>
      </c>
      <c r="D75" s="69">
        <v>575</v>
      </c>
      <c r="E75" s="69">
        <v>462</v>
      </c>
      <c r="F75" s="69">
        <v>700</v>
      </c>
      <c r="G75" s="69">
        <v>615</v>
      </c>
      <c r="H75" s="69">
        <v>524</v>
      </c>
      <c r="I75" s="69">
        <v>707</v>
      </c>
      <c r="J75" s="69">
        <v>0.97</v>
      </c>
      <c r="K75" s="69">
        <v>0.9</v>
      </c>
      <c r="L75" s="69">
        <v>1.06</v>
      </c>
      <c r="M75" s="69">
        <v>0.87</v>
      </c>
      <c r="N75" s="69">
        <v>0.82</v>
      </c>
      <c r="O75" s="69">
        <v>0.93</v>
      </c>
      <c r="P75" s="12">
        <f t="shared" si="62"/>
        <v>608.42857142857144</v>
      </c>
      <c r="Q75" s="15">
        <f t="shared" si="21"/>
        <v>0.87150020894274982</v>
      </c>
      <c r="R75" s="4">
        <f t="shared" ref="R75:R77" si="81">W72</f>
        <v>913</v>
      </c>
      <c r="S75" s="4">
        <f t="shared" ref="S75:S77" si="82">AVERAGE(D72:D75)</f>
        <v>614.5</v>
      </c>
      <c r="T75" s="7">
        <f t="shared" ref="T75:T77" si="83">S75/S71</f>
        <v>0.97423701942132379</v>
      </c>
      <c r="U75" s="5">
        <v>43969</v>
      </c>
      <c r="V75" s="9" t="str">
        <f t="shared" si="71"/>
        <v>Montag</v>
      </c>
      <c r="W75" s="12">
        <v>342</v>
      </c>
      <c r="X75" s="15">
        <v>0.91</v>
      </c>
      <c r="Y75" s="15">
        <v>0.82</v>
      </c>
      <c r="Z75" s="4">
        <f t="shared" ref="Z75" si="84">AVERAGE(D72:D78)</f>
        <v>579.57142857142856</v>
      </c>
      <c r="AA75" s="8">
        <f t="shared" ref="AA75" si="85">Z75/Z71</f>
        <v>0.92078983204720832</v>
      </c>
      <c r="AB75" s="4">
        <f t="shared" si="72"/>
        <v>541.57537042853085</v>
      </c>
      <c r="AC75" s="8">
        <f t="shared" si="73"/>
        <v>0.86042387494319472</v>
      </c>
      <c r="AD75" s="4">
        <f t="shared" si="74"/>
        <v>644.71428571428567</v>
      </c>
      <c r="AE75" s="8">
        <f t="shared" si="75"/>
        <v>0.87852832392446945</v>
      </c>
      <c r="AF75" s="4">
        <f t="shared" si="76"/>
        <v>627.62760729419745</v>
      </c>
      <c r="AG75" s="8">
        <f t="shared" si="77"/>
        <v>0.85524493888638931</v>
      </c>
      <c r="AH75" s="39"/>
      <c r="AI75" s="38"/>
      <c r="AJ75" s="15">
        <f t="shared" si="65"/>
        <v>9.9999999999999978E-2</v>
      </c>
      <c r="AK75" s="15">
        <f t="shared" si="66"/>
        <v>0</v>
      </c>
      <c r="AL75" s="15">
        <f t="shared" si="28"/>
        <v>5.0789832047208328E-2</v>
      </c>
      <c r="AM75" s="15">
        <f t="shared" si="78"/>
        <v>9.5761250568052736E-3</v>
      </c>
      <c r="AN75" s="15">
        <f t="shared" si="79"/>
        <v>4.0000000000000036E-2</v>
      </c>
      <c r="AO75" s="15">
        <f t="shared" si="80"/>
        <v>1.475506111361069E-2</v>
      </c>
      <c r="AP75" s="15">
        <f t="shared" si="33"/>
        <v>40</v>
      </c>
      <c r="AQ75" s="15">
        <f t="shared" si="20"/>
        <v>33.428571428571445</v>
      </c>
      <c r="AR75" s="15">
        <f t="shared" si="34"/>
        <v>4.5714285714285552</v>
      </c>
      <c r="AS75" s="15">
        <f t="shared" ref="AS75:AS77" si="86">ABS(AB75-$D75)</f>
        <v>33.424629571469154</v>
      </c>
    </row>
    <row r="76" spans="1:45">
      <c r="A76" s="10">
        <v>43966</v>
      </c>
      <c r="B76" s="31">
        <v>74</v>
      </c>
      <c r="C76" s="11" t="str">
        <f t="shared" ref="C76:C77" si="87">TEXT(A76,"TTTT")</f>
        <v>Freitag</v>
      </c>
      <c r="D76" s="69">
        <v>576</v>
      </c>
      <c r="E76" s="69">
        <v>395</v>
      </c>
      <c r="F76" s="69">
        <v>760</v>
      </c>
      <c r="G76" s="69">
        <v>595</v>
      </c>
      <c r="H76" s="69">
        <v>476</v>
      </c>
      <c r="I76" s="69">
        <v>718</v>
      </c>
      <c r="J76" s="69">
        <v>0.97</v>
      </c>
      <c r="K76" s="69">
        <v>0.85</v>
      </c>
      <c r="L76" s="69">
        <v>1.08</v>
      </c>
      <c r="M76" s="69">
        <v>0.9</v>
      </c>
      <c r="N76" s="69">
        <v>0.82</v>
      </c>
      <c r="O76" s="69">
        <v>0.97</v>
      </c>
      <c r="P76" s="12">
        <f t="shared" si="62"/>
        <v>595.85714285714289</v>
      </c>
      <c r="Q76" s="15">
        <f t="shared" si="21"/>
        <v>0.8957068516912402</v>
      </c>
      <c r="R76" s="4">
        <f t="shared" si="81"/>
        <v>620</v>
      </c>
      <c r="S76" s="4">
        <f t="shared" si="82"/>
        <v>595.25</v>
      </c>
      <c r="T76" s="7">
        <f t="shared" si="83"/>
        <v>0.97025264873675632</v>
      </c>
      <c r="U76" s="5">
        <v>43970</v>
      </c>
      <c r="V76" s="9" t="str">
        <f t="shared" ref="V76:V77" si="88">TEXT(U76,"TTTT")</f>
        <v>Dienstag</v>
      </c>
      <c r="W76" s="12">
        <v>513</v>
      </c>
      <c r="X76" s="15">
        <v>0.86</v>
      </c>
      <c r="Y76" s="15">
        <v>0.81</v>
      </c>
      <c r="Z76" s="34"/>
      <c r="AA76" s="35"/>
      <c r="AB76" s="4">
        <f t="shared" ref="AB76" si="89">AVERAGE(D73:D76,AA73^1.75*D70,AA73^1.75*D71,AA73^1.75*D72)</f>
        <v>541.15537716861616</v>
      </c>
      <c r="AC76" s="8">
        <f t="shared" ref="AC76" si="90">AB76/Z72</f>
        <v>0.88943123742200347</v>
      </c>
      <c r="AD76" s="4">
        <f t="shared" ref="AD76" si="91">AVERAGE(W73:W79)</f>
        <v>600</v>
      </c>
      <c r="AE76" s="8">
        <f t="shared" ref="AE76" si="92">AD76/AD72</f>
        <v>0.81999219055056627</v>
      </c>
      <c r="AF76" s="4">
        <f t="shared" ref="AF76" si="93">AVERAGE(W73:W76,AE73^1.75*W70,AE73^1.75*W71,AE73^1.75*W72)</f>
        <v>551.55823995076651</v>
      </c>
      <c r="AG76" s="8">
        <f t="shared" ref="AG76" si="94">AF76/AD72</f>
        <v>0.75378908232240649</v>
      </c>
      <c r="AH76" s="39"/>
      <c r="AI76" s="38"/>
      <c r="AJ76" s="15">
        <f t="shared" si="65"/>
        <v>6.9999999999999951E-2</v>
      </c>
      <c r="AK76" s="15">
        <f t="shared" si="66"/>
        <v>0</v>
      </c>
      <c r="AL76" s="33"/>
      <c r="AM76" s="15">
        <f t="shared" ref="AM76" si="95">ABS(AC76-$M76)</f>
        <v>1.0568762577996549E-2</v>
      </c>
      <c r="AN76" s="15">
        <f t="shared" ref="AN76" si="96">ABS(X76-$M76)</f>
        <v>4.0000000000000036E-2</v>
      </c>
      <c r="AO76" s="15">
        <f t="shared" ref="AO76" si="97">ABS(AG76-$M76)</f>
        <v>0.14621091767759353</v>
      </c>
      <c r="AP76" s="15">
        <f t="shared" si="33"/>
        <v>19</v>
      </c>
      <c r="AQ76" s="15">
        <f t="shared" si="20"/>
        <v>19.85714285714289</v>
      </c>
      <c r="AR76" s="33"/>
      <c r="AS76" s="15">
        <f t="shared" si="86"/>
        <v>34.844622831383845</v>
      </c>
    </row>
    <row r="77" spans="1:45">
      <c r="A77" s="10">
        <v>43967</v>
      </c>
      <c r="B77" s="31">
        <v>75</v>
      </c>
      <c r="C77" s="11" t="str">
        <f t="shared" si="87"/>
        <v>Samstag</v>
      </c>
      <c r="D77" s="69">
        <v>548</v>
      </c>
      <c r="E77" s="69">
        <v>347</v>
      </c>
      <c r="F77" s="69">
        <v>740</v>
      </c>
      <c r="G77" s="69">
        <v>569</v>
      </c>
      <c r="H77" s="69">
        <v>419</v>
      </c>
      <c r="I77" s="69">
        <v>720</v>
      </c>
      <c r="J77" s="69">
        <v>0.93</v>
      </c>
      <c r="K77" s="69">
        <v>0.79</v>
      </c>
      <c r="L77" s="69">
        <v>1.0900000000000001</v>
      </c>
      <c r="M77" s="69">
        <v>0.92</v>
      </c>
      <c r="N77" s="69">
        <v>0.84</v>
      </c>
      <c r="O77" s="69">
        <v>1.01</v>
      </c>
      <c r="P77" s="12">
        <f t="shared" si="62"/>
        <v>590.14285714285711</v>
      </c>
      <c r="Q77" s="15">
        <f t="shared" si="21"/>
        <v>0.92078983204720832</v>
      </c>
      <c r="R77" s="4">
        <f t="shared" si="81"/>
        <v>583</v>
      </c>
      <c r="S77" s="4">
        <f t="shared" si="82"/>
        <v>568.5</v>
      </c>
      <c r="T77" s="7">
        <f t="shared" si="83"/>
        <v>0.93006134969325149</v>
      </c>
      <c r="U77" s="5">
        <v>43971</v>
      </c>
      <c r="V77" s="9" t="str">
        <f t="shared" si="88"/>
        <v>Mittwoch</v>
      </c>
      <c r="W77" s="12">
        <v>797</v>
      </c>
      <c r="X77" s="15">
        <v>0.88</v>
      </c>
      <c r="Y77" s="15">
        <v>0.87</v>
      </c>
      <c r="Z77" s="34"/>
      <c r="AA77" s="35"/>
      <c r="AB77" s="4">
        <f>AVERAGE(D74:D77,AA74^1.75*D71,AA74^1.75*D72,AA74^1.75*D73)</f>
        <v>543.63541212153621</v>
      </c>
      <c r="AC77" s="8">
        <f>AB77/Z73</f>
        <v>0.91235863937922634</v>
      </c>
      <c r="AD77" s="4">
        <f>AVERAGE(W74:W80)</f>
        <v>596</v>
      </c>
      <c r="AE77" s="8">
        <f>AD77/AD73</f>
        <v>0.88728200765631648</v>
      </c>
      <c r="AF77" s="4">
        <f>AVERAGE(W74:W77,AE74^1.75*W71,AE74^1.75*W72,AE74^1.75*W73)</f>
        <v>612.48236756762174</v>
      </c>
      <c r="AG77" s="8">
        <f>AF77/AD73</f>
        <v>0.91181977306961981</v>
      </c>
      <c r="AH77" s="39"/>
      <c r="AI77" s="38"/>
      <c r="AJ77" s="33"/>
      <c r="AK77" s="15">
        <f t="shared" si="66"/>
        <v>0</v>
      </c>
      <c r="AL77" s="33"/>
      <c r="AM77" s="33"/>
      <c r="AN77" s="33"/>
      <c r="AO77" s="33"/>
      <c r="AP77" s="15">
        <f t="shared" si="33"/>
        <v>21</v>
      </c>
      <c r="AQ77" s="33"/>
      <c r="AR77" s="33"/>
      <c r="AS77" s="15">
        <f t="shared" si="86"/>
        <v>4.3645878784637944</v>
      </c>
    </row>
    <row r="78" spans="1:45">
      <c r="A78" s="10">
        <v>43968</v>
      </c>
      <c r="B78" s="31">
        <v>76</v>
      </c>
      <c r="C78" s="11" t="str">
        <f t="shared" ref="C78" si="98">TEXT(A78,"TTTT")</f>
        <v>Sonntag</v>
      </c>
      <c r="D78" s="69">
        <v>475</v>
      </c>
      <c r="E78" s="69">
        <v>273</v>
      </c>
      <c r="F78" s="69">
        <v>701</v>
      </c>
      <c r="G78" s="69">
        <v>543</v>
      </c>
      <c r="H78" s="69">
        <v>369</v>
      </c>
      <c r="I78" s="69">
        <v>725</v>
      </c>
      <c r="J78" s="69">
        <v>0.89</v>
      </c>
      <c r="K78" s="69">
        <v>0.74</v>
      </c>
      <c r="L78" s="69">
        <v>1.07</v>
      </c>
      <c r="M78" s="69"/>
      <c r="N78" s="69"/>
      <c r="O78" s="69"/>
      <c r="P78" s="12">
        <f t="shared" si="62"/>
        <v>579.57142857142856</v>
      </c>
      <c r="R78" s="4">
        <f t="shared" ref="R78" si="99">W75</f>
        <v>342</v>
      </c>
      <c r="S78" s="4">
        <f t="shared" ref="S78" si="100">AVERAGE(D75:D78)</f>
        <v>543.5</v>
      </c>
      <c r="T78" s="7">
        <f t="shared" ref="T78" si="101">S78/S74</f>
        <v>0.89391447368421051</v>
      </c>
      <c r="U78" s="5">
        <v>43972</v>
      </c>
      <c r="V78" s="9" t="str">
        <f t="shared" ref="V78" si="102">TEXT(U78,"TTTT")</f>
        <v>Donnerstag</v>
      </c>
      <c r="W78" s="12">
        <v>745</v>
      </c>
      <c r="X78" s="15">
        <v>0.89</v>
      </c>
      <c r="Y78" s="15">
        <v>0.92</v>
      </c>
      <c r="Z78" s="34"/>
      <c r="AA78" s="35"/>
      <c r="AB78" s="4">
        <f>AVERAGE(D75:D78,AA75^1.75*D72,AA75^1.75*D73,AA75^1.75*D74)</f>
        <v>543.39834214966618</v>
      </c>
      <c r="AC78" s="8">
        <f>AB78/Z74</f>
        <v>0.92079118737537247</v>
      </c>
      <c r="AD78" s="4">
        <f>AVERAGE(W75:W81)</f>
        <v>599.25</v>
      </c>
      <c r="AE78" s="8">
        <f>AD78/AD74</f>
        <v>0.89231014677728149</v>
      </c>
      <c r="AF78" s="4">
        <f>AVERAGE(W75:W78,AE75^1.75*W72,AE75^1.75*W73,AE75^1.75*W74)</f>
        <v>583.41368575493959</v>
      </c>
      <c r="AG78" s="8">
        <f>AF78/AD74</f>
        <v>0.86872916406819345</v>
      </c>
      <c r="AH78" s="39"/>
      <c r="AI78" s="38"/>
      <c r="AJ78" s="33"/>
      <c r="AK78" s="15">
        <f t="shared" si="66"/>
        <v>0</v>
      </c>
      <c r="AL78" s="33"/>
      <c r="AM78" s="33"/>
      <c r="AN78" s="33"/>
      <c r="AO78" s="33"/>
      <c r="AP78" s="33"/>
      <c r="AQ78" s="33"/>
      <c r="AR78" s="33"/>
      <c r="AS78" s="33"/>
    </row>
    <row r="79" spans="1:45">
      <c r="R79" s="12"/>
      <c r="S79" s="12"/>
      <c r="AP79" s="15"/>
      <c r="AQ79" s="15"/>
      <c r="AR79" s="15"/>
      <c r="AS79" s="15"/>
    </row>
    <row r="80" spans="1:45">
      <c r="R80" s="12"/>
      <c r="S80" s="12"/>
      <c r="AP80" s="15"/>
      <c r="AQ80" s="15"/>
      <c r="AR80" s="15"/>
      <c r="AS80" s="15"/>
    </row>
    <row r="81" spans="18:45">
      <c r="R81" s="12"/>
      <c r="S81" s="12"/>
      <c r="AP81" s="15"/>
      <c r="AQ81" s="15"/>
      <c r="AR81" s="15"/>
      <c r="AS81" s="15"/>
    </row>
    <row r="82" spans="18:45">
      <c r="R82" s="12"/>
      <c r="S82" s="12"/>
      <c r="AP82" s="15"/>
      <c r="AQ82" s="15"/>
      <c r="AR82" s="15"/>
      <c r="AS82" s="15"/>
    </row>
    <row r="83" spans="18:45">
      <c r="R83" s="12"/>
      <c r="S83" s="12"/>
      <c r="AP83" s="15"/>
      <c r="AQ83" s="15"/>
      <c r="AR83" s="15"/>
      <c r="AS83" s="15"/>
    </row>
    <row r="84" spans="18:45">
      <c r="R84" s="12"/>
      <c r="S84" s="12"/>
      <c r="AP84" s="15"/>
      <c r="AQ84" s="15"/>
      <c r="AR84" s="15"/>
      <c r="AS84" s="15"/>
    </row>
    <row r="85" spans="18:45">
      <c r="R85" s="12"/>
      <c r="S85" s="12"/>
      <c r="AP85" s="15"/>
      <c r="AQ85" s="15"/>
      <c r="AR85" s="15"/>
      <c r="AS85" s="15"/>
    </row>
    <row r="86" spans="18:45">
      <c r="R86" s="12"/>
      <c r="S86" s="12"/>
      <c r="AP86" s="15"/>
      <c r="AQ86" s="15"/>
      <c r="AR86" s="15"/>
      <c r="AS86" s="15"/>
    </row>
    <row r="87" spans="18:45">
      <c r="R87" s="12"/>
      <c r="S87" s="12"/>
      <c r="AP87" s="15"/>
      <c r="AQ87" s="15"/>
      <c r="AR87" s="15"/>
      <c r="AS87" s="15"/>
    </row>
    <row r="88" spans="18:45">
      <c r="R88" s="12"/>
      <c r="S88" s="12"/>
      <c r="AP88" s="15"/>
      <c r="AQ88" s="15"/>
      <c r="AR88" s="15"/>
      <c r="AS88" s="15"/>
    </row>
    <row r="89" spans="18:45">
      <c r="R89" s="12"/>
      <c r="S89" s="12"/>
      <c r="AP89" s="15"/>
      <c r="AQ89" s="15"/>
      <c r="AR89" s="15"/>
      <c r="AS89" s="15"/>
    </row>
    <row r="90" spans="18:45">
      <c r="R90" s="12"/>
      <c r="S90" s="12"/>
      <c r="AP90" s="15"/>
      <c r="AQ90" s="15"/>
      <c r="AR90" s="15"/>
      <c r="AS90" s="15"/>
    </row>
    <row r="91" spans="18:45">
      <c r="R91" s="12"/>
      <c r="S91" s="12"/>
      <c r="AP91" s="15"/>
      <c r="AQ91" s="15"/>
      <c r="AR91" s="15"/>
      <c r="AS91" s="15"/>
    </row>
    <row r="92" spans="18:45">
      <c r="R92" s="12"/>
      <c r="S92" s="12"/>
      <c r="AP92" s="15"/>
      <c r="AQ92" s="15"/>
      <c r="AR92" s="15"/>
      <c r="AS92" s="15"/>
    </row>
    <row r="93" spans="18:45">
      <c r="R93" s="12"/>
      <c r="S93" s="12"/>
      <c r="AP93" s="15"/>
      <c r="AQ93" s="15"/>
      <c r="AR93" s="15"/>
      <c r="AS93" s="15"/>
    </row>
    <row r="94" spans="18:45">
      <c r="R94" s="12"/>
      <c r="S94" s="12"/>
      <c r="AP94" s="15"/>
      <c r="AQ94" s="15"/>
      <c r="AR94" s="15"/>
      <c r="AS94" s="15"/>
    </row>
    <row r="95" spans="18:45">
      <c r="R95" s="12"/>
      <c r="S95" s="12"/>
      <c r="AP95" s="15"/>
      <c r="AQ95" s="15"/>
      <c r="AR95" s="15"/>
      <c r="AS95" s="15"/>
    </row>
    <row r="96" spans="18:45">
      <c r="R96" s="12"/>
      <c r="S96" s="12"/>
      <c r="AP96" s="15"/>
      <c r="AQ96" s="15"/>
      <c r="AR96" s="15"/>
      <c r="AS96" s="15"/>
    </row>
    <row r="97" spans="1:45">
      <c r="R97" s="12"/>
      <c r="S97" s="12"/>
    </row>
    <row r="98" spans="1:45">
      <c r="R98" s="12"/>
      <c r="S98" s="12"/>
    </row>
    <row r="99" spans="1:45">
      <c r="R99" s="12"/>
      <c r="S99" s="12"/>
    </row>
    <row r="100" spans="1:45">
      <c r="R100" s="12"/>
      <c r="S100" s="12"/>
    </row>
    <row r="101" spans="1:45">
      <c r="R101" s="12"/>
      <c r="S101" s="12"/>
    </row>
    <row r="102" spans="1:45" s="15" customFormat="1">
      <c r="A102" s="11"/>
      <c r="B102" s="12"/>
      <c r="C102" s="11"/>
      <c r="J102" s="15">
        <f>AVERAGE(J34:J101)</f>
        <v>0.84733333333333338</v>
      </c>
      <c r="M102" s="15">
        <f>AVERAGE(M34:M101)</f>
        <v>0.84409090909090889</v>
      </c>
      <c r="Q102" s="15">
        <f>AVERAGE(Q34:Q101)</f>
        <v>0.84403992421886609</v>
      </c>
      <c r="T102" s="15">
        <f>AVERAGE(T34:T101)</f>
        <v>0.8477943022814548</v>
      </c>
      <c r="V102" s="11"/>
      <c r="X102" s="15">
        <f>AVERAGE(X34:X101)</f>
        <v>0.91199999999999981</v>
      </c>
      <c r="AA102" s="15">
        <f>AVERAGE(AA34:AA101)</f>
        <v>0.83998303238789607</v>
      </c>
      <c r="AC102" s="15">
        <f>AVERAGE(AC34:AC101)</f>
        <v>0.84635419060309025</v>
      </c>
      <c r="AG102" s="15">
        <f>AVERAGE(AG34:AG101)</f>
        <v>0.83514168469333139</v>
      </c>
      <c r="AI102" s="15">
        <f>AVERAGE(AI34:AI101)</f>
        <v>0.83378637441240366</v>
      </c>
      <c r="AJ102" s="15">
        <f t="shared" ref="AJ102" si="103">AVERAGE(AJ34:AJ101)</f>
        <v>4.7674418604651152E-2</v>
      </c>
      <c r="AK102" s="15">
        <f>AVERAGE(AK34:AK101)</f>
        <v>0</v>
      </c>
      <c r="AL102" s="15">
        <f t="shared" ref="AL102" si="104">AVERAGE(AL34:AL101)</f>
        <v>2.490139080688631E-2</v>
      </c>
      <c r="AM102" s="15">
        <f t="shared" ref="AM102" si="105">AVERAGE(AM34:AM101)</f>
        <v>1.2243514556257702E-2</v>
      </c>
      <c r="AN102" s="15">
        <f>AVERAGE(AN34:AN101)</f>
        <v>0.12999999999999995</v>
      </c>
      <c r="AO102" s="15">
        <f>AVERAGE(AO34:AO101)</f>
        <v>5.5837012080877081E-2</v>
      </c>
      <c r="AP102" s="15">
        <f>AVERAGE(AP2:AP70)</f>
        <v>219.35714285714286</v>
      </c>
      <c r="AQ102" s="15">
        <f>AVERAGE(AQ2:AQ70)</f>
        <v>354.38520408163259</v>
      </c>
      <c r="AR102" s="15">
        <f>AVERAGE(AR2:AR70)</f>
        <v>186.89795918367349</v>
      </c>
      <c r="AS102" s="15">
        <f>AVERAGE(AS2:AS70)</f>
        <v>340.28550851113488</v>
      </c>
    </row>
    <row r="103" spans="1:45">
      <c r="J103" s="11">
        <f>COUNTIF(J35:J102,"&gt;1")</f>
        <v>0</v>
      </c>
      <c r="M103" s="11">
        <f>COUNTIF(M35:M102,"&gt;1")</f>
        <v>0</v>
      </c>
      <c r="Q103" s="11">
        <f>COUNTIF(Q35:Q102,"&gt;1")</f>
        <v>0</v>
      </c>
      <c r="R103" s="12"/>
      <c r="S103" s="12"/>
      <c r="T103" s="11">
        <f>COUNTIF(T35:T102,"&gt;1")</f>
        <v>0</v>
      </c>
      <c r="X103" s="11">
        <f>COUNTIF(X35:X102,"&gt;1")</f>
        <v>9</v>
      </c>
      <c r="Y103" s="11"/>
      <c r="AA103" s="15">
        <f>COUNTIF(AA35:AA102,"&gt;1")</f>
        <v>0</v>
      </c>
      <c r="AC103" s="11">
        <f>COUNTIF(AC35:AC102,"&gt;1")</f>
        <v>0</v>
      </c>
      <c r="AE103" s="11"/>
      <c r="AG103" s="15">
        <f>COUNTIF(AG35:AG102,"&gt;1")</f>
        <v>1</v>
      </c>
      <c r="AI103" s="15">
        <f>COUNTIF(AI35:AI102,"&gt;1")</f>
        <v>1</v>
      </c>
    </row>
    <row r="104" spans="1:45">
      <c r="J104" s="16">
        <f>_xlfn.STDEV.S(J34:J101)</f>
        <v>7.2281017248966919E-2</v>
      </c>
      <c r="K104" s="16"/>
      <c r="L104" s="16"/>
      <c r="M104" s="16">
        <f>_xlfn.STDEV.S(M34:M101)</f>
        <v>4.3632619642060839E-2</v>
      </c>
      <c r="N104" s="16"/>
      <c r="O104" s="16"/>
      <c r="P104" s="16"/>
      <c r="Q104" s="16">
        <f>_xlfn.STDEV.S(Q34:Q101)</f>
        <v>4.3713141898987465E-2</v>
      </c>
      <c r="R104" s="16"/>
      <c r="S104" s="16"/>
      <c r="T104" s="16">
        <f>_xlfn.STDEV.S(T34:T101)</f>
        <v>7.2819676328572253E-2</v>
      </c>
      <c r="U104" s="16"/>
      <c r="W104" s="16"/>
      <c r="X104" s="16">
        <f>_xlfn.STDEV.S(X34:X101)</f>
        <v>0.17023513150933431</v>
      </c>
      <c r="Y104" s="16"/>
      <c r="Z104" s="16"/>
      <c r="AA104" s="16">
        <f>_xlfn.STDEV.S(AA34:AA101)</f>
        <v>4.040181653706687E-2</v>
      </c>
      <c r="AB104" s="16"/>
      <c r="AC104" s="16">
        <f>_xlfn.STDEV.S(AC34:AC101)</f>
        <v>4.5703627049124076E-2</v>
      </c>
      <c r="AD104" s="16"/>
      <c r="AF104" s="16"/>
      <c r="AG104" s="16">
        <f>_xlfn.STDEV.S(AG34:AG101)</f>
        <v>8.1875885262287021E-2</v>
      </c>
      <c r="AI104" s="16">
        <f>_xlfn.STDEV.S(AI34:AI101)</f>
        <v>7.6472845586683741E-2</v>
      </c>
    </row>
    <row r="105" spans="1:45"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W105" s="16"/>
      <c r="X105" s="16"/>
      <c r="Y105" s="16"/>
      <c r="Z105" s="16"/>
      <c r="AB105" s="16"/>
      <c r="AD105" s="16"/>
      <c r="AF105" s="16"/>
      <c r="AG105" s="16"/>
    </row>
    <row r="106" spans="1:45" s="15" customFormat="1">
      <c r="A106" s="11"/>
      <c r="B106" s="12"/>
    </row>
    <row r="107" spans="1:45">
      <c r="R107" s="12"/>
      <c r="S107" s="12"/>
    </row>
    <row r="108" spans="1:45">
      <c r="C108" s="11" t="s">
        <v>18</v>
      </c>
      <c r="D108" s="15">
        <f>AVERAGE(D40,D47,D54,D61,D68)</f>
        <v>1491.6</v>
      </c>
      <c r="E108" s="15">
        <f t="shared" ref="E108:AG108" si="106">AVERAGE(E40,E47,E54,E61,E68)</f>
        <v>1441</v>
      </c>
      <c r="F108" s="15">
        <f t="shared" si="106"/>
        <v>1547</v>
      </c>
      <c r="G108" s="15">
        <f t="shared" si="106"/>
        <v>1619.4</v>
      </c>
      <c r="H108" s="15">
        <f t="shared" si="106"/>
        <v>1568.8</v>
      </c>
      <c r="I108" s="15">
        <f t="shared" si="106"/>
        <v>1672.4</v>
      </c>
      <c r="J108" s="15">
        <f t="shared" si="106"/>
        <v>0.90199999999999991</v>
      </c>
      <c r="K108" s="15">
        <f t="shared" si="106"/>
        <v>0.87999999999999989</v>
      </c>
      <c r="L108" s="15">
        <f t="shared" si="106"/>
        <v>0.92800000000000016</v>
      </c>
      <c r="M108" s="15">
        <f t="shared" si="106"/>
        <v>0.82800000000000007</v>
      </c>
      <c r="N108" s="15">
        <f t="shared" si="106"/>
        <v>0.81600000000000006</v>
      </c>
      <c r="O108" s="15">
        <f t="shared" si="106"/>
        <v>0.84199999999999997</v>
      </c>
      <c r="P108" s="15">
        <f t="shared" si="106"/>
        <v>1661.9142857142858</v>
      </c>
      <c r="Q108" s="15">
        <f t="shared" si="106"/>
        <v>0.82759513348579294</v>
      </c>
      <c r="R108" s="15">
        <f t="shared" si="106"/>
        <v>2777.6</v>
      </c>
      <c r="S108" s="15">
        <f t="shared" si="106"/>
        <v>1619.6</v>
      </c>
      <c r="T108" s="15">
        <f t="shared" si="106"/>
        <v>0.90337429357283161</v>
      </c>
      <c r="U108" s="15">
        <f t="shared" si="106"/>
        <v>43948</v>
      </c>
      <c r="V108" s="15" t="e">
        <f t="shared" si="106"/>
        <v>#DIV/0!</v>
      </c>
      <c r="W108" s="15">
        <f t="shared" si="106"/>
        <v>1273.2</v>
      </c>
      <c r="X108" s="15">
        <f t="shared" si="106"/>
        <v>0.9860000000000001</v>
      </c>
      <c r="Z108" s="15">
        <f t="shared" si="106"/>
        <v>1440.6857142857143</v>
      </c>
      <c r="AA108" s="15">
        <f t="shared" si="106"/>
        <v>0.83316490980462399</v>
      </c>
      <c r="AB108" s="15">
        <f t="shared" si="106"/>
        <v>1452.1196959031668</v>
      </c>
      <c r="AC108" s="15">
        <f t="shared" si="106"/>
        <v>0.83500504444696555</v>
      </c>
      <c r="AD108" s="15">
        <f t="shared" si="106"/>
        <v>1829.6285714285714</v>
      </c>
      <c r="AE108" s="15">
        <f t="shared" si="106"/>
        <v>0.84152541464654695</v>
      </c>
      <c r="AF108" s="15">
        <f t="shared" si="106"/>
        <v>1815.2608605771638</v>
      </c>
      <c r="AG108" s="15">
        <f t="shared" si="106"/>
        <v>0.82014430658465431</v>
      </c>
    </row>
    <row r="109" spans="1:45">
      <c r="C109" s="11" t="s">
        <v>19</v>
      </c>
      <c r="D109" s="15">
        <f t="shared" ref="D109:D114" si="107">AVERAGE(D34,D41,D48,D55,D62)</f>
        <v>1946.2</v>
      </c>
      <c r="E109" s="15">
        <f t="shared" ref="E109:AG109" si="108">AVERAGE(E34,E41,E48,E55,E62)</f>
        <v>1896.2</v>
      </c>
      <c r="F109" s="15">
        <f t="shared" si="108"/>
        <v>2000</v>
      </c>
      <c r="G109" s="15">
        <f t="shared" si="108"/>
        <v>2113</v>
      </c>
      <c r="H109" s="15">
        <f t="shared" si="108"/>
        <v>2060.4</v>
      </c>
      <c r="I109" s="15">
        <f t="shared" si="108"/>
        <v>2169.6</v>
      </c>
      <c r="J109" s="15">
        <f t="shared" si="108"/>
        <v>0.88000000000000012</v>
      </c>
      <c r="K109" s="15">
        <f t="shared" si="108"/>
        <v>0.8640000000000001</v>
      </c>
      <c r="L109" s="15">
        <f t="shared" si="108"/>
        <v>0.9</v>
      </c>
      <c r="M109" s="15">
        <f t="shared" si="108"/>
        <v>0.83200000000000007</v>
      </c>
      <c r="N109" s="15">
        <f t="shared" si="108"/>
        <v>0.82800000000000007</v>
      </c>
      <c r="O109" s="15">
        <f t="shared" si="108"/>
        <v>0.84199999999999997</v>
      </c>
      <c r="P109" s="15">
        <f t="shared" si="108"/>
        <v>2180.9142857142856</v>
      </c>
      <c r="Q109" s="15">
        <f t="shared" si="108"/>
        <v>0.83528804322492411</v>
      </c>
      <c r="R109" s="15">
        <f t="shared" si="108"/>
        <v>3364.8</v>
      </c>
      <c r="S109" s="15">
        <f t="shared" si="108"/>
        <v>2113.25</v>
      </c>
      <c r="T109" s="15">
        <f t="shared" si="108"/>
        <v>0.88276433900373485</v>
      </c>
      <c r="U109" s="15">
        <f t="shared" si="108"/>
        <v>43942</v>
      </c>
      <c r="V109" s="15" t="e">
        <f t="shared" si="108"/>
        <v>#DIV/0!</v>
      </c>
      <c r="W109" s="15">
        <f t="shared" si="108"/>
        <v>1906</v>
      </c>
      <c r="X109" s="15">
        <f t="shared" si="108"/>
        <v>0.96199999999999997</v>
      </c>
      <c r="Z109" s="15">
        <f t="shared" si="108"/>
        <v>1920.1714285714284</v>
      </c>
      <c r="AA109" s="15">
        <f t="shared" si="108"/>
        <v>0.84096530774742406</v>
      </c>
      <c r="AB109" s="15">
        <f t="shared" si="108"/>
        <v>1953.674264520622</v>
      </c>
      <c r="AC109" s="15">
        <f t="shared" si="108"/>
        <v>0.83972613720675093</v>
      </c>
      <c r="AD109" s="15">
        <f t="shared" si="108"/>
        <v>2502.9714285714285</v>
      </c>
      <c r="AE109" s="15">
        <f t="shared" si="108"/>
        <v>0.81945598164298927</v>
      </c>
      <c r="AF109" s="15">
        <f t="shared" si="108"/>
        <v>2592.4905048652968</v>
      </c>
      <c r="AG109" s="15">
        <f t="shared" si="108"/>
        <v>0.82066351348300337</v>
      </c>
    </row>
    <row r="110" spans="1:45">
      <c r="C110" s="11" t="s">
        <v>20</v>
      </c>
      <c r="D110" s="15">
        <f t="shared" si="107"/>
        <v>1658.6</v>
      </c>
      <c r="E110" s="15">
        <f t="shared" ref="E110:AG110" si="109">AVERAGE(E35,E42,E49,E56,E63)</f>
        <v>1607.6</v>
      </c>
      <c r="F110" s="15">
        <f t="shared" si="109"/>
        <v>1708.2</v>
      </c>
      <c r="G110" s="15">
        <f t="shared" si="109"/>
        <v>1979</v>
      </c>
      <c r="H110" s="15">
        <f t="shared" si="109"/>
        <v>1927.4</v>
      </c>
      <c r="I110" s="15">
        <f t="shared" si="109"/>
        <v>2033.4</v>
      </c>
      <c r="J110" s="15">
        <f t="shared" si="109"/>
        <v>0.8640000000000001</v>
      </c>
      <c r="K110" s="15">
        <f t="shared" si="109"/>
        <v>0.84600000000000009</v>
      </c>
      <c r="L110" s="15">
        <f t="shared" si="109"/>
        <v>0.8819999999999999</v>
      </c>
      <c r="M110" s="15">
        <f t="shared" si="109"/>
        <v>0.84600000000000009</v>
      </c>
      <c r="N110" s="15">
        <f t="shared" si="109"/>
        <v>0.83399999999999996</v>
      </c>
      <c r="O110" s="15">
        <f t="shared" si="109"/>
        <v>0.85399999999999987</v>
      </c>
      <c r="P110" s="15">
        <f t="shared" si="109"/>
        <v>2090.9428571428571</v>
      </c>
      <c r="Q110" s="15">
        <f t="shared" si="109"/>
        <v>0.84440320116670209</v>
      </c>
      <c r="R110" s="15">
        <f t="shared" si="109"/>
        <v>2749</v>
      </c>
      <c r="S110" s="15">
        <f t="shared" si="109"/>
        <v>1979.1</v>
      </c>
      <c r="T110" s="15">
        <f t="shared" si="109"/>
        <v>0.86489058011040532</v>
      </c>
      <c r="U110" s="15">
        <f t="shared" si="109"/>
        <v>43943</v>
      </c>
      <c r="V110" s="15" t="e">
        <f t="shared" si="109"/>
        <v>#DIV/0!</v>
      </c>
      <c r="W110" s="15">
        <f t="shared" si="109"/>
        <v>2195.4</v>
      </c>
      <c r="X110" s="15">
        <f t="shared" si="109"/>
        <v>0.88000000000000012</v>
      </c>
      <c r="Z110" s="15">
        <f t="shared" si="109"/>
        <v>1841.3714285714286</v>
      </c>
      <c r="AA110" s="15">
        <f t="shared" si="109"/>
        <v>0.84439251136333426</v>
      </c>
      <c r="AB110" s="15">
        <f t="shared" si="109"/>
        <v>1856.1876859221397</v>
      </c>
      <c r="AC110" s="15">
        <f t="shared" si="109"/>
        <v>0.83755803177267385</v>
      </c>
      <c r="AD110" s="15">
        <f t="shared" si="109"/>
        <v>2364.9428571428571</v>
      </c>
      <c r="AE110" s="15">
        <f t="shared" si="109"/>
        <v>0.81310998931972589</v>
      </c>
      <c r="AF110" s="15">
        <f t="shared" si="109"/>
        <v>2450.9639259902351</v>
      </c>
      <c r="AG110" s="15">
        <f t="shared" si="109"/>
        <v>0.8169339025084229</v>
      </c>
    </row>
    <row r="111" spans="1:45">
      <c r="A111" s="15"/>
      <c r="C111" s="11" t="s">
        <v>21</v>
      </c>
      <c r="D111" s="15">
        <f t="shared" si="107"/>
        <v>1550.2</v>
      </c>
      <c r="E111" s="15">
        <f t="shared" ref="E111:AG111" si="110">AVERAGE(E36,E43,E50,E57,E64)</f>
        <v>1499.2</v>
      </c>
      <c r="F111" s="15">
        <f t="shared" si="110"/>
        <v>1599</v>
      </c>
      <c r="G111" s="15">
        <f t="shared" si="110"/>
        <v>1813.4</v>
      </c>
      <c r="H111" s="15">
        <f t="shared" si="110"/>
        <v>1762.4</v>
      </c>
      <c r="I111" s="15">
        <f t="shared" si="110"/>
        <v>1865.2</v>
      </c>
      <c r="J111" s="15">
        <f t="shared" si="110"/>
        <v>0.80999999999999994</v>
      </c>
      <c r="K111" s="15">
        <f t="shared" si="110"/>
        <v>0.79399999999999993</v>
      </c>
      <c r="L111" s="15">
        <f t="shared" si="110"/>
        <v>0.82800000000000007</v>
      </c>
      <c r="M111" s="15">
        <f t="shared" si="110"/>
        <v>0.84199999999999997</v>
      </c>
      <c r="N111" s="15">
        <f t="shared" si="110"/>
        <v>0.83000000000000007</v>
      </c>
      <c r="O111" s="15">
        <f t="shared" si="110"/>
        <v>0.85</v>
      </c>
      <c r="P111" s="15">
        <f t="shared" si="110"/>
        <v>2018.6857142857145</v>
      </c>
      <c r="Q111" s="15">
        <f t="shared" si="110"/>
        <v>0.84096530774742406</v>
      </c>
      <c r="R111" s="15">
        <f t="shared" si="110"/>
        <v>1937.2</v>
      </c>
      <c r="S111" s="15">
        <f t="shared" si="110"/>
        <v>1813.35</v>
      </c>
      <c r="T111" s="15">
        <f t="shared" si="110"/>
        <v>0.81023145342531522</v>
      </c>
      <c r="U111" s="15">
        <f t="shared" si="110"/>
        <v>43944</v>
      </c>
      <c r="V111" s="15" t="e">
        <f t="shared" si="110"/>
        <v>#DIV/0!</v>
      </c>
      <c r="W111" s="15">
        <f t="shared" si="110"/>
        <v>2590.8000000000002</v>
      </c>
      <c r="X111" s="15">
        <f t="shared" si="110"/>
        <v>0.83399999999999996</v>
      </c>
      <c r="Z111" s="15">
        <f t="shared" si="110"/>
        <v>1748.6000000000004</v>
      </c>
      <c r="AA111" s="15">
        <f t="shared" si="110"/>
        <v>0.84028929244115191</v>
      </c>
      <c r="AB111" s="15">
        <f t="shared" si="110"/>
        <v>1786.5477196492623</v>
      </c>
      <c r="AC111" s="15">
        <f t="shared" si="110"/>
        <v>0.84439897157422528</v>
      </c>
      <c r="AD111" s="15">
        <f t="shared" si="110"/>
        <v>2214.4</v>
      </c>
      <c r="AE111" s="15">
        <f t="shared" si="110"/>
        <v>0.80445952826127998</v>
      </c>
      <c r="AF111" s="15">
        <f t="shared" si="110"/>
        <v>2286.8109149511565</v>
      </c>
      <c r="AG111" s="15">
        <f t="shared" si="110"/>
        <v>0.81595481536269188</v>
      </c>
    </row>
    <row r="112" spans="1:45">
      <c r="C112" s="11" t="s">
        <v>15</v>
      </c>
      <c r="D112" s="15">
        <f t="shared" si="107"/>
        <v>1779.4</v>
      </c>
      <c r="E112" s="15">
        <f t="shared" ref="E112:AG112" si="111">AVERAGE(E37,E44,E51,E58,E65)</f>
        <v>1730.8</v>
      </c>
      <c r="F112" s="15">
        <f t="shared" si="111"/>
        <v>1828.2</v>
      </c>
      <c r="G112" s="15">
        <f t="shared" si="111"/>
        <v>1733.6</v>
      </c>
      <c r="H112" s="15">
        <f t="shared" si="111"/>
        <v>1683.4</v>
      </c>
      <c r="I112" s="15">
        <f t="shared" si="111"/>
        <v>1784</v>
      </c>
      <c r="J112" s="15">
        <f t="shared" si="111"/>
        <v>0.77999999999999992</v>
      </c>
      <c r="K112" s="15">
        <f t="shared" si="111"/>
        <v>0.76</v>
      </c>
      <c r="L112" s="15">
        <f t="shared" si="111"/>
        <v>0.79600000000000004</v>
      </c>
      <c r="M112" s="15">
        <f t="shared" si="111"/>
        <v>0.84599999999999986</v>
      </c>
      <c r="N112" s="15">
        <f t="shared" si="111"/>
        <v>0.83200000000000007</v>
      </c>
      <c r="O112" s="15">
        <f t="shared" si="111"/>
        <v>0.85399999999999987</v>
      </c>
      <c r="P112" s="15">
        <f t="shared" si="111"/>
        <v>1920.1714285714284</v>
      </c>
      <c r="Q112" s="15">
        <f t="shared" si="111"/>
        <v>0.84439251136333426</v>
      </c>
      <c r="R112" s="15">
        <f t="shared" si="111"/>
        <v>1906</v>
      </c>
      <c r="S112" s="15">
        <f t="shared" si="111"/>
        <v>1733.6</v>
      </c>
      <c r="T112" s="15">
        <f t="shared" si="111"/>
        <v>0.7786110576330596</v>
      </c>
      <c r="U112" s="15">
        <f t="shared" si="111"/>
        <v>43945</v>
      </c>
      <c r="V112" s="15" t="e">
        <f t="shared" si="111"/>
        <v>#DIV/0!</v>
      </c>
      <c r="W112" s="15">
        <f t="shared" si="111"/>
        <v>2777.6</v>
      </c>
      <c r="X112" s="15">
        <f t="shared" si="111"/>
        <v>0.8640000000000001</v>
      </c>
      <c r="Z112" s="15">
        <f t="shared" si="111"/>
        <v>1661.9142857142858</v>
      </c>
      <c r="AA112" s="15">
        <f t="shared" si="111"/>
        <v>0.82952967771500696</v>
      </c>
      <c r="AB112" s="15">
        <f t="shared" si="111"/>
        <v>1683.5584375743808</v>
      </c>
      <c r="AC112" s="15">
        <f t="shared" si="111"/>
        <v>0.83350897162864412</v>
      </c>
      <c r="AD112" s="15">
        <f t="shared" si="111"/>
        <v>2119.5428571428574</v>
      </c>
      <c r="AE112" s="15">
        <f t="shared" si="111"/>
        <v>0.80846785139322497</v>
      </c>
      <c r="AF112" s="15">
        <f t="shared" si="111"/>
        <v>2192.3140023522678</v>
      </c>
      <c r="AG112" s="15">
        <f t="shared" si="111"/>
        <v>0.8188699858935875</v>
      </c>
    </row>
    <row r="113" spans="3:33">
      <c r="C113" s="11" t="s">
        <v>16</v>
      </c>
      <c r="D113" s="15">
        <f t="shared" si="107"/>
        <v>1643.6</v>
      </c>
      <c r="E113" s="15">
        <f t="shared" ref="E113:AG113" si="112">AVERAGE(E38,E45,E52,E59,E66)</f>
        <v>1592</v>
      </c>
      <c r="F113" s="15">
        <f t="shared" si="112"/>
        <v>1696.8</v>
      </c>
      <c r="G113" s="15">
        <f t="shared" si="112"/>
        <v>1658</v>
      </c>
      <c r="H113" s="15">
        <f t="shared" si="112"/>
        <v>1607.2</v>
      </c>
      <c r="I113" s="15">
        <f t="shared" si="112"/>
        <v>1708.2</v>
      </c>
      <c r="J113" s="15">
        <f t="shared" si="112"/>
        <v>0.8</v>
      </c>
      <c r="K113" s="15">
        <f t="shared" si="112"/>
        <v>0.78400000000000003</v>
      </c>
      <c r="L113" s="15">
        <f t="shared" si="112"/>
        <v>0.81799999999999995</v>
      </c>
      <c r="M113" s="15">
        <f t="shared" si="112"/>
        <v>0.84000000000000008</v>
      </c>
      <c r="N113" s="15">
        <f t="shared" si="112"/>
        <v>0.83000000000000007</v>
      </c>
      <c r="O113" s="15">
        <f t="shared" si="112"/>
        <v>0.85199999999999998</v>
      </c>
      <c r="P113" s="15">
        <f t="shared" si="112"/>
        <v>1841.3714285714286</v>
      </c>
      <c r="Q113" s="15">
        <f t="shared" si="112"/>
        <v>0.84028929244115191</v>
      </c>
      <c r="R113" s="15">
        <f t="shared" si="112"/>
        <v>2195.4</v>
      </c>
      <c r="S113" s="15">
        <f t="shared" si="112"/>
        <v>1657.95</v>
      </c>
      <c r="T113" s="15">
        <f t="shared" si="112"/>
        <v>0.79953037948597427</v>
      </c>
      <c r="U113" s="15">
        <f t="shared" si="112"/>
        <v>43946</v>
      </c>
      <c r="V113" s="15" t="e">
        <f t="shared" si="112"/>
        <v>#DIV/0!</v>
      </c>
      <c r="W113" s="15">
        <f t="shared" si="112"/>
        <v>2398.6</v>
      </c>
      <c r="X113" s="15">
        <f t="shared" si="112"/>
        <v>0.9760000000000002</v>
      </c>
      <c r="Z113" s="15">
        <f t="shared" si="112"/>
        <v>1573.5142857142857</v>
      </c>
      <c r="AA113" s="15">
        <f t="shared" si="112"/>
        <v>0.82759513348579294</v>
      </c>
      <c r="AB113" s="15">
        <f t="shared" si="112"/>
        <v>1615.4061421292508</v>
      </c>
      <c r="AC113" s="15">
        <f t="shared" si="112"/>
        <v>0.84061675963090499</v>
      </c>
      <c r="AD113" s="15">
        <f t="shared" si="112"/>
        <v>2036.6571428571431</v>
      </c>
      <c r="AE113" s="15">
        <f t="shared" si="112"/>
        <v>0.83767936452777503</v>
      </c>
      <c r="AF113" s="15">
        <f t="shared" si="112"/>
        <v>2083.3930312809284</v>
      </c>
      <c r="AG113" s="15">
        <f t="shared" si="112"/>
        <v>0.84129119192000723</v>
      </c>
    </row>
    <row r="114" spans="3:33">
      <c r="C114" s="11" t="s">
        <v>17</v>
      </c>
      <c r="D114" s="15">
        <f t="shared" si="107"/>
        <v>1563.8</v>
      </c>
      <c r="E114" s="15">
        <f t="shared" ref="E114:AG114" si="113">AVERAGE(E39,E46,E53,E60,E67)</f>
        <v>1512.6</v>
      </c>
      <c r="F114" s="15">
        <f t="shared" si="113"/>
        <v>1617.4</v>
      </c>
      <c r="G114" s="15">
        <f t="shared" si="113"/>
        <v>1634.2</v>
      </c>
      <c r="H114" s="15">
        <f t="shared" si="113"/>
        <v>1583.4</v>
      </c>
      <c r="I114" s="15">
        <f t="shared" si="113"/>
        <v>1685.2</v>
      </c>
      <c r="J114" s="15">
        <f t="shared" si="113"/>
        <v>0.84400000000000008</v>
      </c>
      <c r="K114" s="15">
        <f t="shared" si="113"/>
        <v>0.82400000000000007</v>
      </c>
      <c r="L114" s="15">
        <f t="shared" si="113"/>
        <v>0.8640000000000001</v>
      </c>
      <c r="M114" s="15">
        <f t="shared" si="113"/>
        <v>0.83000000000000007</v>
      </c>
      <c r="N114" s="15">
        <f t="shared" si="113"/>
        <v>0.82</v>
      </c>
      <c r="O114" s="15">
        <f t="shared" si="113"/>
        <v>0.84199999999999997</v>
      </c>
      <c r="P114" s="15">
        <f t="shared" si="113"/>
        <v>1748.6000000000004</v>
      </c>
      <c r="Q114" s="15">
        <f t="shared" si="113"/>
        <v>0.82952967771500696</v>
      </c>
      <c r="R114" s="15">
        <f t="shared" si="113"/>
        <v>2590.8000000000002</v>
      </c>
      <c r="S114" s="15">
        <f t="shared" si="113"/>
        <v>1634.25</v>
      </c>
      <c r="T114" s="15">
        <f t="shared" si="113"/>
        <v>0.84346342796425733</v>
      </c>
      <c r="U114" s="15">
        <f t="shared" si="113"/>
        <v>43947</v>
      </c>
      <c r="V114" s="15" t="e">
        <f t="shared" si="113"/>
        <v>#DIV/0!</v>
      </c>
      <c r="W114" s="15">
        <f t="shared" si="113"/>
        <v>1695.2</v>
      </c>
      <c r="X114" s="15">
        <f t="shared" si="113"/>
        <v>0.97399999999999998</v>
      </c>
      <c r="Z114" s="15">
        <f t="shared" si="113"/>
        <v>1503.1428571428573</v>
      </c>
      <c r="AA114" s="15">
        <f t="shared" si="113"/>
        <v>0.82731746855764021</v>
      </c>
      <c r="AB114" s="15">
        <f t="shared" si="113"/>
        <v>1532.7784552605542</v>
      </c>
      <c r="AC114" s="15">
        <f t="shared" si="113"/>
        <v>0.83721175829847938</v>
      </c>
      <c r="AD114" s="15">
        <f t="shared" si="113"/>
        <v>1945.0857142857144</v>
      </c>
      <c r="AE114" s="15">
        <f t="shared" si="113"/>
        <v>0.83970388119727968</v>
      </c>
      <c r="AF114" s="15">
        <f t="shared" si="113"/>
        <v>1932.8169487975242</v>
      </c>
      <c r="AG114" s="15">
        <f t="shared" si="113"/>
        <v>0.82792901603206881</v>
      </c>
    </row>
    <row r="115" spans="3:33">
      <c r="R115" s="12"/>
      <c r="S115" s="12"/>
    </row>
    <row r="116" spans="3:33">
      <c r="R116" s="12"/>
      <c r="S116" s="12"/>
    </row>
    <row r="117" spans="3:33">
      <c r="R117" s="12"/>
      <c r="S117" s="12"/>
    </row>
    <row r="118" spans="3:33">
      <c r="R118" s="12"/>
      <c r="S118" s="12"/>
    </row>
    <row r="119" spans="3:33">
      <c r="R119" s="12"/>
      <c r="S119" s="12"/>
    </row>
    <row r="120" spans="3:33">
      <c r="R120" s="12"/>
      <c r="S120" s="12"/>
    </row>
    <row r="121" spans="3:33">
      <c r="R121" s="12"/>
      <c r="S121" s="12"/>
    </row>
    <row r="122" spans="3:33">
      <c r="R122" s="12"/>
      <c r="S122" s="12"/>
    </row>
    <row r="123" spans="3:33">
      <c r="R123" s="12"/>
      <c r="S123" s="12"/>
    </row>
    <row r="124" spans="3:33">
      <c r="R124" s="12"/>
      <c r="S124" s="12"/>
    </row>
    <row r="125" spans="3:33">
      <c r="R125" s="12"/>
      <c r="S125" s="12"/>
    </row>
    <row r="126" spans="3:33">
      <c r="R126" s="12"/>
      <c r="S126" s="12"/>
    </row>
    <row r="127" spans="3:33">
      <c r="R127" s="12"/>
      <c r="S127" s="12"/>
    </row>
    <row r="128" spans="3:33">
      <c r="R128" s="12"/>
      <c r="S128" s="12"/>
    </row>
    <row r="129" spans="18:19">
      <c r="R129" s="12"/>
      <c r="S129" s="12"/>
    </row>
    <row r="130" spans="18:19">
      <c r="R130" s="12"/>
      <c r="S130" s="12"/>
    </row>
    <row r="131" spans="18:19">
      <c r="R131" s="12"/>
      <c r="S131" s="12"/>
    </row>
    <row r="132" spans="18:19">
      <c r="R132" s="12"/>
      <c r="S132" s="12"/>
    </row>
    <row r="133" spans="18:19">
      <c r="R133" s="12"/>
      <c r="S133" s="12"/>
    </row>
    <row r="134" spans="18:19">
      <c r="R134" s="12"/>
      <c r="S134" s="12"/>
    </row>
    <row r="135" spans="18:19">
      <c r="R135" s="12"/>
      <c r="S135" s="12"/>
    </row>
    <row r="136" spans="18:19">
      <c r="R136" s="12"/>
      <c r="S136" s="12"/>
    </row>
    <row r="137" spans="18:19">
      <c r="R137" s="12"/>
      <c r="S137" s="12"/>
    </row>
    <row r="138" spans="18:19">
      <c r="R138" s="12"/>
      <c r="S138" s="12"/>
    </row>
    <row r="139" spans="18:19">
      <c r="R139" s="12"/>
      <c r="S139" s="12"/>
    </row>
    <row r="140" spans="18:19">
      <c r="R140" s="12"/>
      <c r="S140" s="12"/>
    </row>
    <row r="141" spans="18:19">
      <c r="R141" s="12"/>
      <c r="S141" s="12"/>
    </row>
    <row r="142" spans="18:19">
      <c r="R142" s="12"/>
      <c r="S142" s="12"/>
    </row>
    <row r="143" spans="18:19">
      <c r="R143" s="12"/>
      <c r="S143" s="12"/>
    </row>
    <row r="144" spans="18:19">
      <c r="R144" s="12"/>
      <c r="S144" s="12"/>
    </row>
    <row r="145" spans="18:19">
      <c r="R145" s="12"/>
      <c r="S145" s="12"/>
    </row>
    <row r="146" spans="18:19">
      <c r="R146" s="12"/>
      <c r="S146" s="12"/>
    </row>
    <row r="147" spans="18:19">
      <c r="R147" s="12"/>
      <c r="S147" s="12"/>
    </row>
    <row r="148" spans="18:19">
      <c r="R148" s="12"/>
      <c r="S148" s="12"/>
    </row>
    <row r="149" spans="18:19">
      <c r="R149" s="12"/>
      <c r="S149" s="12"/>
    </row>
    <row r="150" spans="18:19">
      <c r="R150" s="12"/>
      <c r="S150" s="12"/>
    </row>
    <row r="151" spans="18:19">
      <c r="R151" s="12"/>
      <c r="S151" s="12"/>
    </row>
    <row r="152" spans="18:19">
      <c r="R152" s="12"/>
      <c r="S152" s="1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5" sqref="C5"/>
    </sheetView>
  </sheetViews>
  <sheetFormatPr baseColWidth="10" defaultRowHeight="14.6"/>
  <cols>
    <col min="3" max="3" width="11.07421875" style="1"/>
    <col min="4" max="8" width="11.07421875" style="2"/>
  </cols>
  <sheetData>
    <row r="1" spans="1:9">
      <c r="A1" s="26" t="s">
        <v>22</v>
      </c>
      <c r="B1" s="26" t="s">
        <v>23</v>
      </c>
      <c r="C1" s="27" t="s">
        <v>26</v>
      </c>
      <c r="D1" s="27" t="s">
        <v>24</v>
      </c>
      <c r="E1" s="27" t="s">
        <v>130</v>
      </c>
      <c r="F1" s="28" t="s">
        <v>40</v>
      </c>
      <c r="G1" s="28" t="s">
        <v>41</v>
      </c>
      <c r="H1" s="28" t="s">
        <v>25</v>
      </c>
      <c r="I1" s="28" t="s">
        <v>42</v>
      </c>
    </row>
    <row r="2" spans="1:9">
      <c r="A2" t="str">
        <f>Nowcast_R!C112</f>
        <v>Montag</v>
      </c>
      <c r="B2" s="26" t="s">
        <v>19</v>
      </c>
      <c r="C2" s="1">
        <f>Nowcast_R!D112</f>
        <v>1779.4</v>
      </c>
      <c r="D2" s="25">
        <f>Nowcast_R!J112</f>
        <v>0.77999999999999992</v>
      </c>
      <c r="E2" s="25">
        <f>Nowcast_R!M112</f>
        <v>0.84599999999999986</v>
      </c>
      <c r="F2" s="2">
        <f>Nowcast_R!AA112</f>
        <v>0.82952967771500696</v>
      </c>
      <c r="G2" s="2">
        <f>Nowcast_R!AC112</f>
        <v>0.83350897162864412</v>
      </c>
      <c r="H2" s="2">
        <f>Nowcast_R!X112</f>
        <v>0.8640000000000001</v>
      </c>
      <c r="I2" s="2">
        <f>Nowcast_R!AG112</f>
        <v>0.8188699858935875</v>
      </c>
    </row>
    <row r="3" spans="1:9">
      <c r="A3" t="str">
        <f>Nowcast_R!C113</f>
        <v>Dienstag</v>
      </c>
      <c r="B3" s="26" t="s">
        <v>20</v>
      </c>
      <c r="C3" s="1">
        <f>Nowcast_R!D113</f>
        <v>1643.6</v>
      </c>
      <c r="D3" s="2">
        <f>Nowcast_R!J113</f>
        <v>0.8</v>
      </c>
      <c r="E3" s="2">
        <f>Nowcast_R!M113</f>
        <v>0.84000000000000008</v>
      </c>
      <c r="F3" s="2">
        <f>Nowcast_R!AA113</f>
        <v>0.82759513348579294</v>
      </c>
      <c r="G3" s="2">
        <f>Nowcast_R!AC113</f>
        <v>0.84061675963090499</v>
      </c>
      <c r="H3" s="2">
        <f>Nowcast_R!X113</f>
        <v>0.9760000000000002</v>
      </c>
      <c r="I3" s="2">
        <f>Nowcast_R!AG113</f>
        <v>0.84129119192000723</v>
      </c>
    </row>
    <row r="4" spans="1:9">
      <c r="A4" t="str">
        <f>Nowcast_R!C114</f>
        <v>Mittwoch</v>
      </c>
      <c r="B4" s="26" t="s">
        <v>21</v>
      </c>
      <c r="C4" s="1">
        <f>Nowcast_R!D114</f>
        <v>1563.8</v>
      </c>
      <c r="D4" s="2">
        <f>Nowcast_R!J114</f>
        <v>0.84400000000000008</v>
      </c>
      <c r="E4" s="2">
        <f>Nowcast_R!M114</f>
        <v>0.83000000000000007</v>
      </c>
      <c r="F4" s="2">
        <f>Nowcast_R!AA114</f>
        <v>0.82731746855764021</v>
      </c>
      <c r="G4" s="2">
        <f>Nowcast_R!AC114</f>
        <v>0.83721175829847938</v>
      </c>
      <c r="H4" s="25">
        <f>Nowcast_R!X114</f>
        <v>0.97399999999999998</v>
      </c>
      <c r="I4" s="2">
        <f>Nowcast_R!AG114</f>
        <v>0.82792901603206881</v>
      </c>
    </row>
    <row r="5" spans="1:9">
      <c r="A5" t="str">
        <f>Nowcast_R!C108</f>
        <v>Donnerstag</v>
      </c>
      <c r="B5" s="26" t="s">
        <v>15</v>
      </c>
      <c r="C5" s="1">
        <f>Nowcast_R!D108</f>
        <v>1491.6</v>
      </c>
      <c r="D5" s="25">
        <f>Nowcast_R!J108</f>
        <v>0.90199999999999991</v>
      </c>
      <c r="E5" s="25">
        <f>Nowcast_R!M108</f>
        <v>0.82800000000000007</v>
      </c>
      <c r="F5" s="2">
        <f>Nowcast_R!AA108</f>
        <v>0.83316490980462399</v>
      </c>
      <c r="G5" s="2">
        <f>Nowcast_R!AC108</f>
        <v>0.83500504444696555</v>
      </c>
      <c r="H5" s="25">
        <f>Nowcast_R!X108</f>
        <v>0.9860000000000001</v>
      </c>
      <c r="I5" s="2">
        <f>Nowcast_R!AG108</f>
        <v>0.82014430658465431</v>
      </c>
    </row>
    <row r="6" spans="1:9">
      <c r="A6" t="str">
        <f>Nowcast_R!C109</f>
        <v>Freitag</v>
      </c>
      <c r="B6" s="26" t="s">
        <v>16</v>
      </c>
      <c r="C6" s="1">
        <f>Nowcast_R!D109</f>
        <v>1946.2</v>
      </c>
      <c r="D6" s="2">
        <f>Nowcast_R!J109</f>
        <v>0.88000000000000012</v>
      </c>
      <c r="E6" s="2">
        <f>Nowcast_R!M109</f>
        <v>0.83200000000000007</v>
      </c>
      <c r="F6" s="2">
        <f>Nowcast_R!AA109</f>
        <v>0.84096530774742406</v>
      </c>
      <c r="G6" s="2">
        <f>Nowcast_R!AC109</f>
        <v>0.83972613720675093</v>
      </c>
      <c r="H6" s="2">
        <f>Nowcast_R!X109</f>
        <v>0.96199999999999997</v>
      </c>
      <c r="I6" s="2">
        <f>Nowcast_R!AG109</f>
        <v>0.82066351348300337</v>
      </c>
    </row>
    <row r="7" spans="1:9">
      <c r="A7" t="str">
        <f>Nowcast_R!C110</f>
        <v>Samstag</v>
      </c>
      <c r="B7" s="26" t="s">
        <v>17</v>
      </c>
      <c r="C7" s="1">
        <f>Nowcast_R!D110</f>
        <v>1658.6</v>
      </c>
      <c r="D7" s="2">
        <f>Nowcast_R!J110</f>
        <v>0.8640000000000001</v>
      </c>
      <c r="E7" s="2">
        <f>Nowcast_R!M110</f>
        <v>0.84600000000000009</v>
      </c>
      <c r="F7" s="2">
        <f>Nowcast_R!AA110</f>
        <v>0.84439251136333426</v>
      </c>
      <c r="G7" s="2">
        <f>Nowcast_R!AC110</f>
        <v>0.83755803177267385</v>
      </c>
      <c r="H7" s="2">
        <f>Nowcast_R!X110</f>
        <v>0.88000000000000012</v>
      </c>
      <c r="I7" s="2">
        <f>Nowcast_R!AG110</f>
        <v>0.8169339025084229</v>
      </c>
    </row>
    <row r="8" spans="1:9">
      <c r="A8" t="str">
        <f>Nowcast_R!C111</f>
        <v>Sonntag</v>
      </c>
      <c r="B8" s="26" t="s">
        <v>18</v>
      </c>
      <c r="C8" s="1">
        <f>Nowcast_R!D111</f>
        <v>1550.2</v>
      </c>
      <c r="D8" s="2">
        <f>Nowcast_R!J111</f>
        <v>0.80999999999999994</v>
      </c>
      <c r="E8" s="2">
        <f>Nowcast_R!M111</f>
        <v>0.84199999999999997</v>
      </c>
      <c r="F8" s="2">
        <f>Nowcast_R!AA111</f>
        <v>0.84028929244115191</v>
      </c>
      <c r="G8" s="2">
        <f>Nowcast_R!AC111</f>
        <v>0.84439897157422528</v>
      </c>
      <c r="H8" s="25">
        <f>Nowcast_R!X111</f>
        <v>0.83399999999999996</v>
      </c>
      <c r="I8" s="2">
        <f>Nowcast_R!AG111</f>
        <v>0.81595481536269188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4.6"/>
  <cols>
    <col min="1" max="1" width="17.765625" customWidth="1"/>
  </cols>
  <sheetData>
    <row r="1" spans="1:7">
      <c r="B1" s="18" t="s">
        <v>6</v>
      </c>
      <c r="C1" s="18" t="s">
        <v>121</v>
      </c>
      <c r="D1" s="24" t="s">
        <v>8</v>
      </c>
      <c r="E1" s="18" t="s">
        <v>12</v>
      </c>
      <c r="F1" s="18" t="s">
        <v>7</v>
      </c>
      <c r="G1" s="24" t="s">
        <v>14</v>
      </c>
    </row>
    <row r="2" spans="1:7">
      <c r="A2" t="s">
        <v>38</v>
      </c>
      <c r="B2" s="2">
        <f>Nowcast_R!J102</f>
        <v>0.84733333333333338</v>
      </c>
      <c r="C2" s="2">
        <f>Nowcast_R!Q102</f>
        <v>0.84403992421886609</v>
      </c>
      <c r="D2" s="2">
        <f>Nowcast_R!AA102</f>
        <v>0.83998303238789607</v>
      </c>
      <c r="E2" s="2">
        <f>Nowcast_R!AC102</f>
        <v>0.84635419060309025</v>
      </c>
      <c r="F2" s="2">
        <f>Nowcast_R!X102</f>
        <v>0.91199999999999981</v>
      </c>
      <c r="G2" s="2">
        <f>Nowcast_R!AG102</f>
        <v>0.83514168469333139</v>
      </c>
    </row>
    <row r="3" spans="1:7">
      <c r="A3" t="s">
        <v>39</v>
      </c>
      <c r="B3" s="2">
        <f>Nowcast_R!J104</f>
        <v>7.2281017248966919E-2</v>
      </c>
      <c r="C3" s="2">
        <f>Nowcast_R!Q104</f>
        <v>4.3713141898987465E-2</v>
      </c>
      <c r="D3" s="2">
        <f>Nowcast_R!AA104</f>
        <v>4.040181653706687E-2</v>
      </c>
      <c r="E3" s="2">
        <f>Nowcast_R!AC104</f>
        <v>4.5703627049124076E-2</v>
      </c>
      <c r="F3" s="2">
        <f>Nowcast_R!X104</f>
        <v>0.17023513150933431</v>
      </c>
      <c r="G3" s="2">
        <f>Nowcast_R!AG104</f>
        <v>8.1875885262287021E-2</v>
      </c>
    </row>
    <row r="4" spans="1:7" s="1" customFormat="1">
      <c r="A4" s="27" t="s">
        <v>27</v>
      </c>
      <c r="B4" s="1">
        <f>Nowcast_R!J103</f>
        <v>0</v>
      </c>
      <c r="C4" s="1">
        <f>Nowcast_R!Q103</f>
        <v>0</v>
      </c>
      <c r="D4" s="1">
        <f>Nowcast_R!AA103</f>
        <v>0</v>
      </c>
      <c r="E4" s="1">
        <f>Nowcast_R!AC103</f>
        <v>0</v>
      </c>
      <c r="F4" s="1">
        <f>Nowcast_R!X103</f>
        <v>9</v>
      </c>
      <c r="G4" s="1">
        <f>Nowcast_R!AG103</f>
        <v>1</v>
      </c>
    </row>
    <row r="5" spans="1:7">
      <c r="A5" s="26" t="s">
        <v>128</v>
      </c>
      <c r="B5" s="2">
        <f>Nowcast_R!AJ102</f>
        <v>4.7674418604651152E-2</v>
      </c>
      <c r="C5" s="2">
        <f>Nowcast_R!AK102</f>
        <v>0</v>
      </c>
      <c r="D5" s="2">
        <f>Nowcast_R!AL102</f>
        <v>2.490139080688631E-2</v>
      </c>
      <c r="E5" s="2">
        <f>Nowcast_R!AM102</f>
        <v>1.2243514556257702E-2</v>
      </c>
      <c r="F5" s="2">
        <f>Nowcast_R!AN102</f>
        <v>0.12999999999999995</v>
      </c>
      <c r="G5" s="2">
        <f>Nowcast_R!AO102</f>
        <v>5.5837012080877081E-2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" sqref="G3"/>
    </sheetView>
  </sheetViews>
  <sheetFormatPr baseColWidth="10" defaultRowHeight="14.6"/>
  <sheetData>
    <row r="1" spans="1:7">
      <c r="B1" s="18" t="s">
        <v>11</v>
      </c>
      <c r="C1" s="18" t="s">
        <v>120</v>
      </c>
      <c r="D1" s="24" t="s">
        <v>28</v>
      </c>
      <c r="E1" s="18" t="s">
        <v>29</v>
      </c>
      <c r="G1" s="65" t="s">
        <v>127</v>
      </c>
    </row>
    <row r="2" spans="1:7">
      <c r="A2" t="s">
        <v>38</v>
      </c>
      <c r="B2" s="1">
        <f>AVERAGE(Nowcast_R!AP$15:'Nowcast_R'!AP70)</f>
        <v>219.35714285714286</v>
      </c>
      <c r="C2" s="1">
        <f>AVERAGE(Nowcast_R!AQ$15:'Nowcast_R'!AQ70)</f>
        <v>354.38520408163259</v>
      </c>
      <c r="D2" s="1">
        <f>AVERAGE(Nowcast_R!AR$15:'Nowcast_R'!AR70)</f>
        <v>186.89795918367349</v>
      </c>
      <c r="E2" s="1">
        <f>AVERAGE(Nowcast_R!AS$15:'Nowcast_R'!AS70)</f>
        <v>340.28550851113488</v>
      </c>
      <c r="F2" s="2"/>
      <c r="G2" s="28" t="s">
        <v>151</v>
      </c>
    </row>
    <row r="3" spans="1:7">
      <c r="A3" t="s">
        <v>38</v>
      </c>
      <c r="B3" s="1">
        <f>AVERAGE(Nowcast_R!AP15:'Nowcast_R'!AP70)</f>
        <v>219.35714285714286</v>
      </c>
      <c r="C3" s="1">
        <f>AVERAGE(Nowcast_R!AQ15:'Nowcast_R'!AQ70)</f>
        <v>354.38520408163259</v>
      </c>
      <c r="D3" s="1">
        <f>AVERAGE(Nowcast_R!AR15:'Nowcast_R'!AR70)</f>
        <v>186.89795918367349</v>
      </c>
      <c r="E3" s="1">
        <f>AVERAGE(Nowcast_R!AS15:'Nowcast_R'!AS70)</f>
        <v>340.28550851113488</v>
      </c>
      <c r="F3" s="2"/>
      <c r="G3" s="28" t="s">
        <v>129</v>
      </c>
    </row>
    <row r="4" spans="1:7">
      <c r="B4" s="18"/>
      <c r="C4" s="18"/>
      <c r="D4" s="24"/>
      <c r="E4" s="18"/>
      <c r="F4" s="1"/>
      <c r="G4" s="1"/>
    </row>
    <row r="5" spans="1:7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B12" sqref="B12"/>
    </sheetView>
  </sheetViews>
  <sheetFormatPr baseColWidth="10" defaultRowHeight="14.6"/>
  <cols>
    <col min="2" max="2" width="77.69140625" customWidth="1"/>
    <col min="3" max="3" width="13.69140625" style="40" customWidth="1"/>
    <col min="4" max="4" width="12.53515625" style="53" customWidth="1"/>
  </cols>
  <sheetData>
    <row r="1" spans="1:3">
      <c r="A1" t="s">
        <v>45</v>
      </c>
    </row>
    <row r="2" spans="1:3">
      <c r="A2" s="29" t="s">
        <v>46</v>
      </c>
    </row>
    <row r="3" spans="1:3">
      <c r="A3" s="29" t="s">
        <v>47</v>
      </c>
    </row>
    <row r="4" spans="1:3">
      <c r="A4" s="29" t="s">
        <v>156</v>
      </c>
    </row>
    <row r="5" spans="1:3">
      <c r="A5" s="68" t="s">
        <v>152</v>
      </c>
    </row>
    <row r="6" spans="1:3">
      <c r="A6" s="68" t="s">
        <v>153</v>
      </c>
    </row>
    <row r="7" spans="1:3">
      <c r="A7" s="29" t="s">
        <v>48</v>
      </c>
    </row>
    <row r="8" spans="1:3">
      <c r="A8" s="29"/>
    </row>
    <row r="9" spans="1:3">
      <c r="A9" s="29"/>
    </row>
    <row r="10" spans="1:3">
      <c r="A10" s="29" t="s">
        <v>51</v>
      </c>
    </row>
    <row r="11" spans="1:3">
      <c r="A11" s="37">
        <v>43968</v>
      </c>
      <c r="B11" s="26" t="s">
        <v>52</v>
      </c>
      <c r="C11" s="41"/>
    </row>
    <row r="12" spans="1:3">
      <c r="A12" s="37" t="s">
        <v>154</v>
      </c>
      <c r="B12" s="26" t="s">
        <v>155</v>
      </c>
      <c r="C12" s="41"/>
    </row>
    <row r="13" spans="1:3">
      <c r="A13" s="29"/>
    </row>
    <row r="14" spans="1:3">
      <c r="A14" s="29" t="s">
        <v>36</v>
      </c>
    </row>
    <row r="15" spans="1:3">
      <c r="A15" s="26" t="s">
        <v>116</v>
      </c>
    </row>
    <row r="16" spans="1:3">
      <c r="A16" s="26" t="s">
        <v>157</v>
      </c>
    </row>
    <row r="17" spans="1:4">
      <c r="B17" s="26"/>
      <c r="C17" s="41"/>
    </row>
    <row r="18" spans="1:4" s="50" customFormat="1" ht="46.3" customHeight="1">
      <c r="A18" s="48" t="s">
        <v>56</v>
      </c>
      <c r="B18" s="48" t="s">
        <v>53</v>
      </c>
      <c r="C18" s="49" t="s">
        <v>99</v>
      </c>
      <c r="D18" s="54" t="s">
        <v>101</v>
      </c>
    </row>
    <row r="19" spans="1:4">
      <c r="A19" s="26" t="s">
        <v>57</v>
      </c>
      <c r="B19" s="17" t="s">
        <v>9</v>
      </c>
      <c r="C19" s="42" t="s">
        <v>97</v>
      </c>
      <c r="D19" s="55" t="s">
        <v>157</v>
      </c>
    </row>
    <row r="20" spans="1:4">
      <c r="A20" s="26" t="s">
        <v>62</v>
      </c>
      <c r="B20" s="30" t="s">
        <v>37</v>
      </c>
      <c r="C20" s="43" t="s">
        <v>97</v>
      </c>
      <c r="D20" s="55" t="s">
        <v>55</v>
      </c>
    </row>
    <row r="21" spans="1:4">
      <c r="A21" s="26" t="s">
        <v>63</v>
      </c>
      <c r="B21" s="17" t="s">
        <v>5</v>
      </c>
      <c r="C21" s="42" t="s">
        <v>97</v>
      </c>
      <c r="D21" s="55" t="s">
        <v>54</v>
      </c>
    </row>
    <row r="22" spans="1:4">
      <c r="A22" s="26" t="s">
        <v>64</v>
      </c>
      <c r="B22" s="18" t="s">
        <v>10</v>
      </c>
      <c r="C22" s="42" t="s">
        <v>98</v>
      </c>
      <c r="D22" s="55" t="s">
        <v>157</v>
      </c>
    </row>
    <row r="23" spans="1:4">
      <c r="A23" s="26" t="s">
        <v>58</v>
      </c>
      <c r="B23" s="18" t="s">
        <v>35</v>
      </c>
      <c r="C23" s="42" t="s">
        <v>98</v>
      </c>
      <c r="D23" s="55" t="s">
        <v>157</v>
      </c>
    </row>
    <row r="24" spans="1:4">
      <c r="A24" s="26" t="s">
        <v>65</v>
      </c>
      <c r="B24" s="18" t="s">
        <v>96</v>
      </c>
      <c r="C24" s="42" t="s">
        <v>98</v>
      </c>
      <c r="D24" s="55" t="s">
        <v>157</v>
      </c>
    </row>
    <row r="25" spans="1:4">
      <c r="A25" s="26" t="s">
        <v>66</v>
      </c>
      <c r="B25" s="18" t="s">
        <v>11</v>
      </c>
      <c r="C25" s="42" t="s">
        <v>98</v>
      </c>
      <c r="D25" s="55" t="s">
        <v>157</v>
      </c>
    </row>
    <row r="26" spans="1:4">
      <c r="A26" s="26" t="s">
        <v>67</v>
      </c>
      <c r="B26" s="18" t="s">
        <v>0</v>
      </c>
      <c r="C26" s="42" t="s">
        <v>98</v>
      </c>
      <c r="D26" s="55" t="s">
        <v>157</v>
      </c>
    </row>
    <row r="27" spans="1:4">
      <c r="A27" s="26" t="s">
        <v>59</v>
      </c>
      <c r="B27" s="18" t="s">
        <v>1</v>
      </c>
      <c r="C27" s="42" t="s">
        <v>98</v>
      </c>
      <c r="D27" s="55" t="s">
        <v>157</v>
      </c>
    </row>
    <row r="28" spans="1:4">
      <c r="A28" s="26" t="s">
        <v>68</v>
      </c>
      <c r="B28" s="18" t="s">
        <v>6</v>
      </c>
      <c r="C28" s="42" t="s">
        <v>98</v>
      </c>
      <c r="D28" s="55" t="s">
        <v>157</v>
      </c>
    </row>
    <row r="29" spans="1:4">
      <c r="A29" s="26" t="s">
        <v>61</v>
      </c>
      <c r="B29" s="18" t="s">
        <v>94</v>
      </c>
      <c r="C29" s="42" t="s">
        <v>98</v>
      </c>
      <c r="D29" s="55" t="s">
        <v>157</v>
      </c>
    </row>
    <row r="30" spans="1:4">
      <c r="A30" s="26" t="s">
        <v>69</v>
      </c>
      <c r="B30" s="18" t="s">
        <v>95</v>
      </c>
      <c r="C30" s="42" t="s">
        <v>98</v>
      </c>
      <c r="D30" s="55" t="s">
        <v>157</v>
      </c>
    </row>
    <row r="31" spans="1:4">
      <c r="A31" s="26" t="s">
        <v>70</v>
      </c>
      <c r="B31" s="18" t="s">
        <v>121</v>
      </c>
      <c r="C31" s="42" t="s">
        <v>98</v>
      </c>
      <c r="D31" s="55" t="s">
        <v>157</v>
      </c>
    </row>
    <row r="32" spans="1:4">
      <c r="A32" s="26" t="s">
        <v>71</v>
      </c>
      <c r="B32" s="67" t="s">
        <v>124</v>
      </c>
      <c r="C32" s="42" t="s">
        <v>98</v>
      </c>
      <c r="D32" s="55" t="s">
        <v>157</v>
      </c>
    </row>
    <row r="33" spans="1:4">
      <c r="A33" s="26" t="s">
        <v>72</v>
      </c>
      <c r="B33" s="67" t="s">
        <v>125</v>
      </c>
      <c r="C33" s="42" t="s">
        <v>98</v>
      </c>
      <c r="D33" s="55" t="s">
        <v>157</v>
      </c>
    </row>
    <row r="34" spans="1:4">
      <c r="A34" s="26" t="s">
        <v>73</v>
      </c>
      <c r="B34" t="s">
        <v>120</v>
      </c>
      <c r="C34" s="40" t="s">
        <v>97</v>
      </c>
      <c r="D34" s="55" t="s">
        <v>137</v>
      </c>
    </row>
    <row r="35" spans="1:4">
      <c r="A35" s="26" t="s">
        <v>74</v>
      </c>
      <c r="B35" t="s">
        <v>138</v>
      </c>
      <c r="C35" s="40" t="s">
        <v>139</v>
      </c>
      <c r="D35" s="55" t="s">
        <v>140</v>
      </c>
    </row>
    <row r="36" spans="1:4">
      <c r="A36" s="26" t="s">
        <v>60</v>
      </c>
      <c r="B36" s="19" t="s">
        <v>30</v>
      </c>
      <c r="C36" s="43" t="s">
        <v>97</v>
      </c>
      <c r="D36" s="55" t="s">
        <v>119</v>
      </c>
    </row>
    <row r="37" spans="1:4">
      <c r="A37" s="26" t="s">
        <v>75</v>
      </c>
      <c r="B37" s="19" t="s">
        <v>49</v>
      </c>
      <c r="C37" s="43" t="s">
        <v>97</v>
      </c>
      <c r="D37" s="55" t="s">
        <v>117</v>
      </c>
    </row>
    <row r="38" spans="1:4">
      <c r="A38" s="26" t="s">
        <v>76</v>
      </c>
      <c r="B38" s="24" t="s">
        <v>50</v>
      </c>
      <c r="C38" s="44" t="s">
        <v>98</v>
      </c>
      <c r="D38" s="55" t="s">
        <v>118</v>
      </c>
    </row>
    <row r="39" spans="1:4">
      <c r="A39" s="26" t="s">
        <v>77</v>
      </c>
      <c r="B39" s="20" t="s">
        <v>4</v>
      </c>
      <c r="C39" s="45" t="s">
        <v>97</v>
      </c>
      <c r="D39" s="55" t="s">
        <v>4</v>
      </c>
    </row>
    <row r="40" spans="1:4">
      <c r="A40" s="26" t="s">
        <v>78</v>
      </c>
      <c r="B40" s="17" t="s">
        <v>5</v>
      </c>
      <c r="C40" s="42" t="s">
        <v>97</v>
      </c>
      <c r="D40" s="55" t="s">
        <v>93</v>
      </c>
    </row>
    <row r="41" spans="1:4">
      <c r="A41" s="26" t="s">
        <v>79</v>
      </c>
      <c r="B41" s="19" t="s">
        <v>102</v>
      </c>
      <c r="C41" s="43" t="s">
        <v>97</v>
      </c>
      <c r="D41" s="55" t="s">
        <v>106</v>
      </c>
    </row>
    <row r="42" spans="1:4">
      <c r="A42" s="26" t="s">
        <v>80</v>
      </c>
      <c r="B42" s="18" t="s">
        <v>7</v>
      </c>
      <c r="C42" s="42" t="s">
        <v>97</v>
      </c>
      <c r="D42" s="55" t="s">
        <v>107</v>
      </c>
    </row>
    <row r="43" spans="1:4">
      <c r="A43" s="26" t="s">
        <v>81</v>
      </c>
      <c r="B43" s="18" t="s">
        <v>123</v>
      </c>
      <c r="C43" s="40" t="s">
        <v>139</v>
      </c>
      <c r="D43" s="55" t="s">
        <v>141</v>
      </c>
    </row>
    <row r="44" spans="1:4">
      <c r="A44" s="26" t="s">
        <v>82</v>
      </c>
      <c r="B44" s="18" t="s">
        <v>28</v>
      </c>
      <c r="C44" s="42" t="s">
        <v>98</v>
      </c>
      <c r="D44" s="55" t="s">
        <v>103</v>
      </c>
    </row>
    <row r="45" spans="1:4">
      <c r="A45" s="26" t="s">
        <v>83</v>
      </c>
      <c r="B45" s="24" t="s">
        <v>8</v>
      </c>
      <c r="C45" s="44" t="s">
        <v>98</v>
      </c>
      <c r="D45" s="55" t="s">
        <v>104</v>
      </c>
    </row>
    <row r="46" spans="1:4">
      <c r="A46" s="26" t="s">
        <v>84</v>
      </c>
      <c r="B46" s="18" t="s">
        <v>29</v>
      </c>
      <c r="C46" s="42" t="s">
        <v>98</v>
      </c>
      <c r="D46" s="55" t="s">
        <v>110</v>
      </c>
    </row>
    <row r="47" spans="1:4">
      <c r="A47" s="26" t="s">
        <v>85</v>
      </c>
      <c r="B47" s="18" t="s">
        <v>12</v>
      </c>
      <c r="C47" s="42" t="s">
        <v>98</v>
      </c>
      <c r="D47" s="55" t="s">
        <v>109</v>
      </c>
    </row>
    <row r="48" spans="1:4">
      <c r="A48" s="26" t="s">
        <v>86</v>
      </c>
      <c r="B48" s="18" t="s">
        <v>111</v>
      </c>
      <c r="C48" s="42" t="s">
        <v>98</v>
      </c>
      <c r="D48" s="55" t="s">
        <v>112</v>
      </c>
    </row>
    <row r="49" spans="1:4">
      <c r="A49" s="26" t="s">
        <v>87</v>
      </c>
      <c r="B49" s="18" t="s">
        <v>31</v>
      </c>
      <c r="C49" s="42" t="s">
        <v>98</v>
      </c>
      <c r="D49" s="55" t="s">
        <v>105</v>
      </c>
    </row>
    <row r="50" spans="1:4">
      <c r="A50" s="26" t="s">
        <v>88</v>
      </c>
      <c r="B50" s="18" t="s">
        <v>13</v>
      </c>
      <c r="C50" s="42" t="s">
        <v>97</v>
      </c>
      <c r="D50" s="55" t="s">
        <v>113</v>
      </c>
    </row>
    <row r="51" spans="1:4">
      <c r="A51" s="26" t="s">
        <v>89</v>
      </c>
      <c r="B51" s="24" t="s">
        <v>14</v>
      </c>
      <c r="C51" s="44" t="s">
        <v>97</v>
      </c>
      <c r="D51" s="55" t="s">
        <v>114</v>
      </c>
    </row>
    <row r="52" spans="1:4">
      <c r="A52" s="26" t="s">
        <v>90</v>
      </c>
      <c r="B52" s="18" t="s">
        <v>32</v>
      </c>
      <c r="C52" s="42" t="s">
        <v>98</v>
      </c>
      <c r="D52" s="55" t="s">
        <v>115</v>
      </c>
    </row>
    <row r="53" spans="1:4">
      <c r="A53" s="26" t="s">
        <v>91</v>
      </c>
      <c r="B53" s="18" t="s">
        <v>33</v>
      </c>
      <c r="C53" s="42" t="s">
        <v>98</v>
      </c>
      <c r="D53" s="55" t="s">
        <v>108</v>
      </c>
    </row>
    <row r="54" spans="1:4">
      <c r="A54" s="26"/>
      <c r="B54" s="18"/>
      <c r="C54" s="42"/>
      <c r="D54" s="55"/>
    </row>
    <row r="55" spans="1:4" s="29" customFormat="1">
      <c r="A55" s="29" t="s">
        <v>100</v>
      </c>
      <c r="B55" s="51"/>
      <c r="C55" s="52"/>
      <c r="D55" s="54"/>
    </row>
    <row r="56" spans="1:4" s="50" customFormat="1" ht="46.3" customHeight="1">
      <c r="A56" s="48" t="s">
        <v>56</v>
      </c>
      <c r="B56" s="48" t="s">
        <v>53</v>
      </c>
      <c r="C56" s="49"/>
      <c r="D56" s="54"/>
    </row>
    <row r="57" spans="1:4">
      <c r="A57" s="26" t="s">
        <v>92</v>
      </c>
      <c r="B57" s="24" t="s">
        <v>132</v>
      </c>
      <c r="C57" s="26"/>
    </row>
    <row r="58" spans="1:4">
      <c r="A58" s="26" t="s">
        <v>142</v>
      </c>
      <c r="B58" s="24" t="s">
        <v>133</v>
      </c>
      <c r="C58" s="47"/>
    </row>
    <row r="59" spans="1:4">
      <c r="A59" s="26" t="s">
        <v>143</v>
      </c>
      <c r="B59" s="24" t="s">
        <v>134</v>
      </c>
      <c r="C59" s="44"/>
    </row>
    <row r="60" spans="1:4">
      <c r="A60" s="26" t="s">
        <v>144</v>
      </c>
      <c r="B60" s="18" t="s">
        <v>135</v>
      </c>
      <c r="C60" s="42"/>
    </row>
    <row r="61" spans="1:4">
      <c r="A61" s="26" t="s">
        <v>145</v>
      </c>
      <c r="B61" s="24" t="s">
        <v>131</v>
      </c>
      <c r="C61" s="46"/>
    </row>
    <row r="62" spans="1:4">
      <c r="A62" s="26" t="s">
        <v>146</v>
      </c>
      <c r="B62" s="24" t="s">
        <v>136</v>
      </c>
      <c r="C62" s="46"/>
    </row>
    <row r="63" spans="1:4">
      <c r="A63" s="26" t="s">
        <v>147</v>
      </c>
      <c r="B63" s="18" t="s">
        <v>126</v>
      </c>
      <c r="C63" s="46"/>
    </row>
    <row r="64" spans="1:4">
      <c r="A64" s="26" t="s">
        <v>148</v>
      </c>
      <c r="B64" s="17" t="s">
        <v>126</v>
      </c>
    </row>
    <row r="65" spans="1:2">
      <c r="A65" s="26" t="s">
        <v>149</v>
      </c>
      <c r="B65" s="17" t="s">
        <v>43</v>
      </c>
    </row>
    <row r="66" spans="1:2">
      <c r="A66" s="26" t="s">
        <v>150</v>
      </c>
      <c r="B66" s="17" t="s">
        <v>44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2020-05-22T10:13:37Z</dcterms:modified>
</cp:coreProperties>
</file>