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ftware_hardware\COVID-19\"/>
    </mc:Choice>
  </mc:AlternateContent>
  <bookViews>
    <workbookView xWindow="0" yWindow="0" windowWidth="21943" windowHeight="7200"/>
  </bookViews>
  <sheets>
    <sheet name="Nowcast_R" sheetId="1" r:id="rId1"/>
    <sheet name="Auswertung Wochentage" sheetId="3" r:id="rId2"/>
    <sheet name="MW + STD Schätzer" sheetId="4" r:id="rId3"/>
    <sheet name="MAE gegen N(RKI) " sheetId="6" r:id="rId4"/>
    <sheet name="Erläuterungen" sheetId="5" r:id="rId5"/>
  </sheets>
  <calcPr calcId="162913"/>
</workbook>
</file>

<file path=xl/calcChain.xml><?xml version="1.0" encoding="utf-8"?>
<calcChain xmlns="http://schemas.openxmlformats.org/spreadsheetml/2006/main">
  <c r="AS75" i="1" l="1"/>
  <c r="AS76" i="1"/>
  <c r="AR74" i="1"/>
  <c r="AQ74" i="1"/>
  <c r="AP76" i="1"/>
  <c r="AP75" i="1"/>
  <c r="AN75" i="1"/>
  <c r="AN74" i="1"/>
  <c r="AK77" i="1"/>
  <c r="AK76" i="1"/>
  <c r="AJ75" i="1"/>
  <c r="AJ74" i="1"/>
  <c r="AD77" i="1"/>
  <c r="AD76" i="1"/>
  <c r="AH69" i="1" s="1"/>
  <c r="Z74" i="1"/>
  <c r="Z73" i="1"/>
  <c r="AR73" i="1" s="1"/>
  <c r="S77" i="1"/>
  <c r="R77" i="1"/>
  <c r="S76" i="1"/>
  <c r="R76" i="1"/>
  <c r="S75" i="1"/>
  <c r="R75" i="1"/>
  <c r="P74" i="1"/>
  <c r="P75" i="1"/>
  <c r="AQ75" i="1" s="1"/>
  <c r="P76" i="1"/>
  <c r="P77" i="1"/>
  <c r="V2" i="1"/>
  <c r="V3" i="1"/>
  <c r="V4" i="1"/>
  <c r="S5" i="1"/>
  <c r="V5" i="1"/>
  <c r="S6" i="1"/>
  <c r="V6" i="1"/>
  <c r="P7" i="1"/>
  <c r="S7" i="1"/>
  <c r="V7" i="1"/>
  <c r="P8" i="1"/>
  <c r="S8" i="1"/>
  <c r="V8" i="1"/>
  <c r="P9" i="1"/>
  <c r="R9" i="1"/>
  <c r="S9" i="1"/>
  <c r="V9" i="1"/>
  <c r="P10" i="1"/>
  <c r="R10" i="1"/>
  <c r="S10" i="1"/>
  <c r="V10" i="1"/>
  <c r="P11" i="1"/>
  <c r="R11" i="1"/>
  <c r="S11" i="1"/>
  <c r="V11" i="1"/>
  <c r="P12" i="1"/>
  <c r="R12" i="1"/>
  <c r="S12" i="1"/>
  <c r="V12" i="1"/>
  <c r="P13" i="1"/>
  <c r="R13" i="1"/>
  <c r="S13" i="1"/>
  <c r="V13" i="1"/>
  <c r="P14" i="1"/>
  <c r="R14" i="1"/>
  <c r="S14" i="1"/>
  <c r="T14" i="1" s="1"/>
  <c r="V14" i="1"/>
  <c r="P15" i="1"/>
  <c r="R15" i="1"/>
  <c r="S15" i="1"/>
  <c r="T15" i="1" s="1"/>
  <c r="V15" i="1"/>
  <c r="P16" i="1"/>
  <c r="Q15" i="1" s="1"/>
  <c r="R16" i="1"/>
  <c r="S16" i="1"/>
  <c r="V16" i="1"/>
  <c r="P17" i="1"/>
  <c r="R17" i="1"/>
  <c r="S17" i="1"/>
  <c r="V17" i="1"/>
  <c r="P18" i="1"/>
  <c r="R18" i="1"/>
  <c r="S18" i="1"/>
  <c r="V18" i="1"/>
  <c r="P19" i="1"/>
  <c r="Q18" i="1" s="1"/>
  <c r="R19" i="1"/>
  <c r="S19" i="1"/>
  <c r="T19" i="1" s="1"/>
  <c r="V19" i="1"/>
  <c r="P20" i="1"/>
  <c r="R20" i="1"/>
  <c r="S20" i="1"/>
  <c r="T20" i="1" s="1"/>
  <c r="V20" i="1"/>
  <c r="P21" i="1"/>
  <c r="Q20" i="1" s="1"/>
  <c r="R21" i="1"/>
  <c r="S21" i="1"/>
  <c r="V21" i="1"/>
  <c r="P22" i="1"/>
  <c r="Q21" i="1" s="1"/>
  <c r="R22" i="1"/>
  <c r="S22" i="1"/>
  <c r="T22" i="1" s="1"/>
  <c r="V22" i="1"/>
  <c r="P23" i="1"/>
  <c r="Q22" i="1" s="1"/>
  <c r="R23" i="1"/>
  <c r="S23" i="1"/>
  <c r="T23" i="1" s="1"/>
  <c r="V23" i="1"/>
  <c r="P24" i="1"/>
  <c r="R24" i="1"/>
  <c r="S24" i="1"/>
  <c r="V24" i="1"/>
  <c r="P25" i="1"/>
  <c r="R25" i="1"/>
  <c r="S25" i="1"/>
  <c r="T25" i="1" s="1"/>
  <c r="V25" i="1"/>
  <c r="P26" i="1"/>
  <c r="R26" i="1"/>
  <c r="S26" i="1"/>
  <c r="V26" i="1"/>
  <c r="P27" i="1"/>
  <c r="Q26" i="1" s="1"/>
  <c r="R27" i="1"/>
  <c r="S27" i="1"/>
  <c r="V27" i="1"/>
  <c r="P28" i="1"/>
  <c r="Q27" i="1" s="1"/>
  <c r="R28" i="1"/>
  <c r="S28" i="1"/>
  <c r="V28" i="1"/>
  <c r="P29" i="1"/>
  <c r="R29" i="1"/>
  <c r="S29" i="1"/>
  <c r="V29" i="1"/>
  <c r="P30" i="1"/>
  <c r="Q29" i="1" s="1"/>
  <c r="R30" i="1"/>
  <c r="S30" i="1"/>
  <c r="V30" i="1"/>
  <c r="P31" i="1"/>
  <c r="R31" i="1"/>
  <c r="S31" i="1"/>
  <c r="T31" i="1" s="1"/>
  <c r="V31" i="1"/>
  <c r="P32" i="1"/>
  <c r="R32" i="1"/>
  <c r="S32" i="1"/>
  <c r="V32" i="1"/>
  <c r="P33" i="1"/>
  <c r="R33" i="1"/>
  <c r="S33" i="1"/>
  <c r="V33" i="1"/>
  <c r="P34" i="1"/>
  <c r="R34" i="1"/>
  <c r="S34" i="1"/>
  <c r="T34" i="1" s="1"/>
  <c r="V34" i="1"/>
  <c r="P35" i="1"/>
  <c r="R35" i="1"/>
  <c r="S35" i="1"/>
  <c r="V35" i="1"/>
  <c r="P36" i="1"/>
  <c r="Q35" i="1" s="1"/>
  <c r="R36" i="1"/>
  <c r="S36" i="1"/>
  <c r="T36" i="1" s="1"/>
  <c r="V36" i="1"/>
  <c r="P37" i="1"/>
  <c r="R37" i="1"/>
  <c r="S37" i="1"/>
  <c r="V37" i="1"/>
  <c r="P38" i="1"/>
  <c r="Q37" i="1" s="1"/>
  <c r="R38" i="1"/>
  <c r="S38" i="1"/>
  <c r="V38" i="1"/>
  <c r="P39" i="1"/>
  <c r="Q38" i="1" s="1"/>
  <c r="R39" i="1"/>
  <c r="S39" i="1"/>
  <c r="T39" i="1" s="1"/>
  <c r="V39" i="1"/>
  <c r="P40" i="1"/>
  <c r="Q39" i="1" s="1"/>
  <c r="R40" i="1"/>
  <c r="S40" i="1"/>
  <c r="V40" i="1"/>
  <c r="P41" i="1"/>
  <c r="R41" i="1"/>
  <c r="S41" i="1"/>
  <c r="T41" i="1" s="1"/>
  <c r="V41" i="1"/>
  <c r="P42" i="1"/>
  <c r="R42" i="1"/>
  <c r="S42" i="1"/>
  <c r="V42" i="1"/>
  <c r="P43" i="1"/>
  <c r="R43" i="1"/>
  <c r="S43" i="1"/>
  <c r="V43" i="1"/>
  <c r="P44" i="1"/>
  <c r="R44" i="1"/>
  <c r="S44" i="1"/>
  <c r="T44" i="1" s="1"/>
  <c r="V44" i="1"/>
  <c r="P45" i="1"/>
  <c r="Q44" i="1" s="1"/>
  <c r="R45" i="1"/>
  <c r="S45" i="1"/>
  <c r="V45" i="1"/>
  <c r="P46" i="1"/>
  <c r="Q45" i="1" s="1"/>
  <c r="R46" i="1"/>
  <c r="S46" i="1"/>
  <c r="T46" i="1" s="1"/>
  <c r="V46" i="1"/>
  <c r="P47" i="1"/>
  <c r="R47" i="1"/>
  <c r="S47" i="1"/>
  <c r="T47" i="1" s="1"/>
  <c r="V47" i="1"/>
  <c r="P48" i="1"/>
  <c r="Q47" i="1" s="1"/>
  <c r="R48" i="1"/>
  <c r="S48" i="1"/>
  <c r="V48" i="1"/>
  <c r="P49" i="1"/>
  <c r="Q48" i="1" s="1"/>
  <c r="R49" i="1"/>
  <c r="S49" i="1"/>
  <c r="V49" i="1"/>
  <c r="P50" i="1"/>
  <c r="Q49" i="1" s="1"/>
  <c r="R50" i="1"/>
  <c r="S50" i="1"/>
  <c r="V50" i="1"/>
  <c r="P51" i="1"/>
  <c r="R51" i="1"/>
  <c r="S51" i="1"/>
  <c r="V51" i="1"/>
  <c r="P52" i="1"/>
  <c r="Q51" i="1" s="1"/>
  <c r="R52" i="1"/>
  <c r="S52" i="1"/>
  <c r="T52" i="1" s="1"/>
  <c r="V52" i="1"/>
  <c r="P53" i="1"/>
  <c r="R53" i="1"/>
  <c r="S53" i="1"/>
  <c r="V53" i="1"/>
  <c r="P54" i="1"/>
  <c r="R54" i="1"/>
  <c r="S54" i="1"/>
  <c r="T54" i="1" s="1"/>
  <c r="V54" i="1"/>
  <c r="P55" i="1"/>
  <c r="R55" i="1"/>
  <c r="S55" i="1"/>
  <c r="T55" i="1" s="1"/>
  <c r="V55" i="1"/>
  <c r="P56" i="1"/>
  <c r="Q55" i="1" s="1"/>
  <c r="R56" i="1"/>
  <c r="S56" i="1"/>
  <c r="V56" i="1"/>
  <c r="P57" i="1"/>
  <c r="R57" i="1"/>
  <c r="S57" i="1"/>
  <c r="T57" i="1" s="1"/>
  <c r="V57" i="1"/>
  <c r="P58" i="1"/>
  <c r="R58" i="1"/>
  <c r="S58" i="1"/>
  <c r="V58" i="1"/>
  <c r="P59" i="1"/>
  <c r="R59" i="1"/>
  <c r="S59" i="1"/>
  <c r="V59" i="1"/>
  <c r="P60" i="1"/>
  <c r="Q59" i="1" s="1"/>
  <c r="R60" i="1"/>
  <c r="S60" i="1"/>
  <c r="T60" i="1" s="1"/>
  <c r="V60" i="1"/>
  <c r="P61" i="1"/>
  <c r="R61" i="1"/>
  <c r="S61" i="1"/>
  <c r="T61" i="1" s="1"/>
  <c r="V61" i="1"/>
  <c r="P62" i="1"/>
  <c r="R62" i="1"/>
  <c r="S62" i="1"/>
  <c r="V62" i="1"/>
  <c r="P63" i="1"/>
  <c r="Q62" i="1" s="1"/>
  <c r="R63" i="1"/>
  <c r="S63" i="1"/>
  <c r="V63" i="1"/>
  <c r="P64" i="1"/>
  <c r="R64" i="1"/>
  <c r="S64" i="1"/>
  <c r="T64" i="1" s="1"/>
  <c r="V64" i="1"/>
  <c r="P65" i="1"/>
  <c r="Q64" i="1" s="1"/>
  <c r="R65" i="1"/>
  <c r="S65" i="1"/>
  <c r="V65" i="1"/>
  <c r="P66" i="1"/>
  <c r="Q65" i="1" s="1"/>
  <c r="R66" i="1"/>
  <c r="S66" i="1"/>
  <c r="V66" i="1"/>
  <c r="P67" i="1"/>
  <c r="Q66" i="1" s="1"/>
  <c r="R67" i="1"/>
  <c r="S67" i="1"/>
  <c r="T67" i="1" s="1"/>
  <c r="V67" i="1"/>
  <c r="P68" i="1"/>
  <c r="R68" i="1"/>
  <c r="S68" i="1"/>
  <c r="V68" i="1"/>
  <c r="P69" i="1"/>
  <c r="R69" i="1"/>
  <c r="S69" i="1"/>
  <c r="V69" i="1"/>
  <c r="P70" i="1"/>
  <c r="R70" i="1"/>
  <c r="S70" i="1"/>
  <c r="V70" i="1"/>
  <c r="P71" i="1"/>
  <c r="Q70" i="1" s="1"/>
  <c r="R71" i="1"/>
  <c r="S71" i="1"/>
  <c r="V71" i="1"/>
  <c r="P72" i="1"/>
  <c r="Q71" i="1" s="1"/>
  <c r="R72" i="1"/>
  <c r="S72" i="1"/>
  <c r="V72" i="1"/>
  <c r="P73" i="1"/>
  <c r="Q72" i="1" s="1"/>
  <c r="R73" i="1"/>
  <c r="S73" i="1"/>
  <c r="V73" i="1"/>
  <c r="R74" i="1"/>
  <c r="S74" i="1"/>
  <c r="V74" i="1"/>
  <c r="V75" i="1"/>
  <c r="V76" i="1"/>
  <c r="V77" i="1"/>
  <c r="C75" i="1"/>
  <c r="C76" i="1"/>
  <c r="C77" i="1"/>
  <c r="Q28" i="1" l="1"/>
  <c r="T11" i="1"/>
  <c r="T42" i="1"/>
  <c r="Q32" i="1"/>
  <c r="Q11" i="1"/>
  <c r="T73" i="1"/>
  <c r="Q67" i="1"/>
  <c r="Q61" i="1"/>
  <c r="Q68" i="1"/>
  <c r="Q75" i="1"/>
  <c r="T77" i="1"/>
  <c r="T43" i="1"/>
  <c r="Q33" i="1"/>
  <c r="Q31" i="1"/>
  <c r="T26" i="1"/>
  <c r="Q14" i="1"/>
  <c r="Q74" i="1"/>
  <c r="Q54" i="1"/>
  <c r="Q42" i="1"/>
  <c r="Q40" i="1"/>
  <c r="T35" i="1"/>
  <c r="T33" i="1"/>
  <c r="T58" i="1"/>
  <c r="T38" i="1"/>
  <c r="Q34" i="1"/>
  <c r="T27" i="1"/>
  <c r="Q23" i="1"/>
  <c r="T16" i="1"/>
  <c r="Q12" i="1"/>
  <c r="Q76" i="1"/>
  <c r="Q69" i="1"/>
  <c r="Q57" i="1"/>
  <c r="Q52" i="1"/>
  <c r="Q43" i="1"/>
  <c r="Q25" i="1"/>
  <c r="Q17" i="1"/>
  <c r="Q73" i="1"/>
  <c r="AH70" i="1"/>
  <c r="T63" i="1"/>
  <c r="Q41" i="1"/>
  <c r="T30" i="1"/>
  <c r="T28" i="1"/>
  <c r="Q24" i="1"/>
  <c r="T17" i="1"/>
  <c r="T71" i="1"/>
  <c r="T74" i="1"/>
  <c r="T75" i="1"/>
  <c r="Q60" i="1"/>
  <c r="T51" i="1"/>
  <c r="Q58" i="1"/>
  <c r="T49" i="1"/>
  <c r="Q36" i="1"/>
  <c r="Q13" i="1"/>
  <c r="T76" i="1"/>
  <c r="Q19" i="1"/>
  <c r="Q30" i="1"/>
  <c r="T59" i="1"/>
  <c r="T56" i="1"/>
  <c r="T53" i="1"/>
  <c r="T50" i="1"/>
  <c r="Q46" i="1"/>
  <c r="T18" i="1"/>
  <c r="Q16" i="1"/>
  <c r="T65" i="1"/>
  <c r="Q56" i="1"/>
  <c r="Q53" i="1"/>
  <c r="Q50" i="1"/>
  <c r="T48" i="1"/>
  <c r="T45" i="1"/>
  <c r="T37" i="1"/>
  <c r="T29" i="1"/>
  <c r="T21" i="1"/>
  <c r="T10" i="1"/>
  <c r="T12" i="1"/>
  <c r="T9" i="1"/>
  <c r="Q63" i="1"/>
  <c r="T40" i="1"/>
  <c r="T32" i="1"/>
  <c r="T24" i="1"/>
  <c r="T13" i="1"/>
  <c r="T68" i="1"/>
  <c r="T62" i="1"/>
  <c r="T72" i="1"/>
  <c r="T69" i="1"/>
  <c r="T66" i="1"/>
  <c r="T70" i="1"/>
  <c r="AP74" i="1"/>
  <c r="AN73" i="1"/>
  <c r="AK75" i="1"/>
  <c r="AK74" i="1"/>
  <c r="AK73" i="1"/>
  <c r="AJ73" i="1"/>
  <c r="AD75" i="1"/>
  <c r="AD74" i="1"/>
  <c r="AH67" i="1" s="1"/>
  <c r="Z72" i="1"/>
  <c r="AR72" i="1" s="1"/>
  <c r="Z71" i="1"/>
  <c r="C74" i="1"/>
  <c r="AR71" i="1" l="1"/>
  <c r="AH68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34" i="1"/>
  <c r="E108" i="1"/>
  <c r="F108" i="1"/>
  <c r="G108" i="1"/>
  <c r="H108" i="1"/>
  <c r="I108" i="1"/>
  <c r="J108" i="1"/>
  <c r="K108" i="1"/>
  <c r="L108" i="1"/>
  <c r="M108" i="1"/>
  <c r="E5" i="3" s="1"/>
  <c r="N108" i="1"/>
  <c r="O108" i="1"/>
  <c r="U108" i="1"/>
  <c r="W108" i="1"/>
  <c r="X108" i="1"/>
  <c r="E109" i="1"/>
  <c r="F109" i="1"/>
  <c r="G109" i="1"/>
  <c r="H109" i="1"/>
  <c r="I109" i="1"/>
  <c r="J109" i="1"/>
  <c r="K109" i="1"/>
  <c r="L109" i="1"/>
  <c r="M109" i="1"/>
  <c r="E6" i="3" s="1"/>
  <c r="N109" i="1"/>
  <c r="O109" i="1"/>
  <c r="U109" i="1"/>
  <c r="W109" i="1"/>
  <c r="X109" i="1"/>
  <c r="E110" i="1"/>
  <c r="F110" i="1"/>
  <c r="G110" i="1"/>
  <c r="H110" i="1"/>
  <c r="I110" i="1"/>
  <c r="J110" i="1"/>
  <c r="K110" i="1"/>
  <c r="L110" i="1"/>
  <c r="M110" i="1"/>
  <c r="E7" i="3" s="1"/>
  <c r="N110" i="1"/>
  <c r="O110" i="1"/>
  <c r="U110" i="1"/>
  <c r="W110" i="1"/>
  <c r="X110" i="1"/>
  <c r="E111" i="1"/>
  <c r="F111" i="1"/>
  <c r="G111" i="1"/>
  <c r="H111" i="1"/>
  <c r="I111" i="1"/>
  <c r="J111" i="1"/>
  <c r="K111" i="1"/>
  <c r="L111" i="1"/>
  <c r="M111" i="1"/>
  <c r="E8" i="3" s="1"/>
  <c r="N111" i="1"/>
  <c r="O111" i="1"/>
  <c r="U111" i="1"/>
  <c r="W111" i="1"/>
  <c r="X111" i="1"/>
  <c r="E112" i="1"/>
  <c r="F112" i="1"/>
  <c r="G112" i="1"/>
  <c r="H112" i="1"/>
  <c r="I112" i="1"/>
  <c r="J112" i="1"/>
  <c r="K112" i="1"/>
  <c r="L112" i="1"/>
  <c r="M112" i="1"/>
  <c r="E2" i="3" s="1"/>
  <c r="N112" i="1"/>
  <c r="O112" i="1"/>
  <c r="U112" i="1"/>
  <c r="W112" i="1"/>
  <c r="X112" i="1"/>
  <c r="E113" i="1"/>
  <c r="F113" i="1"/>
  <c r="G113" i="1"/>
  <c r="H113" i="1"/>
  <c r="I113" i="1"/>
  <c r="J113" i="1"/>
  <c r="K113" i="1"/>
  <c r="L113" i="1"/>
  <c r="M113" i="1"/>
  <c r="E3" i="3" s="1"/>
  <c r="N113" i="1"/>
  <c r="O113" i="1"/>
  <c r="U113" i="1"/>
  <c r="W113" i="1"/>
  <c r="X113" i="1"/>
  <c r="E114" i="1"/>
  <c r="F114" i="1"/>
  <c r="G114" i="1"/>
  <c r="H114" i="1"/>
  <c r="I114" i="1"/>
  <c r="J114" i="1"/>
  <c r="K114" i="1"/>
  <c r="L114" i="1"/>
  <c r="M114" i="1"/>
  <c r="E4" i="3" s="1"/>
  <c r="N114" i="1"/>
  <c r="O114" i="1"/>
  <c r="U114" i="1"/>
  <c r="W114" i="1"/>
  <c r="X114" i="1"/>
  <c r="D113" i="1"/>
  <c r="D112" i="1"/>
  <c r="D111" i="1"/>
  <c r="D110" i="1"/>
  <c r="D109" i="1"/>
  <c r="D108" i="1"/>
  <c r="D11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34" i="1"/>
  <c r="AK102" i="1" l="1"/>
  <c r="C5" i="4" s="1"/>
  <c r="AJ102" i="1"/>
  <c r="B5" i="4" s="1"/>
  <c r="M104" i="1"/>
  <c r="M102" i="1"/>
  <c r="M103" i="1" s="1"/>
  <c r="Z65" i="1"/>
  <c r="AD65" i="1"/>
  <c r="AH58" i="1" s="1"/>
  <c r="AP65" i="1"/>
  <c r="Z66" i="1"/>
  <c r="AD66" i="1"/>
  <c r="AH59" i="1" s="1"/>
  <c r="AP66" i="1"/>
  <c r="Z67" i="1"/>
  <c r="AD67" i="1"/>
  <c r="AH60" i="1" s="1"/>
  <c r="AP67" i="1"/>
  <c r="Z68" i="1"/>
  <c r="AD68" i="1"/>
  <c r="AH61" i="1" s="1"/>
  <c r="AP68" i="1"/>
  <c r="Z69" i="1"/>
  <c r="AA73" i="1" s="1"/>
  <c r="AD69" i="1"/>
  <c r="AH62" i="1" s="1"/>
  <c r="AP69" i="1"/>
  <c r="Z70" i="1"/>
  <c r="AA74" i="1" s="1"/>
  <c r="AD70" i="1"/>
  <c r="AP70" i="1"/>
  <c r="AD71" i="1"/>
  <c r="AP71" i="1"/>
  <c r="AD72" i="1"/>
  <c r="AE76" i="1" s="1"/>
  <c r="AP72" i="1"/>
  <c r="AD73" i="1"/>
  <c r="AE77" i="1" s="1"/>
  <c r="AP73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C68" i="1"/>
  <c r="C69" i="1"/>
  <c r="C70" i="1"/>
  <c r="C71" i="1"/>
  <c r="C72" i="1"/>
  <c r="C73" i="1"/>
  <c r="AB77" i="1" l="1"/>
  <c r="AC77" i="1" s="1"/>
  <c r="AL74" i="1"/>
  <c r="AB76" i="1"/>
  <c r="AC76" i="1" s="1"/>
  <c r="AL73" i="1"/>
  <c r="AH65" i="1"/>
  <c r="AI69" i="1" s="1"/>
  <c r="AH66" i="1"/>
  <c r="AI70" i="1" s="1"/>
  <c r="AR68" i="1"/>
  <c r="AA72" i="1"/>
  <c r="AR70" i="1"/>
  <c r="AR67" i="1"/>
  <c r="AA71" i="1"/>
  <c r="AR69" i="1"/>
  <c r="AH64" i="1"/>
  <c r="AE75" i="1"/>
  <c r="AH63" i="1"/>
  <c r="AI67" i="1" s="1"/>
  <c r="AE74" i="1"/>
  <c r="AF77" i="1" s="1"/>
  <c r="AG77" i="1" s="1"/>
  <c r="AI62" i="1"/>
  <c r="AQ39" i="1"/>
  <c r="P114" i="1"/>
  <c r="AQ38" i="1"/>
  <c r="P113" i="1"/>
  <c r="P108" i="1"/>
  <c r="AQ40" i="1"/>
  <c r="P112" i="1"/>
  <c r="AQ37" i="1"/>
  <c r="AQ36" i="1"/>
  <c r="P111" i="1"/>
  <c r="P110" i="1"/>
  <c r="AQ35" i="1"/>
  <c r="AQ34" i="1"/>
  <c r="P109" i="1"/>
  <c r="AE73" i="1"/>
  <c r="AF76" i="1" s="1"/>
  <c r="AG76" i="1" s="1"/>
  <c r="AE71" i="1"/>
  <c r="AF74" i="1" s="1"/>
  <c r="AG74" i="1" s="1"/>
  <c r="AO74" i="1" s="1"/>
  <c r="AE69" i="1"/>
  <c r="AF72" i="1" s="1"/>
  <c r="AG72" i="1" s="1"/>
  <c r="AO72" i="1" s="1"/>
  <c r="AE70" i="1"/>
  <c r="AF73" i="1" s="1"/>
  <c r="AG73" i="1" s="1"/>
  <c r="AO73" i="1" s="1"/>
  <c r="AA69" i="1"/>
  <c r="AL69" i="1" s="1"/>
  <c r="AE72" i="1"/>
  <c r="AF75" i="1" s="1"/>
  <c r="AG75" i="1" s="1"/>
  <c r="AO75" i="1" s="1"/>
  <c r="AR65" i="1"/>
  <c r="AA70" i="1"/>
  <c r="AL70" i="1" s="1"/>
  <c r="AR66" i="1"/>
  <c r="C13" i="1"/>
  <c r="Z13" i="1"/>
  <c r="AD13" i="1"/>
  <c r="C14" i="1"/>
  <c r="Z14" i="1"/>
  <c r="AD14" i="1"/>
  <c r="C15" i="1"/>
  <c r="Z15" i="1"/>
  <c r="AD15" i="1"/>
  <c r="C16" i="1"/>
  <c r="Z16" i="1"/>
  <c r="AD16" i="1"/>
  <c r="C12" i="1"/>
  <c r="Z12" i="1"/>
  <c r="AD12" i="1"/>
  <c r="AI63" i="1" l="1"/>
  <c r="AE16" i="1"/>
  <c r="AI66" i="1"/>
  <c r="AI65" i="1"/>
  <c r="AL72" i="1"/>
  <c r="AB75" i="1"/>
  <c r="AC75" i="1" s="1"/>
  <c r="AM75" i="1" s="1"/>
  <c r="AL71" i="1"/>
  <c r="AB74" i="1"/>
  <c r="AI64" i="1"/>
  <c r="AI68" i="1"/>
  <c r="Q108" i="1"/>
  <c r="Q109" i="1"/>
  <c r="Q110" i="1"/>
  <c r="Q111" i="1"/>
  <c r="C3" i="6"/>
  <c r="AQ102" i="1"/>
  <c r="C2" i="6"/>
  <c r="Q112" i="1"/>
  <c r="Q103" i="1"/>
  <c r="C4" i="4" s="1"/>
  <c r="Q114" i="1"/>
  <c r="Q102" i="1"/>
  <c r="C2" i="4" s="1"/>
  <c r="Q113" i="1"/>
  <c r="Q104" i="1"/>
  <c r="C3" i="4" s="1"/>
  <c r="AB72" i="1"/>
  <c r="AB73" i="1"/>
  <c r="AA16" i="1"/>
  <c r="AC74" i="1" l="1"/>
  <c r="AM74" i="1" s="1"/>
  <c r="AS74" i="1"/>
  <c r="AC72" i="1"/>
  <c r="AM72" i="1" s="1"/>
  <c r="AS72" i="1"/>
  <c r="AS73" i="1"/>
  <c r="AC73" i="1"/>
  <c r="AM73" i="1" s="1"/>
  <c r="S113" i="1" l="1"/>
  <c r="S112" i="1"/>
  <c r="S111" i="1"/>
  <c r="S110" i="1"/>
  <c r="S109" i="1"/>
  <c r="S108" i="1"/>
  <c r="S114" i="1"/>
  <c r="T111" i="1"/>
  <c r="T108" i="1" l="1"/>
  <c r="T112" i="1"/>
  <c r="T109" i="1"/>
  <c r="T113" i="1"/>
  <c r="T114" i="1"/>
  <c r="T110" i="1"/>
  <c r="T104" i="1"/>
  <c r="T102" i="1"/>
  <c r="T103" i="1" s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15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B2" i="6" l="1"/>
  <c r="B3" i="6"/>
  <c r="AP102" i="1"/>
  <c r="C3" i="3"/>
  <c r="D3" i="3"/>
  <c r="H3" i="3"/>
  <c r="C6" i="3"/>
  <c r="D6" i="3"/>
  <c r="H6" i="3"/>
  <c r="A5" i="3"/>
  <c r="A6" i="3"/>
  <c r="A7" i="3"/>
  <c r="A8" i="3"/>
  <c r="A2" i="3"/>
  <c r="A3" i="3"/>
  <c r="A4" i="3"/>
  <c r="C4" i="3"/>
  <c r="C2" i="3"/>
  <c r="C8" i="3"/>
  <c r="C7" i="3"/>
  <c r="C5" i="3"/>
  <c r="D4" i="3"/>
  <c r="D2" i="3"/>
  <c r="D8" i="3"/>
  <c r="D7" i="3"/>
  <c r="D5" i="3"/>
  <c r="H7" i="3"/>
  <c r="H8" i="3"/>
  <c r="H2" i="3"/>
  <c r="H4" i="3"/>
  <c r="H5" i="3"/>
  <c r="C3" i="1"/>
  <c r="C4" i="1"/>
  <c r="C5" i="1"/>
  <c r="C6" i="1"/>
  <c r="C7" i="1"/>
  <c r="C8" i="1"/>
  <c r="C9" i="1"/>
  <c r="C10" i="1"/>
  <c r="C11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V108" i="1" l="1"/>
  <c r="V112" i="1"/>
  <c r="V114" i="1"/>
  <c r="V109" i="1"/>
  <c r="V110" i="1"/>
  <c r="V111" i="1"/>
  <c r="V113" i="1"/>
  <c r="AN102" i="1"/>
  <c r="F5" i="4" s="1"/>
  <c r="X104" i="1"/>
  <c r="F3" i="4" s="1"/>
  <c r="J104" i="1"/>
  <c r="B3" i="4" s="1"/>
  <c r="X102" i="1"/>
  <c r="F2" i="4" s="1"/>
  <c r="J102" i="1"/>
  <c r="B2" i="4" s="1"/>
  <c r="J103" i="1" l="1"/>
  <c r="B4" i="4" s="1"/>
  <c r="X103" i="1"/>
  <c r="F4" i="4" s="1"/>
  <c r="AD64" i="1"/>
  <c r="Z64" i="1"/>
  <c r="AA68" i="1" s="1"/>
  <c r="AL68" i="1" s="1"/>
  <c r="AB71" i="1" l="1"/>
  <c r="AE68" i="1"/>
  <c r="AF71" i="1" s="1"/>
  <c r="AG71" i="1" s="1"/>
  <c r="AO71" i="1" s="1"/>
  <c r="AH57" i="1"/>
  <c r="AI61" i="1" s="1"/>
  <c r="AR64" i="1"/>
  <c r="R108" i="1"/>
  <c r="R111" i="1" l="1"/>
  <c r="R110" i="1"/>
  <c r="R109" i="1"/>
  <c r="R114" i="1"/>
  <c r="R113" i="1"/>
  <c r="R112" i="1"/>
  <c r="AC71" i="1"/>
  <c r="AM71" i="1" s="1"/>
  <c r="AS71" i="1"/>
  <c r="AD9" i="1"/>
  <c r="AE13" i="1" s="1"/>
  <c r="AF16" i="1" s="1"/>
  <c r="AG16" i="1" s="1"/>
  <c r="AD10" i="1"/>
  <c r="AE14" i="1" s="1"/>
  <c r="AD11" i="1"/>
  <c r="AE15" i="1" s="1"/>
  <c r="AD17" i="1"/>
  <c r="AD18" i="1"/>
  <c r="AD19" i="1"/>
  <c r="AD20" i="1"/>
  <c r="AH13" i="1" s="1"/>
  <c r="AD21" i="1"/>
  <c r="AH14" i="1" s="1"/>
  <c r="AD22" i="1"/>
  <c r="AH15" i="1" s="1"/>
  <c r="AD23" i="1"/>
  <c r="AH16" i="1" s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E65" i="1" s="1"/>
  <c r="AF68" i="1" s="1"/>
  <c r="AG68" i="1" s="1"/>
  <c r="AO68" i="1" s="1"/>
  <c r="AD62" i="1"/>
  <c r="AD63" i="1"/>
  <c r="AE67" i="1" s="1"/>
  <c r="AF70" i="1" s="1"/>
  <c r="AG70" i="1" s="1"/>
  <c r="AO70" i="1" s="1"/>
  <c r="Z6" i="1"/>
  <c r="Z7" i="1"/>
  <c r="Z8" i="1"/>
  <c r="AA12" i="1" s="1"/>
  <c r="AB15" i="1" s="1"/>
  <c r="Z9" i="1"/>
  <c r="AA13" i="1" s="1"/>
  <c r="AB16" i="1" s="1"/>
  <c r="AC16" i="1" s="1"/>
  <c r="Z10" i="1"/>
  <c r="AA14" i="1" s="1"/>
  <c r="Z11" i="1"/>
  <c r="Z17" i="1"/>
  <c r="Z18" i="1"/>
  <c r="Z19" i="1"/>
  <c r="Z20" i="1"/>
  <c r="AR20" i="1" s="1"/>
  <c r="Z21" i="1"/>
  <c r="AR21" i="1" s="1"/>
  <c r="Z22" i="1"/>
  <c r="AR22" i="1" s="1"/>
  <c r="Z23" i="1"/>
  <c r="AR23" i="1" s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AA65" i="1" s="1"/>
  <c r="AL65" i="1" s="1"/>
  <c r="Z62" i="1"/>
  <c r="AA66" i="1" s="1"/>
  <c r="AL66" i="1" s="1"/>
  <c r="Z63" i="1"/>
  <c r="AA67" i="1" s="1"/>
  <c r="AL67" i="1" s="1"/>
  <c r="Z5" i="1"/>
  <c r="Z108" i="1" l="1"/>
  <c r="AD112" i="1"/>
  <c r="AD113" i="1"/>
  <c r="Z109" i="1"/>
  <c r="AD114" i="1"/>
  <c r="Z114" i="1"/>
  <c r="AD111" i="1"/>
  <c r="Z113" i="1"/>
  <c r="AD110" i="1"/>
  <c r="Z112" i="1"/>
  <c r="AD109" i="1"/>
  <c r="Z111" i="1"/>
  <c r="Z110" i="1"/>
  <c r="AD108" i="1"/>
  <c r="AB68" i="1"/>
  <c r="AB69" i="1"/>
  <c r="AB70" i="1"/>
  <c r="AE62" i="1"/>
  <c r="AF65" i="1" s="1"/>
  <c r="AG65" i="1" s="1"/>
  <c r="AO65" i="1" s="1"/>
  <c r="AE66" i="1"/>
  <c r="AF69" i="1" s="1"/>
  <c r="AG69" i="1" s="1"/>
  <c r="AO69" i="1" s="1"/>
  <c r="AH37" i="1"/>
  <c r="AE44" i="1"/>
  <c r="AF47" i="1" s="1"/>
  <c r="AG47" i="1" s="1"/>
  <c r="AO47" i="1" s="1"/>
  <c r="AH29" i="1"/>
  <c r="AE36" i="1"/>
  <c r="AH52" i="1"/>
  <c r="AE59" i="1"/>
  <c r="AF62" i="1" s="1"/>
  <c r="AG62" i="1" s="1"/>
  <c r="AO62" i="1" s="1"/>
  <c r="AH44" i="1"/>
  <c r="AE51" i="1"/>
  <c r="AF54" i="1" s="1"/>
  <c r="AG54" i="1" s="1"/>
  <c r="AO54" i="1" s="1"/>
  <c r="AH36" i="1"/>
  <c r="AE43" i="1"/>
  <c r="AF46" i="1" s="1"/>
  <c r="AG46" i="1" s="1"/>
  <c r="AO46" i="1" s="1"/>
  <c r="AH28" i="1"/>
  <c r="AE35" i="1"/>
  <c r="AF38" i="1" s="1"/>
  <c r="AH20" i="1"/>
  <c r="AI20" i="1" s="1"/>
  <c r="AE27" i="1"/>
  <c r="AF30" i="1" s="1"/>
  <c r="AG30" i="1" s="1"/>
  <c r="AH45" i="1"/>
  <c r="AE52" i="1"/>
  <c r="AF55" i="1" s="1"/>
  <c r="AG55" i="1" s="1"/>
  <c r="AO55" i="1" s="1"/>
  <c r="AH21" i="1"/>
  <c r="AE28" i="1"/>
  <c r="AF31" i="1" s="1"/>
  <c r="AG31" i="1" s="1"/>
  <c r="AH43" i="1"/>
  <c r="AE50" i="1"/>
  <c r="AF53" i="1" s="1"/>
  <c r="AG53" i="1" s="1"/>
  <c r="AO53" i="1" s="1"/>
  <c r="AH35" i="1"/>
  <c r="AE42" i="1"/>
  <c r="AF45" i="1" s="1"/>
  <c r="AG45" i="1" s="1"/>
  <c r="AO45" i="1" s="1"/>
  <c r="AH27" i="1"/>
  <c r="AE34" i="1"/>
  <c r="AH19" i="1"/>
  <c r="AI19" i="1" s="1"/>
  <c r="AE26" i="1"/>
  <c r="AF29" i="1" s="1"/>
  <c r="AG29" i="1" s="1"/>
  <c r="AH53" i="1"/>
  <c r="AE60" i="1"/>
  <c r="AF63" i="1" s="1"/>
  <c r="AG63" i="1" s="1"/>
  <c r="AO63" i="1" s="1"/>
  <c r="AE64" i="1"/>
  <c r="AF67" i="1" s="1"/>
  <c r="AG67" i="1" s="1"/>
  <c r="AO67" i="1" s="1"/>
  <c r="AA61" i="1"/>
  <c r="AL61" i="1" s="1"/>
  <c r="AH51" i="1"/>
  <c r="AE58" i="1"/>
  <c r="AF61" i="1" s="1"/>
  <c r="AG61" i="1" s="1"/>
  <c r="AO61" i="1" s="1"/>
  <c r="AH50" i="1"/>
  <c r="AE57" i="1"/>
  <c r="AF60" i="1" s="1"/>
  <c r="AG60" i="1" s="1"/>
  <c r="AO60" i="1" s="1"/>
  <c r="AH42" i="1"/>
  <c r="AE49" i="1"/>
  <c r="AF52" i="1" s="1"/>
  <c r="AG52" i="1" s="1"/>
  <c r="AO52" i="1" s="1"/>
  <c r="AH34" i="1"/>
  <c r="AE41" i="1"/>
  <c r="AF44" i="1" s="1"/>
  <c r="AG44" i="1" s="1"/>
  <c r="AO44" i="1" s="1"/>
  <c r="AH26" i="1"/>
  <c r="AE33" i="1"/>
  <c r="AF36" i="1" s="1"/>
  <c r="AH18" i="1"/>
  <c r="AI18" i="1" s="1"/>
  <c r="AE25" i="1"/>
  <c r="AF28" i="1" s="1"/>
  <c r="AG28" i="1" s="1"/>
  <c r="AH49" i="1"/>
  <c r="AE56" i="1"/>
  <c r="AF59" i="1" s="1"/>
  <c r="AG59" i="1" s="1"/>
  <c r="AO59" i="1" s="1"/>
  <c r="AH41" i="1"/>
  <c r="AE48" i="1"/>
  <c r="AF51" i="1" s="1"/>
  <c r="AG51" i="1" s="1"/>
  <c r="AO51" i="1" s="1"/>
  <c r="AH33" i="1"/>
  <c r="AE40" i="1"/>
  <c r="AH25" i="1"/>
  <c r="AI25" i="1" s="1"/>
  <c r="AE32" i="1"/>
  <c r="AF35" i="1" s="1"/>
  <c r="AH17" i="1"/>
  <c r="AI17" i="1" s="1"/>
  <c r="AE24" i="1"/>
  <c r="AF27" i="1" s="1"/>
  <c r="AG27" i="1" s="1"/>
  <c r="AH56" i="1"/>
  <c r="AI60" i="1" s="1"/>
  <c r="AE63" i="1"/>
  <c r="AF66" i="1" s="1"/>
  <c r="AG66" i="1" s="1"/>
  <c r="AO66" i="1" s="1"/>
  <c r="AH48" i="1"/>
  <c r="AI48" i="1" s="1"/>
  <c r="AE55" i="1"/>
  <c r="AF58" i="1" s="1"/>
  <c r="AG58" i="1" s="1"/>
  <c r="AO58" i="1" s="1"/>
  <c r="AH40" i="1"/>
  <c r="AI40" i="1" s="1"/>
  <c r="AE47" i="1"/>
  <c r="AF50" i="1" s="1"/>
  <c r="AG50" i="1" s="1"/>
  <c r="AO50" i="1" s="1"/>
  <c r="AE39" i="1"/>
  <c r="AF42" i="1" s="1"/>
  <c r="AG42" i="1" s="1"/>
  <c r="AO42" i="1" s="1"/>
  <c r="AE31" i="1"/>
  <c r="AF34" i="1" s="1"/>
  <c r="AH47" i="1"/>
  <c r="AE54" i="1"/>
  <c r="AF57" i="1" s="1"/>
  <c r="AG57" i="1" s="1"/>
  <c r="AO57" i="1" s="1"/>
  <c r="AH39" i="1"/>
  <c r="AE46" i="1"/>
  <c r="AF49" i="1" s="1"/>
  <c r="AG49" i="1" s="1"/>
  <c r="AO49" i="1" s="1"/>
  <c r="AH31" i="1"/>
  <c r="AE38" i="1"/>
  <c r="AF41" i="1" s="1"/>
  <c r="AG41" i="1" s="1"/>
  <c r="AO41" i="1" s="1"/>
  <c r="AH23" i="1"/>
  <c r="AE30" i="1"/>
  <c r="AF33" i="1" s="1"/>
  <c r="AG33" i="1" s="1"/>
  <c r="AE61" i="1"/>
  <c r="AE53" i="1"/>
  <c r="AF56" i="1" s="1"/>
  <c r="AG56" i="1" s="1"/>
  <c r="AO56" i="1" s="1"/>
  <c r="AE45" i="1"/>
  <c r="AF48" i="1" s="1"/>
  <c r="AG48" i="1" s="1"/>
  <c r="AO48" i="1" s="1"/>
  <c r="AE37" i="1"/>
  <c r="AH22" i="1"/>
  <c r="AE29" i="1"/>
  <c r="AF32" i="1" s="1"/>
  <c r="AG32" i="1" s="1"/>
  <c r="AR60" i="1"/>
  <c r="AA60" i="1"/>
  <c r="AL60" i="1" s="1"/>
  <c r="AA64" i="1"/>
  <c r="AR44" i="1"/>
  <c r="AA44" i="1"/>
  <c r="AL44" i="1" s="1"/>
  <c r="AR59" i="1"/>
  <c r="AA59" i="1"/>
  <c r="AL59" i="1" s="1"/>
  <c r="AR43" i="1"/>
  <c r="AA43" i="1"/>
  <c r="AL43" i="1" s="1"/>
  <c r="AR27" i="1"/>
  <c r="AA27" i="1"/>
  <c r="AB30" i="1" s="1"/>
  <c r="AR50" i="1"/>
  <c r="AA50" i="1"/>
  <c r="AL50" i="1" s="1"/>
  <c r="AR34" i="1"/>
  <c r="AA34" i="1"/>
  <c r="AR57" i="1"/>
  <c r="AA57" i="1"/>
  <c r="AL57" i="1" s="1"/>
  <c r="AR33" i="1"/>
  <c r="AA33" i="1"/>
  <c r="AR56" i="1"/>
  <c r="AA56" i="1"/>
  <c r="AL56" i="1" s="1"/>
  <c r="AR48" i="1"/>
  <c r="AA48" i="1"/>
  <c r="AL48" i="1" s="1"/>
  <c r="AR40" i="1"/>
  <c r="AA40" i="1"/>
  <c r="AR32" i="1"/>
  <c r="AA32" i="1"/>
  <c r="AB35" i="1" s="1"/>
  <c r="AR24" i="1"/>
  <c r="AA24" i="1"/>
  <c r="AB27" i="1" s="1"/>
  <c r="AR53" i="1"/>
  <c r="AA53" i="1"/>
  <c r="AL53" i="1" s="1"/>
  <c r="AR45" i="1"/>
  <c r="AA45" i="1"/>
  <c r="AL45" i="1" s="1"/>
  <c r="AR37" i="1"/>
  <c r="AA37" i="1"/>
  <c r="AR29" i="1"/>
  <c r="AA29" i="1"/>
  <c r="AB32" i="1" s="1"/>
  <c r="AR52" i="1"/>
  <c r="AA52" i="1"/>
  <c r="AL52" i="1" s="1"/>
  <c r="AR36" i="1"/>
  <c r="AA36" i="1"/>
  <c r="AR28" i="1"/>
  <c r="AA28" i="1"/>
  <c r="AB31" i="1" s="1"/>
  <c r="AR51" i="1"/>
  <c r="AA51" i="1"/>
  <c r="AL51" i="1" s="1"/>
  <c r="AR35" i="1"/>
  <c r="AA35" i="1"/>
  <c r="AR58" i="1"/>
  <c r="AA58" i="1"/>
  <c r="AL58" i="1" s="1"/>
  <c r="AR42" i="1"/>
  <c r="AA42" i="1"/>
  <c r="AL42" i="1" s="1"/>
  <c r="AR26" i="1"/>
  <c r="AA26" i="1"/>
  <c r="AB29" i="1" s="1"/>
  <c r="AR49" i="1"/>
  <c r="AA49" i="1"/>
  <c r="AL49" i="1" s="1"/>
  <c r="AR41" i="1"/>
  <c r="AA41" i="1"/>
  <c r="AL41" i="1" s="1"/>
  <c r="AR25" i="1"/>
  <c r="AA25" i="1"/>
  <c r="AB28" i="1" s="1"/>
  <c r="AR63" i="1"/>
  <c r="AA63" i="1"/>
  <c r="AR55" i="1"/>
  <c r="AA55" i="1"/>
  <c r="AL55" i="1" s="1"/>
  <c r="AR47" i="1"/>
  <c r="AA47" i="1"/>
  <c r="AL47" i="1" s="1"/>
  <c r="AR39" i="1"/>
  <c r="AA39" i="1"/>
  <c r="AR31" i="1"/>
  <c r="AA31" i="1"/>
  <c r="AB34" i="1" s="1"/>
  <c r="AR62" i="1"/>
  <c r="AA62" i="1"/>
  <c r="AR46" i="1"/>
  <c r="AA46" i="1"/>
  <c r="AL46" i="1" s="1"/>
  <c r="AR38" i="1"/>
  <c r="AA38" i="1"/>
  <c r="AR30" i="1"/>
  <c r="AA30" i="1"/>
  <c r="AB33" i="1" s="1"/>
  <c r="AR54" i="1"/>
  <c r="AA54" i="1"/>
  <c r="AL54" i="1" s="1"/>
  <c r="AC15" i="1"/>
  <c r="AA15" i="1"/>
  <c r="AB18" i="1" s="1"/>
  <c r="AA11" i="1"/>
  <c r="AB14" i="1" s="1"/>
  <c r="AC14" i="1" s="1"/>
  <c r="AH12" i="1"/>
  <c r="AI16" i="1" s="1"/>
  <c r="AE23" i="1"/>
  <c r="AF26" i="1" s="1"/>
  <c r="AG26" i="1" s="1"/>
  <c r="AH11" i="1"/>
  <c r="AI15" i="1" s="1"/>
  <c r="AE18" i="1"/>
  <c r="AF21" i="1" s="1"/>
  <c r="AG21" i="1" s="1"/>
  <c r="AE22" i="1"/>
  <c r="AF25" i="1" s="1"/>
  <c r="AG25" i="1" s="1"/>
  <c r="AR19" i="1"/>
  <c r="AA23" i="1"/>
  <c r="AB26" i="1" s="1"/>
  <c r="AR18" i="1"/>
  <c r="AA18" i="1"/>
  <c r="AB21" i="1" s="1"/>
  <c r="AA22" i="1"/>
  <c r="AB25" i="1" s="1"/>
  <c r="AA9" i="1"/>
  <c r="AB12" i="1" s="1"/>
  <c r="AC12" i="1" s="1"/>
  <c r="AA10" i="1"/>
  <c r="AB13" i="1" s="1"/>
  <c r="AC13" i="1" s="1"/>
  <c r="AB17" i="1"/>
  <c r="AH10" i="1"/>
  <c r="AI14" i="1" s="1"/>
  <c r="AE17" i="1"/>
  <c r="AF20" i="1" s="1"/>
  <c r="AG20" i="1" s="1"/>
  <c r="AE21" i="1"/>
  <c r="AF24" i="1" s="1"/>
  <c r="AG24" i="1" s="1"/>
  <c r="AH9" i="1"/>
  <c r="AI13" i="1" s="1"/>
  <c r="AE20" i="1"/>
  <c r="AF23" i="1" s="1"/>
  <c r="AG23" i="1" s="1"/>
  <c r="AF18" i="1"/>
  <c r="AG18" i="1" s="1"/>
  <c r="AE19" i="1"/>
  <c r="AF22" i="1" s="1"/>
  <c r="AG22" i="1" s="1"/>
  <c r="AR15" i="1"/>
  <c r="AA19" i="1"/>
  <c r="AB22" i="1" s="1"/>
  <c r="AR17" i="1"/>
  <c r="AA17" i="1"/>
  <c r="AB20" i="1" s="1"/>
  <c r="AA21" i="1"/>
  <c r="AB24" i="1" s="1"/>
  <c r="AR16" i="1"/>
  <c r="AB19" i="1"/>
  <c r="AA20" i="1"/>
  <c r="AB23" i="1" s="1"/>
  <c r="AR61" i="1"/>
  <c r="AH55" i="1"/>
  <c r="AI59" i="1" s="1"/>
  <c r="AH54" i="1"/>
  <c r="AI58" i="1" s="1"/>
  <c r="AH24" i="1"/>
  <c r="AF64" i="1"/>
  <c r="AG64" i="1" s="1"/>
  <c r="AO64" i="1" s="1"/>
  <c r="AH46" i="1"/>
  <c r="AH38" i="1"/>
  <c r="AH30" i="1"/>
  <c r="AI30" i="1" s="1"/>
  <c r="AH32" i="1"/>
  <c r="AF17" i="1"/>
  <c r="AG17" i="1" s="1"/>
  <c r="AF19" i="1"/>
  <c r="AG19" i="1" s="1"/>
  <c r="AS15" i="1"/>
  <c r="AI46" i="1" l="1"/>
  <c r="AE112" i="1"/>
  <c r="AI33" i="1"/>
  <c r="AI47" i="1"/>
  <c r="AI32" i="1"/>
  <c r="AF43" i="1"/>
  <c r="AG43" i="1" s="1"/>
  <c r="AO43" i="1" s="1"/>
  <c r="AE108" i="1"/>
  <c r="AG36" i="1"/>
  <c r="AE109" i="1"/>
  <c r="AG35" i="1"/>
  <c r="AF110" i="1"/>
  <c r="AA113" i="1"/>
  <c r="F3" i="3" s="1"/>
  <c r="AL38" i="1"/>
  <c r="AA114" i="1"/>
  <c r="F4" i="3" s="1"/>
  <c r="AL39" i="1"/>
  <c r="AL37" i="1"/>
  <c r="AA112" i="1"/>
  <c r="F2" i="3" s="1"/>
  <c r="AB67" i="1"/>
  <c r="AS67" i="1" s="1"/>
  <c r="AL64" i="1"/>
  <c r="AI52" i="1"/>
  <c r="AE110" i="1"/>
  <c r="AF39" i="1"/>
  <c r="AE111" i="1"/>
  <c r="AG34" i="1"/>
  <c r="AF109" i="1"/>
  <c r="AA111" i="1"/>
  <c r="F8" i="3" s="1"/>
  <c r="AL36" i="1"/>
  <c r="AL40" i="1"/>
  <c r="AA108" i="1"/>
  <c r="F5" i="3" s="1"/>
  <c r="AE114" i="1"/>
  <c r="AI49" i="1"/>
  <c r="AB66" i="1"/>
  <c r="AC66" i="1" s="1"/>
  <c r="AM66" i="1" s="1"/>
  <c r="AL63" i="1"/>
  <c r="AE113" i="1"/>
  <c r="AG38" i="1"/>
  <c r="AF113" i="1"/>
  <c r="D3" i="6"/>
  <c r="D2" i="6"/>
  <c r="AR102" i="1"/>
  <c r="AB65" i="1"/>
  <c r="AC65" i="1" s="1"/>
  <c r="AM65" i="1" s="1"/>
  <c r="AL62" i="1"/>
  <c r="AL35" i="1"/>
  <c r="AA110" i="1"/>
  <c r="F7" i="3" s="1"/>
  <c r="AA109" i="1"/>
  <c r="AL34" i="1"/>
  <c r="AI50" i="1"/>
  <c r="AI21" i="1"/>
  <c r="AI36" i="1"/>
  <c r="AI37" i="1"/>
  <c r="AI38" i="1"/>
  <c r="AI39" i="1"/>
  <c r="AI26" i="1"/>
  <c r="AI51" i="1"/>
  <c r="AC70" i="1"/>
  <c r="AM70" i="1" s="1"/>
  <c r="AS70" i="1"/>
  <c r="AI24" i="1"/>
  <c r="AI42" i="1"/>
  <c r="AS69" i="1"/>
  <c r="AC69" i="1"/>
  <c r="AM69" i="1" s="1"/>
  <c r="AI35" i="1"/>
  <c r="AC68" i="1"/>
  <c r="AM68" i="1" s="1"/>
  <c r="AS68" i="1"/>
  <c r="AI54" i="1"/>
  <c r="AI27" i="1"/>
  <c r="AI45" i="1"/>
  <c r="AI44" i="1"/>
  <c r="AI55" i="1"/>
  <c r="AI56" i="1"/>
  <c r="AI41" i="1"/>
  <c r="AI34" i="1"/>
  <c r="AI23" i="1"/>
  <c r="AI22" i="1"/>
  <c r="AI31" i="1"/>
  <c r="AI53" i="1"/>
  <c r="AI57" i="1"/>
  <c r="AI43" i="1"/>
  <c r="AI28" i="1"/>
  <c r="AI29" i="1"/>
  <c r="AC35" i="1"/>
  <c r="AS35" i="1"/>
  <c r="AC31" i="1"/>
  <c r="AS31" i="1"/>
  <c r="AB59" i="1"/>
  <c r="AB62" i="1"/>
  <c r="AC19" i="1"/>
  <c r="AS19" i="1"/>
  <c r="AB61" i="1"/>
  <c r="AC24" i="1"/>
  <c r="AS24" i="1"/>
  <c r="AB48" i="1"/>
  <c r="AB58" i="1"/>
  <c r="AB53" i="1"/>
  <c r="AB56" i="1"/>
  <c r="AC25" i="1"/>
  <c r="AS25" i="1"/>
  <c r="AB43" i="1"/>
  <c r="AC22" i="1"/>
  <c r="AS22" i="1"/>
  <c r="AB50" i="1"/>
  <c r="AC20" i="1"/>
  <c r="AS20" i="1"/>
  <c r="AC17" i="1"/>
  <c r="AS17" i="1"/>
  <c r="AS16" i="1"/>
  <c r="AC23" i="1"/>
  <c r="AS23" i="1"/>
  <c r="AB55" i="1"/>
  <c r="AC26" i="1"/>
  <c r="AS26" i="1"/>
  <c r="AC18" i="1"/>
  <c r="AS18" i="1"/>
  <c r="AB52" i="1"/>
  <c r="AC34" i="1"/>
  <c r="AS34" i="1"/>
  <c r="AB45" i="1"/>
  <c r="AB51" i="1"/>
  <c r="AB60" i="1"/>
  <c r="AC30" i="1"/>
  <c r="AS30" i="1"/>
  <c r="AB47" i="1"/>
  <c r="AB49" i="1"/>
  <c r="AC21" i="1"/>
  <c r="AS21" i="1"/>
  <c r="AB46" i="1"/>
  <c r="AB64" i="1"/>
  <c r="AC32" i="1"/>
  <c r="AS32" i="1"/>
  <c r="AC33" i="1"/>
  <c r="AS33" i="1"/>
  <c r="AC28" i="1"/>
  <c r="AS28" i="1"/>
  <c r="AB63" i="1"/>
  <c r="AB57" i="1"/>
  <c r="AC29" i="1"/>
  <c r="AS29" i="1"/>
  <c r="AB54" i="1"/>
  <c r="AC27" i="1"/>
  <c r="AS27" i="1"/>
  <c r="AB44" i="1"/>
  <c r="F6" i="3"/>
  <c r="AA104" i="1"/>
  <c r="D3" i="4" s="1"/>
  <c r="AA102" i="1"/>
  <c r="D2" i="4" s="1"/>
  <c r="AB38" i="1"/>
  <c r="AB41" i="1"/>
  <c r="AB42" i="1"/>
  <c r="AB36" i="1"/>
  <c r="AB39" i="1"/>
  <c r="AB37" i="1"/>
  <c r="AF37" i="1"/>
  <c r="AF40" i="1"/>
  <c r="AB40" i="1"/>
  <c r="AF111" i="1" l="1"/>
  <c r="AS66" i="1"/>
  <c r="AS65" i="1"/>
  <c r="AC67" i="1"/>
  <c r="AM67" i="1" s="1"/>
  <c r="AB111" i="1"/>
  <c r="AB110" i="1"/>
  <c r="AB109" i="1"/>
  <c r="AO38" i="1"/>
  <c r="AG113" i="1"/>
  <c r="I3" i="3" s="1"/>
  <c r="AB113" i="1"/>
  <c r="AG40" i="1"/>
  <c r="AF108" i="1"/>
  <c r="AM34" i="1"/>
  <c r="AO35" i="1"/>
  <c r="AG110" i="1"/>
  <c r="I7" i="3" s="1"/>
  <c r="AG39" i="1"/>
  <c r="AF114" i="1"/>
  <c r="AB112" i="1"/>
  <c r="AM35" i="1"/>
  <c r="AO36" i="1"/>
  <c r="AG111" i="1"/>
  <c r="I8" i="3" s="1"/>
  <c r="AB114" i="1"/>
  <c r="AG37" i="1"/>
  <c r="AF112" i="1"/>
  <c r="AB108" i="1"/>
  <c r="AO34" i="1"/>
  <c r="AG109" i="1"/>
  <c r="I6" i="3" s="1"/>
  <c r="AI104" i="1"/>
  <c r="AI102" i="1"/>
  <c r="AI103" i="1" s="1"/>
  <c r="AL102" i="1"/>
  <c r="D5" i="4" s="1"/>
  <c r="AC37" i="1"/>
  <c r="AS37" i="1"/>
  <c r="AC52" i="1"/>
  <c r="AM52" i="1" s="1"/>
  <c r="AS52" i="1"/>
  <c r="AC41" i="1"/>
  <c r="AM41" i="1" s="1"/>
  <c r="AS41" i="1"/>
  <c r="AC64" i="1"/>
  <c r="AM64" i="1" s="1"/>
  <c r="AS64" i="1"/>
  <c r="AC49" i="1"/>
  <c r="AM49" i="1" s="1"/>
  <c r="AS49" i="1"/>
  <c r="AC51" i="1"/>
  <c r="AM51" i="1" s="1"/>
  <c r="AS51" i="1"/>
  <c r="AC56" i="1"/>
  <c r="AM56" i="1" s="1"/>
  <c r="AS56" i="1"/>
  <c r="AC39" i="1"/>
  <c r="AS39" i="1"/>
  <c r="AC54" i="1"/>
  <c r="AM54" i="1" s="1"/>
  <c r="AS54" i="1"/>
  <c r="AC62" i="1"/>
  <c r="AM62" i="1" s="1"/>
  <c r="AS62" i="1"/>
  <c r="AC60" i="1"/>
  <c r="AM60" i="1" s="1"/>
  <c r="AS60" i="1"/>
  <c r="AC40" i="1"/>
  <c r="AS40" i="1"/>
  <c r="AC38" i="1"/>
  <c r="AS38" i="1"/>
  <c r="AC47" i="1"/>
  <c r="AM47" i="1" s="1"/>
  <c r="AS47" i="1"/>
  <c r="AC45" i="1"/>
  <c r="AM45" i="1" s="1"/>
  <c r="AS45" i="1"/>
  <c r="AC43" i="1"/>
  <c r="AM43" i="1" s="1"/>
  <c r="AS43" i="1"/>
  <c r="AC53" i="1"/>
  <c r="AM53" i="1" s="1"/>
  <c r="AS53" i="1"/>
  <c r="AC50" i="1"/>
  <c r="AM50" i="1" s="1"/>
  <c r="AS50" i="1"/>
  <c r="AA103" i="1"/>
  <c r="D4" i="4" s="1"/>
  <c r="AC59" i="1"/>
  <c r="AM59" i="1" s="1"/>
  <c r="AS59" i="1"/>
  <c r="AC46" i="1"/>
  <c r="AM46" i="1" s="1"/>
  <c r="AS46" i="1"/>
  <c r="AC55" i="1"/>
  <c r="AM55" i="1" s="1"/>
  <c r="AS55" i="1"/>
  <c r="AC58" i="1"/>
  <c r="AM58" i="1" s="1"/>
  <c r="AS58" i="1"/>
  <c r="AC36" i="1"/>
  <c r="AS36" i="1"/>
  <c r="AC44" i="1"/>
  <c r="AM44" i="1" s="1"/>
  <c r="AS44" i="1"/>
  <c r="AC57" i="1"/>
  <c r="AM57" i="1" s="1"/>
  <c r="AS57" i="1"/>
  <c r="AC61" i="1"/>
  <c r="AM61" i="1" s="1"/>
  <c r="AS61" i="1"/>
  <c r="AC48" i="1"/>
  <c r="AM48" i="1" s="1"/>
  <c r="AS48" i="1"/>
  <c r="AC42" i="1"/>
  <c r="AM42" i="1" s="1"/>
  <c r="AS42" i="1"/>
  <c r="AC63" i="1"/>
  <c r="AM63" i="1" s="1"/>
  <c r="AS63" i="1"/>
  <c r="AG102" i="1" l="1"/>
  <c r="G2" i="4" s="1"/>
  <c r="AS102" i="1"/>
  <c r="AM38" i="1"/>
  <c r="AC113" i="1"/>
  <c r="G3" i="3" s="1"/>
  <c r="AG112" i="1"/>
  <c r="I2" i="3" s="1"/>
  <c r="AO37" i="1"/>
  <c r="AG104" i="1"/>
  <c r="G3" i="4" s="1"/>
  <c r="AM40" i="1"/>
  <c r="AC108" i="1"/>
  <c r="G5" i="3" s="1"/>
  <c r="AC114" i="1"/>
  <c r="G4" i="3" s="1"/>
  <c r="AM39" i="1"/>
  <c r="E3" i="6"/>
  <c r="AO40" i="1"/>
  <c r="AG108" i="1"/>
  <c r="I5" i="3" s="1"/>
  <c r="AC104" i="1"/>
  <c r="E3" i="4" s="1"/>
  <c r="AM37" i="1"/>
  <c r="AC112" i="1"/>
  <c r="G2" i="3" s="1"/>
  <c r="AM36" i="1"/>
  <c r="AC111" i="1"/>
  <c r="G8" i="3" s="1"/>
  <c r="AG114" i="1"/>
  <c r="I4" i="3" s="1"/>
  <c r="AO39" i="1"/>
  <c r="AC110" i="1"/>
  <c r="G7" i="3" s="1"/>
  <c r="E2" i="6"/>
  <c r="AC109" i="1"/>
  <c r="G6" i="3" s="1"/>
  <c r="AC102" i="1"/>
  <c r="E2" i="4" s="1"/>
  <c r="AG103" i="1"/>
  <c r="G4" i="4" s="1"/>
  <c r="AO102" i="1" l="1"/>
  <c r="G5" i="4" s="1"/>
  <c r="AC103" i="1"/>
  <c r="E4" i="4" s="1"/>
  <c r="AM102" i="1"/>
  <c r="E5" i="4" s="1"/>
</calcChain>
</file>

<file path=xl/sharedStrings.xml><?xml version="1.0" encoding="utf-8"?>
<sst xmlns="http://schemas.openxmlformats.org/spreadsheetml/2006/main" count="268" uniqueCount="158">
  <si>
    <t>Untere Grenze des 95%-Prädiktionsintervalls der Anzahl Neuerkrankungen</t>
  </si>
  <si>
    <t>Obere Grenze des 95%-Prädiktionsintervalls der Anzahl Neuerkrankungen</t>
  </si>
  <si>
    <t>Untere Grenze des 95%-Prädiktionsintervalls der Reproduktionszahl R</t>
  </si>
  <si>
    <t>Obere Grenze des 95%-Prädiktionsintervalls der Reproduktionszahl R</t>
  </si>
  <si>
    <t>Datum RKI-Tagesbericht</t>
  </si>
  <si>
    <t>Wochentag</t>
  </si>
  <si>
    <t>R(RKI-H)</t>
  </si>
  <si>
    <t>R(RKI-A)</t>
  </si>
  <si>
    <t>R(NEU-H)</t>
  </si>
  <si>
    <t>Erkrankungsdatum</t>
  </si>
  <si>
    <t>N(RKI-H)</t>
  </si>
  <si>
    <t>NF(RKI-H)</t>
  </si>
  <si>
    <t>R(NEU-HA)</t>
  </si>
  <si>
    <t>NF(NEU-A)</t>
  </si>
  <si>
    <t>R(NEU-A)</t>
  </si>
  <si>
    <t>Montag</t>
  </si>
  <si>
    <t>Dienstag</t>
  </si>
  <si>
    <t>Mittwoch</t>
  </si>
  <si>
    <t>Donnerstag</t>
  </si>
  <si>
    <t>Freitag</t>
  </si>
  <si>
    <t>Samstag</t>
  </si>
  <si>
    <t>Sonntag</t>
  </si>
  <si>
    <t>Erkrankung</t>
  </si>
  <si>
    <t>Meldung</t>
  </si>
  <si>
    <t>R RKI-H</t>
  </si>
  <si>
    <t>R RKI-A</t>
  </si>
  <si>
    <t>N RKI-H</t>
  </si>
  <si>
    <t>R&gt;1</t>
  </si>
  <si>
    <t>NF(NEU-H)</t>
  </si>
  <si>
    <t>NF(NEU-HA)</t>
  </si>
  <si>
    <t>N(BF)</t>
  </si>
  <si>
    <t>R_{BF,AF7} [k,k+7]</t>
  </si>
  <si>
    <t>NF(BF)[k+11]</t>
  </si>
  <si>
    <t>R_{BF,AF7} [k,k+14]</t>
  </si>
  <si>
    <t>Obere Grenze des 95%-Prädiktionsintervalls der Anzahl Neuerkrankungen [ohne Glättung]</t>
  </si>
  <si>
    <t>Untere Grenze des 95%-Prädiktionsintervalls der Anzahl Neuerkrankungen [ohne Glättung]</t>
  </si>
  <si>
    <t>Datenquelle: Robert-Koch-Institut</t>
  </si>
  <si>
    <t>Tag</t>
  </si>
  <si>
    <t>Mittelwert</t>
  </si>
  <si>
    <t>Standardabweichung</t>
  </si>
  <si>
    <t>R NEU-H</t>
  </si>
  <si>
    <t>R NEU-HA</t>
  </si>
  <si>
    <t>R NEU-A</t>
  </si>
  <si>
    <t>MAE NF(NEU-H) vs. N(RKI-H)</t>
  </si>
  <si>
    <t>MAE NF(NEU-HA) vs. N(RKI-H)</t>
  </si>
  <si>
    <t>Supplementary Material zu</t>
  </si>
  <si>
    <t xml:space="preserve">Ralf Mikut, Tillmann Mühlpfordt, Markus Reischl, Veit Hagenmeyer: </t>
  </si>
  <si>
    <t xml:space="preserve">Schätzung einer zeitabhängigen Reproduktionszahl R für Daten mit einer wöchentlichen Periodizität am Beispiel von SARS-CoV-2-Infektionen und COVID-19. </t>
  </si>
  <si>
    <t>Kontakt: ralf.mikut@kit.edu</t>
  </si>
  <si>
    <t>Neuberechnung mit Formel  NF(RKI-H)</t>
  </si>
  <si>
    <t>Neuberechnung mit Formel R (RKI-H)</t>
  </si>
  <si>
    <t>Versionen:</t>
  </si>
  <si>
    <t>Originale Version</t>
  </si>
  <si>
    <t xml:space="preserve">Tabellenspalten: </t>
  </si>
  <si>
    <t>aus Datum berechnet</t>
  </si>
  <si>
    <t>Index</t>
  </si>
  <si>
    <t>Spalten-ID</t>
  </si>
  <si>
    <t>A</t>
  </si>
  <si>
    <t>E</t>
  </si>
  <si>
    <t>I</t>
  </si>
  <si>
    <t>R</t>
  </si>
  <si>
    <t>K</t>
  </si>
  <si>
    <t>B</t>
  </si>
  <si>
    <t>C</t>
  </si>
  <si>
    <t>D</t>
  </si>
  <si>
    <t>F</t>
  </si>
  <si>
    <t>G</t>
  </si>
  <si>
    <t>H</t>
  </si>
  <si>
    <t>J</t>
  </si>
  <si>
    <t>L</t>
  </si>
  <si>
    <t>M</t>
  </si>
  <si>
    <t>N</t>
  </si>
  <si>
    <t>O</t>
  </si>
  <si>
    <t>P</t>
  </si>
  <si>
    <t>Q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</si>
  <si>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</si>
  <si>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</si>
  <si>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</si>
  <si>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</si>
  <si>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</si>
  <si>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</si>
  <si>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</si>
  <si>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</si>
  <si>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</si>
  <si>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</si>
  <si>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</si>
  <si>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</si>
  <si>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</si>
  <si>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</si>
  <si>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</si>
  <si>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</si>
  <si>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</si>
  <si>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</si>
  <si>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aus Datum RKI-Tagesbericht berechnet</t>
  </si>
  <si>
    <t xml:space="preserve">Untere Grenze des 95%-Prädiktionsintervalls der Reproduktionszahl R </t>
  </si>
  <si>
    <t xml:space="preserve">Obere Grenze des 95%-Prädiktionsintervalls der Reproduktionszahl R </t>
  </si>
  <si>
    <t xml:space="preserve">Obere Grenze des 95%-Prädiktionsintervalls der Anzahl Neuerkrankungen [ohne Glättung] </t>
  </si>
  <si>
    <t>ja</t>
  </si>
  <si>
    <t>nein</t>
  </si>
  <si>
    <t>für "-A"-Modelle nutzbar</t>
  </si>
  <si>
    <t>Modellstatistiken:</t>
  </si>
  <si>
    <t>Erläuterung (inkl. Datenquelle)</t>
  </si>
  <si>
    <t>N_{BF} [k+3,k+4]</t>
  </si>
  <si>
    <t>akasual gefiltert aus N(RKI-H)</t>
  </si>
  <si>
    <t>berechnet aus NF(NEU-H) aus aktuellem Wert und Wert vor 4 Tagen</t>
  </si>
  <si>
    <t>berechnet aus N_{BF,AF7} [k+3,k+7]; aktueller Wert und Wert vor 4 Tagen</t>
  </si>
  <si>
    <t>aus dem jeweiligen tägl. Lagebericht des RKI (gemeldete Zahlen vom Vortag, immer 4 Tage nach dem Erkrankungsdatum)</t>
  </si>
  <si>
    <t>aus dem jeweiligen tägl. Lagebericht des RKI (aktuelle R-Schätzung)</t>
  </si>
  <si>
    <t>aus NF(BF)[k+11], berechnet aus aktuellem Wert und Wert vor 4 Tagen</t>
  </si>
  <si>
    <t>berechnet aus NF(NEU-HA) aus aktuellem Wert und Wert vor 4 Tagen von NF(NEU-H), der ist dann nämlich bekannt</t>
  </si>
  <si>
    <t>akasual gefiltert aus N(RKI-H) mit Schätzung zukünftiger Werte, diese basieren auf dem letzten bekannten R von NEU-H vor 3 Tagen (weil dann alle Werte für das akausale Filter bekannt sind)</t>
  </si>
  <si>
    <t>NF_{BF,AF7} [k+3,k+7]</t>
  </si>
  <si>
    <t xml:space="preserve">akausal gefiltert aus der N_{BF} [k+3,k+4] (Fallzahl tägl. Lagebericht), aus Sicht des Lageberichts gehen die Tage k-3:k+3 ein; aus Sicht des Erkrankungsdatums die Tage k+1:k+7 ein </t>
  </si>
  <si>
    <t>akausal gefiltert aus der Fallzahl tägl. Lagebericht, aus dessen Sicht gehen die Tage k:-k-6 ein: direkt die Werte k-3:k; zukünftige Werte werden geschätzt mit R-Wert aus R_{BF,AF7} [k,k+7] vor 3 Tagen (damit wieder aktuell verfügbar)</t>
  </si>
  <si>
    <t>aus NF(NEU-A), berechnet aus aktuellem Wert und Wert von "NF_{BF,AF7} [k+3,k+7]" 4 Tagen</t>
  </si>
  <si>
    <t>NF_{BF,AF7} [k+3,k+7], um weitere 7 Tage in die Vergangenheit geschoben, korrespondiert damit mit einem zukünftigem Wert 11 Tage nach dem Erkrankungsbeginn (7 Tage aus Verschiebung + 4 Tage Meldedatum), aus Sicht des Erkrankungsdatums gehen diei Tage k+8:k+14 ein</t>
  </si>
  <si>
    <t xml:space="preserve">Täglicher Lagebericht </t>
  </si>
  <si>
    <t>berechnet aus N(RKI-H), 4 Tage kausales Filter</t>
  </si>
  <si>
    <t>berechnet aus Neuberechnung mit Formel  NF(RKI-H) aus aktuellem Wert und Wert vor 4 Tagen</t>
  </si>
  <si>
    <t>aus dem jeweiligen tägl. Lagebericht des RKI, dem Erkrankungsdatum zugeordnet (aus dem tägl. Lagebericht 4 Tage zurückgeschoben)</t>
  </si>
  <si>
    <t>NF(RKI7-H)</t>
  </si>
  <si>
    <t>R(RKI7-H)</t>
  </si>
  <si>
    <t>Neuberechnung R(RKI7)</t>
  </si>
  <si>
    <t>R(RKI7-A)</t>
  </si>
  <si>
    <t>Untere Grenze des 95%-Prädiktionsintervalls des 7-Tage-R Wertes</t>
  </si>
  <si>
    <t>Obere Grenze des 95%-Prädiktionsintervalls des 7-Tage-R Wertes</t>
  </si>
  <si>
    <t>MAE NF(RKI7-H) vs. N(RKI-H)</t>
  </si>
  <si>
    <t>ACHTUNG! Messbereich muss an gülige Werte angepasst werden</t>
  </si>
  <si>
    <t>MAE gegen R(RKI7-H)</t>
  </si>
  <si>
    <t>aktuell</t>
  </si>
  <si>
    <t>R RKI7-H</t>
  </si>
  <si>
    <t>MAE(RKI H7 vs. RKI-A vs. )</t>
  </si>
  <si>
    <t>MAE(RKI7-H vs. RKI-H)</t>
  </si>
  <si>
    <t>MAE(RKI7-H vs. RKI7-H)</t>
  </si>
  <si>
    <t>MAE(RKI7-H vs. NEU-H)</t>
  </si>
  <si>
    <t>MAE(RKI7-H vs. NEU-HA)</t>
  </si>
  <si>
    <t>MAE(RKI7-H vs. NEU-A)</t>
  </si>
  <si>
    <t>berechnet aus N(RKI-H), 7 Tage kausales Filter</t>
  </si>
  <si>
    <t>Neuberechnung R(RKI7-H)</t>
  </si>
  <si>
    <t>ja*</t>
  </si>
  <si>
    <t>Neuberechnung R(RKI-7H) aus NF(RKI+H), Veschiebung um einen Tag in die Zukunft, * einen Tag später verfügbar</t>
  </si>
  <si>
    <t>aus dem jeweiligen tägl. Lagebericht des RKI (aktuelle R-Schätzung), ab dem 14.5.2020 verfügbar, * einen Tag später verfügbar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</si>
  <si>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</si>
  <si>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</si>
  <si>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</si>
  <si>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</si>
  <si>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</si>
  <si>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</si>
  <si>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</si>
  <si>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</si>
  <si>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</si>
  <si>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bis 12.5., nicht verändern!</t>
  </si>
  <si>
    <t>https://publikationen.bibliothek.kit.edu/1000119466/7364762</t>
  </si>
  <si>
    <t>http://dx.doi.org/10.13140/RG.2.2.14990</t>
  </si>
  <si>
    <t>täglich</t>
  </si>
  <si>
    <t>reguläre Datenupdates</t>
  </si>
  <si>
    <t xml:space="preserve">Preprint, 20.5.2020, Karlsruher Institut für Technologie, Researchgate, </t>
  </si>
  <si>
    <t>Excel-Tabelle zum Nowcasting vom 20.5.2020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</si>
</sst>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1"/>
      <name val="Calibri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1">
    <xf numFmtId="0" fontId="0" fillId="0" borderId="0"/>
    <xf numFmtId="0" fontId="2" fillId="0" borderId="1"/>
    <xf numFmtId="0" fontId="1" fillId="0" borderId="1"/>
    <xf numFmtId="0" fontId="2" fillId="0" borderId="1"/>
    <xf numFmtId="0" fontId="5" fillId="0" borderId="1"/>
    <xf numFmtId="0" fontId="6" fillId="0" borderId="1" applyNumberFormat="0" applyFill="0" applyBorder="0" applyAlignment="0" applyProtection="0"/>
    <xf numFmtId="0" fontId="5" fillId="0" borderId="1"/>
    <xf numFmtId="0" fontId="5" fillId="0" borderId="1"/>
    <xf numFmtId="0" fontId="5" fillId="0" borderId="1"/>
    <xf numFmtId="0" fontId="5" fillId="0" borderId="1"/>
    <xf numFmtId="0" fontId="5" fillId="0" borderId="1"/>
  </cellStyleXfs>
  <cellXfs count="70">
    <xf numFmtId="0" fontId="0" fillId="0" borderId="0" xfId="0"/>
    <xf numFmtId="1" fontId="0" fillId="0" borderId="0" xfId="0" applyNumberFormat="1"/>
    <xf numFmtId="2" fontId="0" fillId="0" borderId="0" xfId="0" applyNumberFormat="1"/>
    <xf numFmtId="14" fontId="2" fillId="2" borderId="1" xfId="3" applyNumberFormat="1" applyFill="1" applyBorder="1"/>
    <xf numFmtId="1" fontId="0" fillId="2" borderId="0" xfId="0" applyNumberFormat="1" applyFill="1"/>
    <xf numFmtId="14" fontId="0" fillId="2" borderId="0" xfId="0" applyNumberFormat="1" applyFill="1"/>
    <xf numFmtId="1" fontId="1" fillId="2" borderId="0" xfId="0" applyNumberFormat="1" applyFont="1" applyFill="1" applyAlignment="1">
      <alignment vertical="center" wrapText="1"/>
    </xf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14" fontId="2" fillId="0" borderId="1" xfId="3" applyNumberFormat="1" applyFill="1" applyBorder="1"/>
    <xf numFmtId="0" fontId="0" fillId="0" borderId="0" xfId="0" applyFill="1"/>
    <xf numFmtId="1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 applyAlignment="1">
      <alignment vertical="center" wrapText="1"/>
    </xf>
    <xf numFmtId="2" fontId="0" fillId="0" borderId="0" xfId="0" applyNumberFormat="1" applyFill="1"/>
    <xf numFmtId="2" fontId="1" fillId="0" borderId="0" xfId="0" applyNumberFormat="1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wrapText="1"/>
    </xf>
    <xf numFmtId="0" fontId="1" fillId="0" borderId="0" xfId="0" applyFont="1" applyFill="1"/>
    <xf numFmtId="2" fontId="3" fillId="2" borderId="0" xfId="0" applyNumberFormat="1" applyFont="1" applyFill="1"/>
    <xf numFmtId="2" fontId="3" fillId="0" borderId="0" xfId="0" applyNumberFormat="1" applyFont="1" applyFill="1"/>
    <xf numFmtId="2" fontId="1" fillId="0" borderId="0" xfId="0" applyNumberFormat="1" applyFont="1" applyFill="1" applyAlignment="1">
      <alignment wrapText="1"/>
    </xf>
    <xf numFmtId="2" fontId="3" fillId="0" borderId="0" xfId="0" applyNumberFormat="1" applyFont="1"/>
    <xf numFmtId="0" fontId="1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1" fontId="0" fillId="0" borderId="0" xfId="0" applyNumberFormat="1" applyFill="1" applyAlignment="1">
      <alignment wrapText="1"/>
    </xf>
    <xf numFmtId="1" fontId="2" fillId="0" borderId="1" xfId="3" applyNumberFormat="1" applyFill="1" applyBorder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2" fontId="1" fillId="3" borderId="0" xfId="0" applyNumberFormat="1" applyFont="1" applyFill="1"/>
    <xf numFmtId="1" fontId="1" fillId="3" borderId="0" xfId="0" applyNumberFormat="1" applyFont="1" applyFill="1" applyAlignment="1">
      <alignment vertical="center" wrapText="1"/>
    </xf>
    <xf numFmtId="14" fontId="0" fillId="0" borderId="0" xfId="0" applyNumberFormat="1" applyAlignment="1">
      <alignment horizontal="left"/>
    </xf>
    <xf numFmtId="2" fontId="4" fillId="3" borderId="0" xfId="0" applyNumberFormat="1" applyFont="1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wrapText="1"/>
    </xf>
    <xf numFmtId="1" fontId="1" fillId="0" borderId="0" xfId="0" applyNumberFormat="1" applyFont="1" applyFill="1" applyAlignment="1">
      <alignment horizontal="center" wrapText="1"/>
    </xf>
    <xf numFmtId="2" fontId="1" fillId="0" borderId="0" xfId="0" applyNumberFormat="1" applyFont="1" applyFill="1" applyAlignment="1">
      <alignment horizontal="center" wrapText="1"/>
    </xf>
    <xf numFmtId="14" fontId="1" fillId="0" borderId="0" xfId="0" applyNumberFormat="1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2" fontId="0" fillId="0" borderId="0" xfId="0" applyNumberFormat="1" applyFill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/>
    <xf numFmtId="14" fontId="2" fillId="4" borderId="1" xfId="3" applyNumberFormat="1" applyFill="1" applyBorder="1"/>
    <xf numFmtId="1" fontId="2" fillId="4" borderId="1" xfId="3" applyNumberFormat="1" applyFill="1" applyBorder="1"/>
    <xf numFmtId="0" fontId="0" fillId="4" borderId="0" xfId="0" applyFill="1"/>
    <xf numFmtId="1" fontId="0" fillId="4" borderId="0" xfId="0" applyNumberFormat="1" applyFill="1"/>
    <xf numFmtId="2" fontId="0" fillId="4" borderId="0" xfId="0" applyNumberFormat="1" applyFill="1"/>
    <xf numFmtId="14" fontId="0" fillId="4" borderId="0" xfId="0" applyNumberFormat="1" applyFill="1"/>
    <xf numFmtId="1" fontId="1" fillId="4" borderId="0" xfId="0" applyNumberFormat="1" applyFont="1" applyFill="1" applyAlignment="1">
      <alignment vertical="center" wrapText="1"/>
    </xf>
    <xf numFmtId="2" fontId="1" fillId="4" borderId="0" xfId="0" applyNumberFormat="1" applyFont="1" applyFill="1"/>
    <xf numFmtId="0" fontId="0" fillId="0" borderId="0" xfId="0" applyAlignment="1">
      <alignment horizontal="center" vertical="center" wrapText="1"/>
    </xf>
    <xf numFmtId="2" fontId="1" fillId="0" borderId="0" xfId="0" applyNumberFormat="1" applyFont="1" applyFill="1" applyAlignment="1"/>
    <xf numFmtId="2" fontId="3" fillId="4" borderId="0" xfId="0" applyNumberFormat="1" applyFont="1" applyFill="1"/>
    <xf numFmtId="0" fontId="0" fillId="0" borderId="0" xfId="0" applyAlignment="1">
      <alignment horizontal="left" vertical="center" wrapText="1"/>
    </xf>
    <xf numFmtId="0" fontId="6" fillId="0" borderId="1" xfId="5"/>
    <xf numFmtId="0" fontId="5" fillId="0" borderId="1" xfId="10"/>
  </cellXfs>
  <cellStyles count="11">
    <cellStyle name="Link" xfId="5" builtinId="8"/>
    <cellStyle name="Standard" xfId="0" builtinId="0"/>
    <cellStyle name="Standard 2" xfId="1"/>
    <cellStyle name="Standard 2 2" xfId="7"/>
    <cellStyle name="Standard 3" xfId="2"/>
    <cellStyle name="Standard 4" xfId="3"/>
    <cellStyle name="Standard 5" xfId="4"/>
    <cellStyle name="Standard 6" xfId="6"/>
    <cellStyle name="Standard 7" xfId="8"/>
    <cellStyle name="Standard 8" xfId="9"/>
    <cellStyle name="Standard 9" xfId="1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dx.doi.org/10.13140/RG.2.2.14990" TargetMode="External"/><Relationship Id="rId1" Type="http://schemas.openxmlformats.org/officeDocument/2006/relationships/hyperlink" Target="https://publikationen.bibliothek.kit.edu/1000119466/73647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2"/>
  <sheetViews>
    <sheetView tabSelected="1" workbookViewId="0">
      <pane xSplit="1" ySplit="1" topLeftCell="G67" activePane="bottomRight" state="frozenSplit"/>
      <selection pane="topRight" activeCell="B1" sqref="B1"/>
      <selection pane="bottomLeft" activeCell="A2" sqref="A2"/>
      <selection pane="bottomRight" activeCell="T73" sqref="T73"/>
    </sheetView>
  </sheetViews>
  <sheetFormatPr baseColWidth="10" defaultColWidth="9.15234375" defaultRowHeight="14.6"/>
  <cols>
    <col min="1" max="1" width="17" style="11" customWidth="1"/>
    <col min="2" max="2" width="17" style="12" customWidth="1"/>
    <col min="3" max="3" width="15.69140625" style="11" customWidth="1"/>
    <col min="4" max="9" width="9.15234375" style="11"/>
    <col min="10" max="10" width="9.15234375" style="21"/>
    <col min="11" max="11" width="9.15234375" style="11"/>
    <col min="12" max="16" width="15.53515625" style="11" customWidth="1"/>
    <col min="17" max="17" width="15.53515625" style="15" customWidth="1"/>
    <col min="18" max="19" width="9.15234375" style="11"/>
    <col min="20" max="20" width="9.15234375" style="15"/>
    <col min="21" max="21" width="11.921875" style="13" customWidth="1"/>
    <col min="22" max="22" width="15.69140625" style="11" customWidth="1"/>
    <col min="23" max="23" width="12.53515625" style="12" customWidth="1"/>
    <col min="24" max="25" width="9.15234375" style="15"/>
    <col min="26" max="26" width="10.69140625" style="12" customWidth="1"/>
    <col min="27" max="27" width="9.15234375" style="16"/>
    <col min="28" max="28" width="10.84375" style="12" customWidth="1"/>
    <col min="29" max="29" width="11.53515625" style="16" customWidth="1"/>
    <col min="30" max="30" width="12.84375" style="12" customWidth="1"/>
    <col min="31" max="31" width="9.15234375" style="16"/>
    <col min="32" max="32" width="9.15234375" style="11"/>
    <col min="33" max="33" width="9.15234375" style="15"/>
    <col min="34" max="35" width="9.15234375" style="11"/>
    <col min="36" max="36" width="9.15234375" style="15"/>
    <col min="37" max="39" width="9.15234375" style="11"/>
    <col min="40" max="41" width="9.15234375" style="15"/>
    <col min="42" max="16384" width="9.15234375" style="11"/>
  </cols>
  <sheetData>
    <row r="1" spans="1:45" s="17" customFormat="1" ht="160.30000000000001">
      <c r="A1" s="17" t="s">
        <v>9</v>
      </c>
      <c r="B1" s="30" t="s">
        <v>37</v>
      </c>
      <c r="C1" s="17" t="s">
        <v>5</v>
      </c>
      <c r="D1" s="18" t="s">
        <v>10</v>
      </c>
      <c r="E1" s="17" t="s">
        <v>35</v>
      </c>
      <c r="F1" s="17" t="s">
        <v>34</v>
      </c>
      <c r="G1" s="18" t="s">
        <v>11</v>
      </c>
      <c r="H1" s="17" t="s">
        <v>0</v>
      </c>
      <c r="I1" s="17" t="s">
        <v>1</v>
      </c>
      <c r="J1" s="18" t="s">
        <v>6</v>
      </c>
      <c r="K1" s="17" t="s">
        <v>2</v>
      </c>
      <c r="L1" s="17" t="s">
        <v>3</v>
      </c>
      <c r="M1" s="18" t="s">
        <v>121</v>
      </c>
      <c r="N1" s="64" t="s">
        <v>124</v>
      </c>
      <c r="O1" s="64" t="s">
        <v>125</v>
      </c>
      <c r="P1" s="17" t="s">
        <v>120</v>
      </c>
      <c r="Q1" s="24" t="s">
        <v>122</v>
      </c>
      <c r="R1" s="19" t="s">
        <v>30</v>
      </c>
      <c r="S1" s="19" t="s">
        <v>49</v>
      </c>
      <c r="T1" s="24" t="s">
        <v>50</v>
      </c>
      <c r="U1" s="20" t="s">
        <v>4</v>
      </c>
      <c r="V1" s="17" t="s">
        <v>5</v>
      </c>
      <c r="W1" s="19" t="s">
        <v>102</v>
      </c>
      <c r="X1" s="18" t="s">
        <v>7</v>
      </c>
      <c r="Y1" s="18" t="s">
        <v>123</v>
      </c>
      <c r="Z1" s="18" t="s">
        <v>28</v>
      </c>
      <c r="AA1" s="24" t="s">
        <v>8</v>
      </c>
      <c r="AB1" s="18" t="s">
        <v>29</v>
      </c>
      <c r="AC1" s="18" t="s">
        <v>12</v>
      </c>
      <c r="AD1" s="18" t="s">
        <v>111</v>
      </c>
      <c r="AE1" s="18" t="s">
        <v>31</v>
      </c>
      <c r="AF1" s="18" t="s">
        <v>13</v>
      </c>
      <c r="AG1" s="24" t="s">
        <v>14</v>
      </c>
      <c r="AH1" s="18" t="s">
        <v>32</v>
      </c>
      <c r="AI1" s="18" t="s">
        <v>33</v>
      </c>
      <c r="AJ1" s="24" t="s">
        <v>132</v>
      </c>
      <c r="AK1" s="24" t="s">
        <v>133</v>
      </c>
      <c r="AL1" s="24" t="s">
        <v>134</v>
      </c>
      <c r="AM1" s="18" t="s">
        <v>135</v>
      </c>
      <c r="AN1" s="24" t="s">
        <v>131</v>
      </c>
      <c r="AO1" s="24" t="s">
        <v>136</v>
      </c>
      <c r="AP1" s="18" t="s">
        <v>126</v>
      </c>
      <c r="AQ1" s="17" t="s">
        <v>126</v>
      </c>
      <c r="AR1" s="17" t="s">
        <v>43</v>
      </c>
      <c r="AS1" s="17" t="s">
        <v>44</v>
      </c>
    </row>
    <row r="2" spans="1:45">
      <c r="A2" s="10">
        <v>43892</v>
      </c>
      <c r="B2" s="31">
        <v>0</v>
      </c>
      <c r="C2" s="11" t="str">
        <f>TEXT(A2,"TTTT")</f>
        <v>Montag</v>
      </c>
      <c r="D2" s="69">
        <v>309</v>
      </c>
      <c r="E2" s="69">
        <v>293</v>
      </c>
      <c r="F2" s="69">
        <v>328</v>
      </c>
      <c r="G2" s="69">
        <v>228</v>
      </c>
      <c r="H2" s="69">
        <v>215</v>
      </c>
      <c r="I2" s="69">
        <v>243</v>
      </c>
      <c r="J2" s="69"/>
      <c r="K2" s="69"/>
      <c r="L2" s="69"/>
      <c r="M2" s="69"/>
      <c r="N2" s="69"/>
      <c r="O2" s="69"/>
      <c r="P2"/>
      <c r="Q2" s="2"/>
      <c r="R2" s="32"/>
      <c r="S2" s="32"/>
      <c r="T2" s="33"/>
      <c r="U2" s="13">
        <v>43896</v>
      </c>
      <c r="V2" s="11" t="str">
        <f t="shared" ref="V2:V33" si="0">TEXT(U2,"TTTT")</f>
        <v>Freitag</v>
      </c>
      <c r="W2" s="36"/>
      <c r="Z2" s="34"/>
      <c r="AA2" s="35"/>
      <c r="AB2" s="34"/>
      <c r="AC2" s="35"/>
      <c r="AD2" s="34"/>
      <c r="AE2" s="35"/>
      <c r="AF2" s="32"/>
      <c r="AG2" s="33"/>
      <c r="AH2" s="32"/>
      <c r="AI2" s="32"/>
    </row>
    <row r="3" spans="1:45">
      <c r="A3" s="10">
        <v>43893</v>
      </c>
      <c r="B3" s="31">
        <v>1</v>
      </c>
      <c r="C3" s="11" t="str">
        <f t="shared" ref="C3:C66" si="1">TEXT(A3,"TTTT")</f>
        <v>Dienstag</v>
      </c>
      <c r="D3" s="69">
        <v>330</v>
      </c>
      <c r="E3" s="69">
        <v>313</v>
      </c>
      <c r="F3" s="69">
        <v>347</v>
      </c>
      <c r="G3" s="69">
        <v>265</v>
      </c>
      <c r="H3" s="69">
        <v>250</v>
      </c>
      <c r="I3" s="69">
        <v>281</v>
      </c>
      <c r="J3" s="69"/>
      <c r="K3" s="69"/>
      <c r="L3" s="69"/>
      <c r="M3" s="69"/>
      <c r="N3" s="69"/>
      <c r="O3" s="69"/>
      <c r="P3"/>
      <c r="Q3" s="2"/>
      <c r="R3" s="32"/>
      <c r="S3" s="34"/>
      <c r="T3" s="33"/>
      <c r="U3" s="13">
        <v>43897</v>
      </c>
      <c r="V3" s="11" t="str">
        <f t="shared" si="0"/>
        <v>Samstag</v>
      </c>
      <c r="W3" s="36"/>
      <c r="Z3" s="34"/>
      <c r="AA3" s="35"/>
      <c r="AB3" s="34"/>
      <c r="AC3" s="35"/>
      <c r="AD3" s="34"/>
      <c r="AE3" s="35"/>
      <c r="AF3" s="32"/>
      <c r="AG3" s="33"/>
      <c r="AH3" s="32"/>
      <c r="AI3" s="32"/>
    </row>
    <row r="4" spans="1:45">
      <c r="A4" s="10">
        <v>43894</v>
      </c>
      <c r="B4" s="31">
        <v>2</v>
      </c>
      <c r="C4" s="11" t="str">
        <f t="shared" si="1"/>
        <v>Mittwoch</v>
      </c>
      <c r="D4" s="69">
        <v>455</v>
      </c>
      <c r="E4" s="69">
        <v>439</v>
      </c>
      <c r="F4" s="69">
        <v>475</v>
      </c>
      <c r="G4" s="69">
        <v>331</v>
      </c>
      <c r="H4" s="69">
        <v>315</v>
      </c>
      <c r="I4" s="69">
        <v>349</v>
      </c>
      <c r="J4" s="69"/>
      <c r="K4" s="69"/>
      <c r="L4" s="69"/>
      <c r="M4" s="69"/>
      <c r="N4" s="69"/>
      <c r="O4" s="69"/>
      <c r="P4"/>
      <c r="Q4" s="2"/>
      <c r="R4" s="32"/>
      <c r="S4" s="34"/>
      <c r="T4" s="33"/>
      <c r="U4" s="13">
        <v>43898</v>
      </c>
      <c r="V4" s="11" t="str">
        <f t="shared" si="0"/>
        <v>Sonntag</v>
      </c>
      <c r="W4" s="36"/>
      <c r="Z4" s="34"/>
      <c r="AA4" s="35"/>
      <c r="AB4" s="34"/>
      <c r="AC4" s="35"/>
      <c r="AD4" s="34"/>
      <c r="AE4" s="35"/>
      <c r="AF4" s="32"/>
      <c r="AG4" s="33"/>
      <c r="AH4" s="32"/>
      <c r="AI4" s="32"/>
    </row>
    <row r="5" spans="1:45">
      <c r="A5" s="10">
        <v>43895</v>
      </c>
      <c r="B5" s="31">
        <v>3</v>
      </c>
      <c r="C5" s="11" t="str">
        <f t="shared" si="1"/>
        <v>Donnerstag</v>
      </c>
      <c r="D5" s="69">
        <v>504</v>
      </c>
      <c r="E5" s="69">
        <v>483</v>
      </c>
      <c r="F5" s="69">
        <v>530</v>
      </c>
      <c r="G5" s="69">
        <v>399</v>
      </c>
      <c r="H5" s="69">
        <v>382</v>
      </c>
      <c r="I5" s="69">
        <v>420</v>
      </c>
      <c r="J5" s="69"/>
      <c r="K5" s="69"/>
      <c r="L5" s="69"/>
      <c r="M5" s="69"/>
      <c r="N5" s="69"/>
      <c r="O5" s="69"/>
      <c r="P5"/>
      <c r="Q5" s="2"/>
      <c r="R5" s="32"/>
      <c r="S5" s="4">
        <f t="shared" ref="S5:S36" si="2">AVERAGE(D2:D5)</f>
        <v>399.5</v>
      </c>
      <c r="T5" s="33"/>
      <c r="U5" s="13">
        <v>43899</v>
      </c>
      <c r="V5" s="11" t="str">
        <f t="shared" si="0"/>
        <v>Montag</v>
      </c>
      <c r="W5" s="34"/>
      <c r="Z5" s="12">
        <f>AVERAGE(D2:D8)</f>
        <v>668.71428571428567</v>
      </c>
      <c r="AA5" s="35"/>
      <c r="AB5" s="34"/>
      <c r="AC5" s="35"/>
      <c r="AD5" s="34"/>
      <c r="AE5" s="35"/>
      <c r="AF5" s="32"/>
      <c r="AG5" s="33"/>
      <c r="AH5" s="32"/>
      <c r="AI5" s="32"/>
    </row>
    <row r="6" spans="1:45">
      <c r="A6" s="10">
        <v>43896</v>
      </c>
      <c r="B6" s="31">
        <v>4</v>
      </c>
      <c r="C6" s="11" t="str">
        <f t="shared" si="1"/>
        <v>Freitag</v>
      </c>
      <c r="D6" s="69">
        <v>763</v>
      </c>
      <c r="E6" s="69">
        <v>735</v>
      </c>
      <c r="F6" s="69">
        <v>793</v>
      </c>
      <c r="G6" s="69">
        <v>513</v>
      </c>
      <c r="H6" s="69">
        <v>492</v>
      </c>
      <c r="I6" s="69">
        <v>536</v>
      </c>
      <c r="J6" s="69">
        <v>2.25</v>
      </c>
      <c r="K6" s="69">
        <v>2.16</v>
      </c>
      <c r="L6" s="69">
        <v>2.33</v>
      </c>
      <c r="M6" s="69">
        <v>2.3199999999999998</v>
      </c>
      <c r="N6" s="69">
        <v>2.27</v>
      </c>
      <c r="O6" s="69">
        <v>2.37</v>
      </c>
      <c r="P6" s="12"/>
      <c r="R6" s="32"/>
      <c r="S6" s="4">
        <f t="shared" si="2"/>
        <v>513</v>
      </c>
      <c r="T6" s="33"/>
      <c r="U6" s="13">
        <v>43900</v>
      </c>
      <c r="V6" s="11" t="str">
        <f t="shared" si="0"/>
        <v>Dienstag</v>
      </c>
      <c r="W6" s="14">
        <v>157</v>
      </c>
      <c r="Z6" s="12">
        <f>AVERAGE(D3:D9)</f>
        <v>908</v>
      </c>
      <c r="AA6" s="35"/>
      <c r="AB6" s="34"/>
      <c r="AC6" s="35"/>
      <c r="AD6" s="34"/>
      <c r="AE6" s="35"/>
      <c r="AF6" s="32"/>
      <c r="AG6" s="33"/>
      <c r="AH6" s="32"/>
      <c r="AI6" s="32"/>
    </row>
    <row r="7" spans="1:45">
      <c r="A7" s="10">
        <v>43897</v>
      </c>
      <c r="B7" s="31">
        <v>5</v>
      </c>
      <c r="C7" s="11" t="str">
        <f t="shared" si="1"/>
        <v>Samstag</v>
      </c>
      <c r="D7" s="69">
        <v>985</v>
      </c>
      <c r="E7" s="69">
        <v>956</v>
      </c>
      <c r="F7" s="69">
        <v>1018</v>
      </c>
      <c r="G7" s="69">
        <v>677</v>
      </c>
      <c r="H7" s="69">
        <v>653</v>
      </c>
      <c r="I7" s="69">
        <v>704</v>
      </c>
      <c r="J7" s="69">
        <v>2.56</v>
      </c>
      <c r="K7" s="69">
        <v>2.4500000000000002</v>
      </c>
      <c r="L7" s="69">
        <v>2.64</v>
      </c>
      <c r="M7" s="69">
        <v>2.5299999999999998</v>
      </c>
      <c r="N7" s="69">
        <v>2.48</v>
      </c>
      <c r="O7" s="69">
        <v>2.58</v>
      </c>
      <c r="P7" s="12">
        <f>AVERAGE(D1:D7)</f>
        <v>557.66666666666663</v>
      </c>
      <c r="R7" s="32"/>
      <c r="S7" s="4">
        <f t="shared" si="2"/>
        <v>676.75</v>
      </c>
      <c r="T7" s="33"/>
      <c r="U7" s="13">
        <v>43901</v>
      </c>
      <c r="V7" s="11" t="str">
        <f t="shared" si="0"/>
        <v>Mittwoch</v>
      </c>
      <c r="W7" s="14">
        <v>271</v>
      </c>
      <c r="Z7" s="12">
        <f>AVERAGE(D4:D10)</f>
        <v>1227.8571428571429</v>
      </c>
      <c r="AA7" s="35"/>
      <c r="AB7" s="34"/>
      <c r="AC7" s="35"/>
      <c r="AD7" s="34"/>
      <c r="AE7" s="35"/>
      <c r="AF7" s="32"/>
      <c r="AG7" s="33"/>
      <c r="AH7" s="32"/>
      <c r="AI7" s="32"/>
    </row>
    <row r="8" spans="1:45">
      <c r="A8" s="10">
        <v>43898</v>
      </c>
      <c r="B8" s="31">
        <v>6</v>
      </c>
      <c r="C8" s="11" t="str">
        <f t="shared" si="1"/>
        <v>Sonntag</v>
      </c>
      <c r="D8" s="69">
        <v>1335</v>
      </c>
      <c r="E8" s="69">
        <v>1300</v>
      </c>
      <c r="F8" s="69">
        <v>1370</v>
      </c>
      <c r="G8" s="69">
        <v>897</v>
      </c>
      <c r="H8" s="69">
        <v>868</v>
      </c>
      <c r="I8" s="69">
        <v>927</v>
      </c>
      <c r="J8" s="69">
        <v>2.71</v>
      </c>
      <c r="K8" s="69">
        <v>2.63</v>
      </c>
      <c r="L8" s="69">
        <v>2.79</v>
      </c>
      <c r="M8" s="69">
        <v>2.89</v>
      </c>
      <c r="N8" s="69">
        <v>2.84</v>
      </c>
      <c r="O8" s="69">
        <v>2.94</v>
      </c>
      <c r="P8" s="12">
        <f t="shared" ref="P8:P71" si="3">AVERAGE(D2:D8)</f>
        <v>668.71428571428567</v>
      </c>
      <c r="R8" s="32"/>
      <c r="S8" s="4">
        <f t="shared" si="2"/>
        <v>896.75</v>
      </c>
      <c r="T8" s="33"/>
      <c r="U8" s="13">
        <v>43902</v>
      </c>
      <c r="V8" s="11" t="str">
        <f t="shared" si="0"/>
        <v>Donnerstag</v>
      </c>
      <c r="W8" s="14">
        <v>802</v>
      </c>
      <c r="Z8" s="12">
        <f t="shared" ref="Z8:Z36" si="4">AVERAGE(D5:D11)</f>
        <v>1623.5714285714287</v>
      </c>
      <c r="AA8" s="35"/>
      <c r="AB8" s="34"/>
      <c r="AC8" s="35"/>
      <c r="AD8" s="34"/>
      <c r="AE8" s="35"/>
      <c r="AF8" s="32"/>
      <c r="AG8" s="33"/>
      <c r="AH8" s="32"/>
      <c r="AI8" s="32"/>
    </row>
    <row r="9" spans="1:45" s="9" customFormat="1">
      <c r="A9" s="3">
        <v>43899</v>
      </c>
      <c r="B9" s="31">
        <v>7</v>
      </c>
      <c r="C9" s="9" t="str">
        <f t="shared" si="1"/>
        <v>Montag</v>
      </c>
      <c r="D9" s="69">
        <v>1984</v>
      </c>
      <c r="E9" s="69">
        <v>1946</v>
      </c>
      <c r="F9" s="69">
        <v>2025</v>
      </c>
      <c r="G9" s="69">
        <v>1267</v>
      </c>
      <c r="H9" s="69">
        <v>1234</v>
      </c>
      <c r="I9" s="69">
        <v>1301</v>
      </c>
      <c r="J9" s="69">
        <v>3.17</v>
      </c>
      <c r="K9" s="69">
        <v>3.08</v>
      </c>
      <c r="L9" s="69">
        <v>3.25</v>
      </c>
      <c r="M9" s="69">
        <v>3.09</v>
      </c>
      <c r="N9" s="69">
        <v>3.04</v>
      </c>
      <c r="O9" s="69">
        <v>3.14</v>
      </c>
      <c r="P9" s="12">
        <f t="shared" si="3"/>
        <v>908</v>
      </c>
      <c r="Q9" s="15"/>
      <c r="R9" s="4">
        <f t="shared" ref="R9:R40" si="5">W6</f>
        <v>157</v>
      </c>
      <c r="S9" s="4">
        <f t="shared" si="2"/>
        <v>1266.75</v>
      </c>
      <c r="T9" s="7">
        <f>S9/S5</f>
        <v>3.1708385481852317</v>
      </c>
      <c r="U9" s="5">
        <v>43903</v>
      </c>
      <c r="V9" s="9" t="str">
        <f t="shared" si="0"/>
        <v>Freitag</v>
      </c>
      <c r="W9" s="6">
        <v>693</v>
      </c>
      <c r="X9" s="7"/>
      <c r="Y9" s="7"/>
      <c r="Z9" s="4">
        <f t="shared" si="4"/>
        <v>2065.7142857142858</v>
      </c>
      <c r="AA9" s="8">
        <f>Z9/Z5</f>
        <v>3.0890835291604359</v>
      </c>
      <c r="AB9" s="34"/>
      <c r="AC9" s="35"/>
      <c r="AD9" s="4">
        <f t="shared" ref="AD9:AD63" si="6">AVERAGE(W6:W12)</f>
        <v>696.14285714285711</v>
      </c>
      <c r="AE9" s="35"/>
      <c r="AF9" s="32"/>
      <c r="AG9" s="33"/>
      <c r="AH9" s="4">
        <f>AD16</f>
        <v>2380</v>
      </c>
      <c r="AI9" s="32"/>
      <c r="AJ9" s="7"/>
      <c r="AN9" s="7"/>
      <c r="AO9" s="7"/>
    </row>
    <row r="10" spans="1:45" s="9" customFormat="1">
      <c r="A10" s="3">
        <v>43900</v>
      </c>
      <c r="B10" s="31">
        <v>8</v>
      </c>
      <c r="C10" s="9" t="str">
        <f t="shared" si="1"/>
        <v>Dienstag</v>
      </c>
      <c r="D10" s="69">
        <v>2569</v>
      </c>
      <c r="E10" s="69">
        <v>2521</v>
      </c>
      <c r="F10" s="69">
        <v>2615</v>
      </c>
      <c r="G10" s="69">
        <v>1718</v>
      </c>
      <c r="H10" s="69">
        <v>1681</v>
      </c>
      <c r="I10" s="69">
        <v>1757</v>
      </c>
      <c r="J10" s="69">
        <v>3.35</v>
      </c>
      <c r="K10" s="69">
        <v>3.28</v>
      </c>
      <c r="L10" s="69">
        <v>3.44</v>
      </c>
      <c r="M10" s="69">
        <v>3.18</v>
      </c>
      <c r="N10" s="69">
        <v>3.12</v>
      </c>
      <c r="O10" s="69">
        <v>3.22</v>
      </c>
      <c r="P10" s="12">
        <f t="shared" si="3"/>
        <v>1227.8571428571429</v>
      </c>
      <c r="Q10" s="15"/>
      <c r="R10" s="4">
        <f t="shared" si="5"/>
        <v>271</v>
      </c>
      <c r="S10" s="4">
        <f t="shared" si="2"/>
        <v>1718.25</v>
      </c>
      <c r="T10" s="7">
        <f>S10/S6</f>
        <v>3.3494152046783627</v>
      </c>
      <c r="U10" s="5">
        <v>43904</v>
      </c>
      <c r="V10" s="9" t="str">
        <f t="shared" si="0"/>
        <v>Samstag</v>
      </c>
      <c r="W10" s="6">
        <v>733</v>
      </c>
      <c r="X10" s="7"/>
      <c r="Y10" s="7"/>
      <c r="Z10" s="4">
        <f t="shared" si="4"/>
        <v>2584.5714285714284</v>
      </c>
      <c r="AA10" s="8">
        <f t="shared" ref="AA10:AA64" si="7">Z10/Z6</f>
        <v>2.8464443045940842</v>
      </c>
      <c r="AB10" s="34"/>
      <c r="AC10" s="35"/>
      <c r="AD10" s="4">
        <f t="shared" si="6"/>
        <v>837.14285714285711</v>
      </c>
      <c r="AE10" s="35"/>
      <c r="AF10" s="32"/>
      <c r="AG10" s="33"/>
      <c r="AH10" s="4">
        <f t="shared" ref="AH10:AH56" si="8">AD17</f>
        <v>2897.1428571428573</v>
      </c>
      <c r="AI10" s="32"/>
      <c r="AJ10" s="7"/>
      <c r="AN10" s="7"/>
      <c r="AO10" s="7"/>
    </row>
    <row r="11" spans="1:45" s="9" customFormat="1">
      <c r="A11" s="3">
        <v>43901</v>
      </c>
      <c r="B11" s="31">
        <v>9</v>
      </c>
      <c r="C11" s="9" t="str">
        <f t="shared" si="1"/>
        <v>Mittwoch</v>
      </c>
      <c r="D11" s="69">
        <v>3225</v>
      </c>
      <c r="E11" s="69">
        <v>3173</v>
      </c>
      <c r="F11" s="69">
        <v>3270</v>
      </c>
      <c r="G11" s="69">
        <v>2278</v>
      </c>
      <c r="H11" s="69">
        <v>2235</v>
      </c>
      <c r="I11" s="69">
        <v>2320</v>
      </c>
      <c r="J11" s="69">
        <v>3.37</v>
      </c>
      <c r="K11" s="69">
        <v>3.3</v>
      </c>
      <c r="L11" s="69">
        <v>3.43</v>
      </c>
      <c r="M11" s="69">
        <v>3.09</v>
      </c>
      <c r="N11" s="69">
        <v>3.05</v>
      </c>
      <c r="O11" s="69">
        <v>3.12</v>
      </c>
      <c r="P11" s="12">
        <f t="shared" si="3"/>
        <v>1623.5714285714287</v>
      </c>
      <c r="Q11" s="15">
        <f t="shared" ref="Q11:Q18" si="9">P12/P8</f>
        <v>3.0890835291604359</v>
      </c>
      <c r="R11" s="4">
        <f t="shared" si="5"/>
        <v>802</v>
      </c>
      <c r="S11" s="4">
        <f t="shared" si="2"/>
        <v>2278.25</v>
      </c>
      <c r="T11" s="7">
        <f t="shared" ref="T11:T64" si="10">S11/S7</f>
        <v>3.366457332840783</v>
      </c>
      <c r="U11" s="5">
        <v>43905</v>
      </c>
      <c r="V11" s="9" t="str">
        <f t="shared" si="0"/>
        <v>Sonntag</v>
      </c>
      <c r="W11" s="6">
        <v>1043</v>
      </c>
      <c r="X11" s="7"/>
      <c r="Y11" s="7"/>
      <c r="Z11" s="4">
        <f t="shared" si="4"/>
        <v>3083.5714285714284</v>
      </c>
      <c r="AA11" s="8">
        <f t="shared" si="7"/>
        <v>2.5113438045375216</v>
      </c>
      <c r="AB11" s="34"/>
      <c r="AC11" s="35"/>
      <c r="AD11" s="4">
        <f t="shared" si="6"/>
        <v>947.28571428571433</v>
      </c>
      <c r="AE11" s="35"/>
      <c r="AF11" s="34"/>
      <c r="AG11" s="35"/>
      <c r="AH11" s="4">
        <f t="shared" si="8"/>
        <v>3336.5714285714284</v>
      </c>
      <c r="AI11" s="32"/>
      <c r="AJ11" s="7"/>
      <c r="AN11" s="7"/>
      <c r="AO11" s="7"/>
    </row>
    <row r="12" spans="1:45" s="9" customFormat="1">
      <c r="A12" s="3">
        <v>43902</v>
      </c>
      <c r="B12" s="31">
        <v>10</v>
      </c>
      <c r="C12" s="9" t="str">
        <f t="shared" si="1"/>
        <v>Donnerstag</v>
      </c>
      <c r="D12" s="69">
        <v>3599</v>
      </c>
      <c r="E12" s="69">
        <v>3546</v>
      </c>
      <c r="F12" s="69">
        <v>3660</v>
      </c>
      <c r="G12" s="69">
        <v>2844</v>
      </c>
      <c r="H12" s="69">
        <v>2797</v>
      </c>
      <c r="I12" s="69">
        <v>2892</v>
      </c>
      <c r="J12" s="69">
        <v>3.17</v>
      </c>
      <c r="K12" s="69">
        <v>3.12</v>
      </c>
      <c r="L12" s="69">
        <v>3.23</v>
      </c>
      <c r="M12" s="69">
        <v>2.85</v>
      </c>
      <c r="N12" s="69">
        <v>2.82</v>
      </c>
      <c r="O12" s="69">
        <v>2.88</v>
      </c>
      <c r="P12" s="12">
        <f t="shared" si="3"/>
        <v>2065.7142857142858</v>
      </c>
      <c r="Q12" s="15">
        <f t="shared" si="9"/>
        <v>2.8464443045940842</v>
      </c>
      <c r="R12" s="4">
        <f t="shared" si="5"/>
        <v>693</v>
      </c>
      <c r="S12" s="4">
        <f t="shared" si="2"/>
        <v>2844.25</v>
      </c>
      <c r="T12" s="7">
        <f t="shared" si="10"/>
        <v>3.1717312517424032</v>
      </c>
      <c r="U12" s="5">
        <v>43906</v>
      </c>
      <c r="V12" s="9" t="str">
        <f t="shared" si="0"/>
        <v>Montag</v>
      </c>
      <c r="W12" s="6">
        <v>1174</v>
      </c>
      <c r="X12" s="7"/>
      <c r="Y12" s="7"/>
      <c r="Z12" s="4">
        <f t="shared" si="4"/>
        <v>3567.1428571428573</v>
      </c>
      <c r="AA12" s="8">
        <f t="shared" si="7"/>
        <v>2.1970963484381874</v>
      </c>
      <c r="AB12" s="4">
        <f t="shared" ref="AB12:AB43" si="11">AVERAGE(D9:D12,AA9^1.75*D6,AA9^1.75*D7,AA9^1.75*D8)</f>
        <v>4795.4179288088617</v>
      </c>
      <c r="AC12" s="8">
        <f>AB12/Z8</f>
        <v>2.9536230093851326</v>
      </c>
      <c r="AD12" s="4">
        <f t="shared" si="6"/>
        <v>1232.8571428571429</v>
      </c>
      <c r="AE12" s="35"/>
      <c r="AF12" s="34"/>
      <c r="AG12" s="35"/>
      <c r="AH12" s="4">
        <f t="shared" si="8"/>
        <v>3644.1428571428573</v>
      </c>
      <c r="AI12" s="35"/>
      <c r="AJ12" s="7"/>
      <c r="AN12" s="7"/>
      <c r="AO12" s="7"/>
    </row>
    <row r="13" spans="1:45" s="9" customFormat="1">
      <c r="A13" s="3">
        <v>43903</v>
      </c>
      <c r="B13" s="31">
        <v>11</v>
      </c>
      <c r="C13" s="9" t="str">
        <f t="shared" si="1"/>
        <v>Freitag</v>
      </c>
      <c r="D13" s="69">
        <v>4395</v>
      </c>
      <c r="E13" s="69">
        <v>4320</v>
      </c>
      <c r="F13" s="69">
        <v>4455</v>
      </c>
      <c r="G13" s="69">
        <v>3447</v>
      </c>
      <c r="H13" s="69">
        <v>3390</v>
      </c>
      <c r="I13" s="69">
        <v>3500</v>
      </c>
      <c r="J13" s="69">
        <v>2.72</v>
      </c>
      <c r="K13" s="69">
        <v>2.68</v>
      </c>
      <c r="L13" s="69">
        <v>2.77</v>
      </c>
      <c r="M13" s="69">
        <v>2.5099999999999998</v>
      </c>
      <c r="N13" s="69">
        <v>2.4900000000000002</v>
      </c>
      <c r="O13" s="69">
        <v>2.5299999999999998</v>
      </c>
      <c r="P13" s="12">
        <f t="shared" si="3"/>
        <v>2584.5714285714284</v>
      </c>
      <c r="Q13" s="15">
        <f t="shared" si="9"/>
        <v>2.5113438045375216</v>
      </c>
      <c r="R13" s="4">
        <f t="shared" si="5"/>
        <v>733</v>
      </c>
      <c r="S13" s="4">
        <f t="shared" si="2"/>
        <v>3447</v>
      </c>
      <c r="T13" s="7">
        <f t="shared" si="10"/>
        <v>2.7211367673179394</v>
      </c>
      <c r="U13" s="5">
        <v>43907</v>
      </c>
      <c r="V13" s="9" t="str">
        <f t="shared" si="0"/>
        <v>Dienstag</v>
      </c>
      <c r="W13" s="6">
        <v>1144</v>
      </c>
      <c r="X13" s="7"/>
      <c r="Y13" s="7"/>
      <c r="Z13" s="4">
        <f t="shared" si="4"/>
        <v>4143.8571428571431</v>
      </c>
      <c r="AA13" s="8">
        <f t="shared" si="7"/>
        <v>2.0060165975103734</v>
      </c>
      <c r="AB13" s="4">
        <f t="shared" si="11"/>
        <v>5805.0548263289902</v>
      </c>
      <c r="AC13" s="8">
        <f t="shared" ref="AC13:AC64" si="12">AB13/Z9</f>
        <v>2.810192516203522</v>
      </c>
      <c r="AD13" s="4">
        <f t="shared" si="6"/>
        <v>1556.4285714285713</v>
      </c>
      <c r="AE13" s="8">
        <f>AD13/AD9</f>
        <v>2.2357890416581161</v>
      </c>
      <c r="AF13" s="34"/>
      <c r="AG13" s="35"/>
      <c r="AH13" s="4">
        <f t="shared" si="8"/>
        <v>4047.2857142857142</v>
      </c>
      <c r="AI13" s="8">
        <f>AH13/AH9</f>
        <v>1.7005402160864345</v>
      </c>
      <c r="AJ13" s="7"/>
      <c r="AN13" s="7"/>
      <c r="AO13" s="7"/>
    </row>
    <row r="14" spans="1:45" s="9" customFormat="1">
      <c r="A14" s="3">
        <v>43904</v>
      </c>
      <c r="B14" s="31">
        <v>12</v>
      </c>
      <c r="C14" s="9" t="str">
        <f t="shared" si="1"/>
        <v>Samstag</v>
      </c>
      <c r="D14" s="69">
        <v>4478</v>
      </c>
      <c r="E14" s="69">
        <v>4420</v>
      </c>
      <c r="F14" s="69">
        <v>4540</v>
      </c>
      <c r="G14" s="69">
        <v>3924</v>
      </c>
      <c r="H14" s="69">
        <v>3865</v>
      </c>
      <c r="I14" s="69">
        <v>3981</v>
      </c>
      <c r="J14" s="69">
        <v>2.2799999999999998</v>
      </c>
      <c r="K14" s="69">
        <v>2.2599999999999998</v>
      </c>
      <c r="L14" s="69">
        <v>2.31</v>
      </c>
      <c r="M14" s="69">
        <v>2.2000000000000002</v>
      </c>
      <c r="N14" s="69">
        <v>2.1800000000000002</v>
      </c>
      <c r="O14" s="69">
        <v>2.21</v>
      </c>
      <c r="P14" s="12">
        <f t="shared" si="3"/>
        <v>3083.5714285714284</v>
      </c>
      <c r="Q14" s="15">
        <f t="shared" si="9"/>
        <v>2.1970963484381874</v>
      </c>
      <c r="R14" s="4">
        <f t="shared" si="5"/>
        <v>1043</v>
      </c>
      <c r="S14" s="4">
        <f t="shared" si="2"/>
        <v>3924.25</v>
      </c>
      <c r="T14" s="7">
        <f t="shared" si="10"/>
        <v>2.2838643969154662</v>
      </c>
      <c r="U14" s="5">
        <v>43908</v>
      </c>
      <c r="V14" s="9" t="str">
        <f t="shared" si="0"/>
        <v>Mittwoch</v>
      </c>
      <c r="W14" s="6">
        <v>1042</v>
      </c>
      <c r="X14" s="7"/>
      <c r="Y14" s="7"/>
      <c r="Z14" s="4">
        <f t="shared" si="4"/>
        <v>4525.8571428571431</v>
      </c>
      <c r="AA14" s="8">
        <f t="shared" si="7"/>
        <v>1.7511054609772276</v>
      </c>
      <c r="AB14" s="4">
        <f t="shared" si="11"/>
        <v>6456.5356075087202</v>
      </c>
      <c r="AC14" s="8">
        <f t="shared" si="12"/>
        <v>2.4981068567632678</v>
      </c>
      <c r="AD14" s="4">
        <f t="shared" si="6"/>
        <v>1838.1428571428571</v>
      </c>
      <c r="AE14" s="8">
        <f t="shared" ref="AE14:AE64" si="13">AD14/AD10</f>
        <v>2.1957337883959043</v>
      </c>
      <c r="AF14" s="34"/>
      <c r="AG14" s="35"/>
      <c r="AH14" s="4">
        <f t="shared" si="8"/>
        <v>4560</v>
      </c>
      <c r="AI14" s="8">
        <f t="shared" ref="AI14:AI57" si="14">AH14/AH10</f>
        <v>1.5739644970414199</v>
      </c>
      <c r="AJ14" s="7"/>
      <c r="AN14" s="7"/>
      <c r="AO14" s="7"/>
    </row>
    <row r="15" spans="1:45" s="9" customFormat="1">
      <c r="A15" s="3">
        <v>43905</v>
      </c>
      <c r="B15" s="31">
        <v>13</v>
      </c>
      <c r="C15" s="9" t="str">
        <f t="shared" si="1"/>
        <v>Sonntag</v>
      </c>
      <c r="D15" s="69">
        <v>4720</v>
      </c>
      <c r="E15" s="69">
        <v>4647</v>
      </c>
      <c r="F15" s="69">
        <v>4783</v>
      </c>
      <c r="G15" s="69">
        <v>4298</v>
      </c>
      <c r="H15" s="69">
        <v>4233</v>
      </c>
      <c r="I15" s="69">
        <v>4359</v>
      </c>
      <c r="J15" s="69">
        <v>1.89</v>
      </c>
      <c r="K15" s="69">
        <v>1.86</v>
      </c>
      <c r="L15" s="69">
        <v>1.91</v>
      </c>
      <c r="M15" s="69">
        <v>2.0099999999999998</v>
      </c>
      <c r="N15" s="69">
        <v>1.99</v>
      </c>
      <c r="O15" s="69">
        <v>2.02</v>
      </c>
      <c r="P15" s="12">
        <f t="shared" si="3"/>
        <v>3567.1428571428573</v>
      </c>
      <c r="Q15" s="15">
        <f t="shared" si="9"/>
        <v>2.0060165975103734</v>
      </c>
      <c r="R15" s="4">
        <f t="shared" si="5"/>
        <v>1174</v>
      </c>
      <c r="S15" s="4">
        <f t="shared" si="2"/>
        <v>4298</v>
      </c>
      <c r="T15" s="7">
        <f t="shared" si="10"/>
        <v>1.8865357182047624</v>
      </c>
      <c r="U15" s="5">
        <v>43909</v>
      </c>
      <c r="V15" s="9" t="str">
        <f t="shared" si="0"/>
        <v>Donnerstag</v>
      </c>
      <c r="W15" s="6">
        <v>2801</v>
      </c>
      <c r="X15" s="7"/>
      <c r="Y15" s="7"/>
      <c r="Z15" s="4">
        <f t="shared" si="4"/>
        <v>4825.4285714285716</v>
      </c>
      <c r="AA15" s="8">
        <f t="shared" si="7"/>
        <v>1.5648830206161688</v>
      </c>
      <c r="AB15" s="4">
        <f t="shared" si="11"/>
        <v>6861.6077535970089</v>
      </c>
      <c r="AC15" s="8">
        <f t="shared" si="12"/>
        <v>2.225214467230904</v>
      </c>
      <c r="AD15" s="4">
        <f t="shared" si="6"/>
        <v>1967.4285714285713</v>
      </c>
      <c r="AE15" s="8">
        <f t="shared" si="13"/>
        <v>2.0769114763987329</v>
      </c>
      <c r="AF15" s="34"/>
      <c r="AG15" s="35"/>
      <c r="AH15" s="4">
        <f t="shared" si="8"/>
        <v>4848.1428571428569</v>
      </c>
      <c r="AI15" s="8">
        <f t="shared" si="14"/>
        <v>1.4530313409830451</v>
      </c>
      <c r="AJ15" s="7"/>
      <c r="AN15" s="7"/>
      <c r="AO15" s="7"/>
      <c r="AP15" s="15">
        <f t="shared" ref="AP15:AP46" si="15">ABS(G15-$D15)</f>
        <v>422</v>
      </c>
      <c r="AQ15" s="15">
        <f>ABS(P15-$D15)</f>
        <v>1152.8571428571427</v>
      </c>
      <c r="AR15" s="15">
        <f t="shared" ref="AR15:AR46" si="16">ABS(Z15-$D15)</f>
        <v>105.42857142857156</v>
      </c>
      <c r="AS15" s="15">
        <f t="shared" ref="AS15:AS46" si="17">ABS(AB15-$D15)</f>
        <v>2141.6077535970089</v>
      </c>
    </row>
    <row r="16" spans="1:45">
      <c r="A16" s="10">
        <v>43906</v>
      </c>
      <c r="B16" s="31">
        <v>14</v>
      </c>
      <c r="C16" s="11" t="str">
        <f t="shared" si="1"/>
        <v>Montag</v>
      </c>
      <c r="D16" s="69">
        <v>6021</v>
      </c>
      <c r="E16" s="69">
        <v>5947</v>
      </c>
      <c r="F16" s="69">
        <v>6087</v>
      </c>
      <c r="G16" s="69">
        <v>4903</v>
      </c>
      <c r="H16" s="69">
        <v>4833</v>
      </c>
      <c r="I16" s="69">
        <v>4966</v>
      </c>
      <c r="J16" s="69">
        <v>1.72</v>
      </c>
      <c r="K16" s="69">
        <v>1.71</v>
      </c>
      <c r="L16" s="69">
        <v>1.74</v>
      </c>
      <c r="M16" s="69">
        <v>1.75</v>
      </c>
      <c r="N16" s="69">
        <v>1.74</v>
      </c>
      <c r="O16" s="69">
        <v>1.76</v>
      </c>
      <c r="P16" s="12">
        <f t="shared" si="3"/>
        <v>4143.8571428571431</v>
      </c>
      <c r="Q16" s="15">
        <f t="shared" si="9"/>
        <v>1.7511054609772276</v>
      </c>
      <c r="R16" s="12">
        <f t="shared" si="5"/>
        <v>1144</v>
      </c>
      <c r="S16" s="4">
        <f t="shared" si="2"/>
        <v>4903.5</v>
      </c>
      <c r="T16" s="7">
        <f t="shared" si="10"/>
        <v>1.7240045706249452</v>
      </c>
      <c r="U16" s="13">
        <v>43910</v>
      </c>
      <c r="V16" s="11" t="str">
        <f t="shared" si="0"/>
        <v>Freitag</v>
      </c>
      <c r="W16" s="14">
        <v>2958</v>
      </c>
      <c r="Z16" s="12">
        <f t="shared" si="4"/>
        <v>4987.7142857142853</v>
      </c>
      <c r="AA16" s="22">
        <f t="shared" si="7"/>
        <v>1.3982378854625548</v>
      </c>
      <c r="AB16" s="12">
        <f t="shared" si="11"/>
        <v>7339.2394115262678</v>
      </c>
      <c r="AC16" s="16">
        <f t="shared" si="12"/>
        <v>2.0574559824062422</v>
      </c>
      <c r="AD16" s="12">
        <f t="shared" si="6"/>
        <v>2380</v>
      </c>
      <c r="AE16" s="8">
        <f t="shared" si="13"/>
        <v>1.9304750869061413</v>
      </c>
      <c r="AF16" s="12">
        <f t="shared" ref="AF16:AF47" si="18">AVERAGE(W13:W16,AE13^1.75*W10,AE13^1.75*W11,AE13^1.75*W12)</f>
        <v>2857.7724440950578</v>
      </c>
      <c r="AG16" s="16">
        <f t="shared" ref="AG16:AG64" si="19">AF16/AD12</f>
        <v>2.3180077762068834</v>
      </c>
      <c r="AH16" s="12">
        <f t="shared" si="8"/>
        <v>4946.5714285714284</v>
      </c>
      <c r="AI16" s="8">
        <f t="shared" si="14"/>
        <v>1.3574032694343172</v>
      </c>
      <c r="AP16" s="15">
        <f t="shared" si="15"/>
        <v>1118</v>
      </c>
      <c r="AQ16" s="15">
        <f t="shared" ref="AQ16:AQ75" si="20">ABS(P16-$D16)</f>
        <v>1877.1428571428569</v>
      </c>
      <c r="AR16" s="15">
        <f t="shared" si="16"/>
        <v>1033.2857142857147</v>
      </c>
      <c r="AS16" s="15">
        <f t="shared" si="17"/>
        <v>1318.2394115262678</v>
      </c>
    </row>
    <row r="17" spans="1:45">
      <c r="A17" s="10">
        <v>43907</v>
      </c>
      <c r="B17" s="31">
        <v>15</v>
      </c>
      <c r="C17" s="11" t="str">
        <f t="shared" si="1"/>
        <v>Dienstag</v>
      </c>
      <c r="D17" s="69">
        <v>5243</v>
      </c>
      <c r="E17" s="69">
        <v>5172</v>
      </c>
      <c r="F17" s="69">
        <v>5320</v>
      </c>
      <c r="G17" s="69">
        <v>5115</v>
      </c>
      <c r="H17" s="69">
        <v>5046</v>
      </c>
      <c r="I17" s="69">
        <v>5182</v>
      </c>
      <c r="J17" s="69">
        <v>1.48</v>
      </c>
      <c r="K17" s="69">
        <v>1.47</v>
      </c>
      <c r="L17" s="69">
        <v>1.5</v>
      </c>
      <c r="M17" s="69">
        <v>1.56</v>
      </c>
      <c r="N17" s="69">
        <v>1.56</v>
      </c>
      <c r="O17" s="69">
        <v>1.57</v>
      </c>
      <c r="P17" s="12">
        <f t="shared" si="3"/>
        <v>4525.8571428571431</v>
      </c>
      <c r="Q17" s="15">
        <f t="shared" si="9"/>
        <v>1.5648830206161688</v>
      </c>
      <c r="R17" s="12">
        <f t="shared" si="5"/>
        <v>1042</v>
      </c>
      <c r="S17" s="4">
        <f t="shared" si="2"/>
        <v>5115.5</v>
      </c>
      <c r="T17" s="7">
        <f t="shared" si="10"/>
        <v>1.4840440963156367</v>
      </c>
      <c r="U17" s="13">
        <v>43911</v>
      </c>
      <c r="V17" s="11" t="str">
        <f t="shared" si="0"/>
        <v>Samstag</v>
      </c>
      <c r="W17" s="14">
        <v>2705</v>
      </c>
      <c r="Z17" s="12">
        <f t="shared" si="4"/>
        <v>5119.8571428571431</v>
      </c>
      <c r="AA17" s="8">
        <f t="shared" si="7"/>
        <v>1.23552935498328</v>
      </c>
      <c r="AB17" s="12">
        <f t="shared" si="11"/>
        <v>7195.353299787399</v>
      </c>
      <c r="AC17" s="16">
        <f t="shared" si="12"/>
        <v>1.7363902884997342</v>
      </c>
      <c r="AD17" s="12">
        <f t="shared" si="6"/>
        <v>2897.1428571428573</v>
      </c>
      <c r="AE17" s="8">
        <f t="shared" si="13"/>
        <v>1.8614043139054615</v>
      </c>
      <c r="AF17" s="12">
        <f t="shared" si="18"/>
        <v>3259.668974561363</v>
      </c>
      <c r="AG17" s="16">
        <f t="shared" si="19"/>
        <v>2.0943260965515873</v>
      </c>
      <c r="AH17" s="12">
        <f t="shared" si="8"/>
        <v>4925.2857142857147</v>
      </c>
      <c r="AI17" s="8">
        <f t="shared" si="14"/>
        <v>1.2169355123363101</v>
      </c>
      <c r="AP17" s="15">
        <f t="shared" si="15"/>
        <v>128</v>
      </c>
      <c r="AQ17" s="15">
        <f t="shared" si="20"/>
        <v>717.14285714285688</v>
      </c>
      <c r="AR17" s="15">
        <f t="shared" si="16"/>
        <v>123.14285714285688</v>
      </c>
      <c r="AS17" s="15">
        <f t="shared" si="17"/>
        <v>1952.353299787399</v>
      </c>
    </row>
    <row r="18" spans="1:45">
      <c r="A18" s="10">
        <v>43908</v>
      </c>
      <c r="B18" s="31">
        <v>16</v>
      </c>
      <c r="C18" s="11" t="str">
        <f t="shared" si="1"/>
        <v>Mittwoch</v>
      </c>
      <c r="D18" s="69">
        <v>5322</v>
      </c>
      <c r="E18" s="69">
        <v>5260</v>
      </c>
      <c r="F18" s="69">
        <v>5385</v>
      </c>
      <c r="G18" s="69">
        <v>5327</v>
      </c>
      <c r="H18" s="69">
        <v>5256</v>
      </c>
      <c r="I18" s="69">
        <v>5394</v>
      </c>
      <c r="J18" s="69">
        <v>1.36</v>
      </c>
      <c r="K18" s="69">
        <v>1.35</v>
      </c>
      <c r="L18" s="69">
        <v>1.37</v>
      </c>
      <c r="M18" s="69">
        <v>1.4</v>
      </c>
      <c r="N18" s="69">
        <v>1.39</v>
      </c>
      <c r="O18" s="69">
        <v>1.41</v>
      </c>
      <c r="P18" s="12">
        <f t="shared" si="3"/>
        <v>4825.4285714285716</v>
      </c>
      <c r="Q18" s="15">
        <f t="shared" si="9"/>
        <v>1.3982378854625548</v>
      </c>
      <c r="R18" s="12">
        <f t="shared" si="5"/>
        <v>2801</v>
      </c>
      <c r="S18" s="4">
        <f t="shared" si="2"/>
        <v>5326.5</v>
      </c>
      <c r="T18" s="7">
        <f t="shared" si="10"/>
        <v>1.3573294260049691</v>
      </c>
      <c r="U18" s="13">
        <v>43912</v>
      </c>
      <c r="V18" s="11" t="str">
        <f t="shared" si="0"/>
        <v>Sonntag</v>
      </c>
      <c r="W18" s="14">
        <v>1948</v>
      </c>
      <c r="Z18" s="12">
        <f t="shared" si="4"/>
        <v>5114.4285714285716</v>
      </c>
      <c r="AA18" s="8">
        <f t="shared" si="7"/>
        <v>1.1300464000505035</v>
      </c>
      <c r="AB18" s="12">
        <f t="shared" si="11"/>
        <v>6944.7627819024619</v>
      </c>
      <c r="AC18" s="16">
        <f t="shared" si="12"/>
        <v>1.5344635419752291</v>
      </c>
      <c r="AD18" s="12">
        <f t="shared" si="6"/>
        <v>3336.5714285714284</v>
      </c>
      <c r="AE18" s="8">
        <f t="shared" si="13"/>
        <v>1.8151861350742209</v>
      </c>
      <c r="AF18" s="12">
        <f t="shared" si="18"/>
        <v>3212.1649078104065</v>
      </c>
      <c r="AG18" s="16">
        <f t="shared" si="19"/>
        <v>1.7475055844153917</v>
      </c>
      <c r="AH18" s="12">
        <f t="shared" si="8"/>
        <v>5116</v>
      </c>
      <c r="AI18" s="8">
        <f t="shared" si="14"/>
        <v>1.1219298245614036</v>
      </c>
      <c r="AP18" s="15">
        <f t="shared" si="15"/>
        <v>5</v>
      </c>
      <c r="AQ18" s="15">
        <f t="shared" si="20"/>
        <v>496.57142857142844</v>
      </c>
      <c r="AR18" s="15">
        <f t="shared" si="16"/>
        <v>207.57142857142844</v>
      </c>
      <c r="AS18" s="15">
        <f t="shared" si="17"/>
        <v>1622.7627819024619</v>
      </c>
    </row>
    <row r="19" spans="1:45">
      <c r="A19" s="10">
        <v>43909</v>
      </c>
      <c r="B19" s="31">
        <v>17</v>
      </c>
      <c r="C19" s="11" t="str">
        <f t="shared" si="1"/>
        <v>Donnerstag</v>
      </c>
      <c r="D19" s="69">
        <v>4735</v>
      </c>
      <c r="E19" s="69">
        <v>4674</v>
      </c>
      <c r="F19" s="69">
        <v>4801</v>
      </c>
      <c r="G19" s="69">
        <v>5330</v>
      </c>
      <c r="H19" s="69">
        <v>5263</v>
      </c>
      <c r="I19" s="69">
        <v>5398</v>
      </c>
      <c r="J19" s="69">
        <v>1.24</v>
      </c>
      <c r="K19" s="69">
        <v>1.23</v>
      </c>
      <c r="L19" s="69">
        <v>1.25</v>
      </c>
      <c r="M19" s="69">
        <v>1.24</v>
      </c>
      <c r="N19" s="69">
        <v>1.23</v>
      </c>
      <c r="O19" s="69">
        <v>1.24</v>
      </c>
      <c r="P19" s="12">
        <f t="shared" si="3"/>
        <v>4987.7142857142853</v>
      </c>
      <c r="Q19" s="15">
        <f t="shared" ref="Q19:Q76" si="21">P20/P16</f>
        <v>1.23552935498328</v>
      </c>
      <c r="R19" s="12">
        <f t="shared" si="5"/>
        <v>2958</v>
      </c>
      <c r="S19" s="4">
        <f t="shared" si="2"/>
        <v>5330.25</v>
      </c>
      <c r="T19" s="7">
        <f t="shared" si="10"/>
        <v>1.2401698464402047</v>
      </c>
      <c r="U19" s="13">
        <v>43913</v>
      </c>
      <c r="V19" s="11" t="str">
        <f t="shared" si="0"/>
        <v>Montag</v>
      </c>
      <c r="W19" s="14">
        <v>4062</v>
      </c>
      <c r="Z19" s="12">
        <f t="shared" si="4"/>
        <v>4989.4285714285716</v>
      </c>
      <c r="AA19" s="8">
        <f t="shared" si="7"/>
        <v>1.0339866185090887</v>
      </c>
      <c r="AB19" s="12">
        <f t="shared" si="11"/>
        <v>6537.1328056975181</v>
      </c>
      <c r="AC19" s="16">
        <f t="shared" si="12"/>
        <v>1.3547258464054304</v>
      </c>
      <c r="AD19" s="12">
        <f t="shared" si="6"/>
        <v>3644.1428571428573</v>
      </c>
      <c r="AE19" s="8">
        <f t="shared" si="13"/>
        <v>1.8522364217252398</v>
      </c>
      <c r="AF19" s="12">
        <f t="shared" si="18"/>
        <v>3920.0137594175749</v>
      </c>
      <c r="AG19" s="16">
        <f t="shared" si="19"/>
        <v>1.9924554397272021</v>
      </c>
      <c r="AH19" s="12">
        <f t="shared" si="8"/>
        <v>5287.7142857142853</v>
      </c>
      <c r="AI19" s="8">
        <f t="shared" si="14"/>
        <v>1.0906680024751745</v>
      </c>
      <c r="AP19" s="15">
        <f t="shared" si="15"/>
        <v>595</v>
      </c>
      <c r="AQ19" s="15">
        <f t="shared" si="20"/>
        <v>252.71428571428532</v>
      </c>
      <c r="AR19" s="15">
        <f t="shared" si="16"/>
        <v>254.42857142857156</v>
      </c>
      <c r="AS19" s="15">
        <f t="shared" si="17"/>
        <v>1802.1328056975181</v>
      </c>
    </row>
    <row r="20" spans="1:45">
      <c r="A20" s="10">
        <v>43910</v>
      </c>
      <c r="B20" s="31">
        <v>18</v>
      </c>
      <c r="C20" s="11" t="str">
        <f t="shared" si="1"/>
        <v>Freitag</v>
      </c>
      <c r="D20" s="69">
        <v>5320</v>
      </c>
      <c r="E20" s="69">
        <v>5258</v>
      </c>
      <c r="F20" s="69">
        <v>5382</v>
      </c>
      <c r="G20" s="69">
        <v>5155</v>
      </c>
      <c r="H20" s="69">
        <v>5091</v>
      </c>
      <c r="I20" s="69">
        <v>5222</v>
      </c>
      <c r="J20" s="69">
        <v>1.05</v>
      </c>
      <c r="K20" s="69">
        <v>1.04</v>
      </c>
      <c r="L20" s="69">
        <v>1.06</v>
      </c>
      <c r="M20" s="69">
        <v>1.1299999999999999</v>
      </c>
      <c r="N20" s="69">
        <v>1.1200000000000001</v>
      </c>
      <c r="O20" s="69">
        <v>1.1399999999999999</v>
      </c>
      <c r="P20" s="12">
        <f t="shared" si="3"/>
        <v>5119.8571428571431</v>
      </c>
      <c r="Q20" s="15">
        <f t="shared" si="21"/>
        <v>1.1300464000505035</v>
      </c>
      <c r="R20" s="12">
        <f t="shared" si="5"/>
        <v>2705</v>
      </c>
      <c r="S20" s="4">
        <f t="shared" si="2"/>
        <v>5155</v>
      </c>
      <c r="T20" s="7">
        <f t="shared" si="10"/>
        <v>1.0512898949729785</v>
      </c>
      <c r="U20" s="13">
        <v>43914</v>
      </c>
      <c r="V20" s="11" t="str">
        <f t="shared" si="0"/>
        <v>Dienstag</v>
      </c>
      <c r="W20" s="14">
        <v>4764</v>
      </c>
      <c r="Z20" s="12">
        <f t="shared" si="4"/>
        <v>4867.7142857142853</v>
      </c>
      <c r="AA20" s="8">
        <f t="shared" si="7"/>
        <v>0.9759408833132841</v>
      </c>
      <c r="AB20" s="12">
        <f t="shared" si="11"/>
        <v>6093.6869068151118</v>
      </c>
      <c r="AC20" s="16">
        <f t="shared" si="12"/>
        <v>1.2217393695281487</v>
      </c>
      <c r="AD20" s="12">
        <f t="shared" si="6"/>
        <v>4047.2857142857142</v>
      </c>
      <c r="AE20" s="8">
        <f t="shared" si="13"/>
        <v>1.7005402160864345</v>
      </c>
      <c r="AF20" s="12">
        <f t="shared" si="18"/>
        <v>4807.5847769659285</v>
      </c>
      <c r="AG20" s="16">
        <f t="shared" si="19"/>
        <v>2.0199936037671971</v>
      </c>
      <c r="AH20" s="12">
        <f t="shared" si="8"/>
        <v>5344</v>
      </c>
      <c r="AI20" s="8">
        <f t="shared" si="14"/>
        <v>1.08034424998556</v>
      </c>
      <c r="AP20" s="15">
        <f t="shared" si="15"/>
        <v>165</v>
      </c>
      <c r="AQ20" s="15">
        <f t="shared" si="20"/>
        <v>200.14285714285688</v>
      </c>
      <c r="AR20" s="15">
        <f t="shared" si="16"/>
        <v>452.28571428571468</v>
      </c>
      <c r="AS20" s="15">
        <f t="shared" si="17"/>
        <v>773.6869068151118</v>
      </c>
    </row>
    <row r="21" spans="1:45">
      <c r="A21" s="10">
        <v>43911</v>
      </c>
      <c r="B21" s="31">
        <v>19</v>
      </c>
      <c r="C21" s="11" t="str">
        <f t="shared" si="1"/>
        <v>Samstag</v>
      </c>
      <c r="D21" s="69">
        <v>4440</v>
      </c>
      <c r="E21" s="69">
        <v>4377</v>
      </c>
      <c r="F21" s="69">
        <v>4507</v>
      </c>
      <c r="G21" s="69">
        <v>4955</v>
      </c>
      <c r="H21" s="69">
        <v>4892</v>
      </c>
      <c r="I21" s="69">
        <v>5019</v>
      </c>
      <c r="J21" s="69">
        <v>0.97</v>
      </c>
      <c r="K21" s="69">
        <v>0.96</v>
      </c>
      <c r="L21" s="69">
        <v>0.98</v>
      </c>
      <c r="M21" s="69">
        <v>1.03</v>
      </c>
      <c r="N21" s="69">
        <v>1.03</v>
      </c>
      <c r="O21" s="69">
        <v>1.04</v>
      </c>
      <c r="P21" s="12">
        <f t="shared" si="3"/>
        <v>5114.4285714285716</v>
      </c>
      <c r="Q21" s="15">
        <f t="shared" si="21"/>
        <v>1.0339866185090887</v>
      </c>
      <c r="R21" s="12">
        <f t="shared" si="5"/>
        <v>1948</v>
      </c>
      <c r="S21" s="4">
        <f t="shared" si="2"/>
        <v>4954.25</v>
      </c>
      <c r="T21" s="7">
        <f t="shared" si="10"/>
        <v>0.96847815462809106</v>
      </c>
      <c r="U21" s="13">
        <v>43915</v>
      </c>
      <c r="V21" s="11" t="str">
        <f t="shared" si="0"/>
        <v>Mittwoch</v>
      </c>
      <c r="W21" s="14">
        <v>4118</v>
      </c>
      <c r="Z21" s="12">
        <f t="shared" si="4"/>
        <v>4708.1428571428569</v>
      </c>
      <c r="AA21" s="8">
        <f t="shared" si="7"/>
        <v>0.91958480984402458</v>
      </c>
      <c r="AB21" s="12">
        <f t="shared" si="11"/>
        <v>5659.1726238261826</v>
      </c>
      <c r="AC21" s="16">
        <f t="shared" si="12"/>
        <v>1.1053379939949015</v>
      </c>
      <c r="AD21" s="12">
        <f t="shared" si="6"/>
        <v>4560</v>
      </c>
      <c r="AE21" s="8">
        <f t="shared" si="13"/>
        <v>1.5739644970414199</v>
      </c>
      <c r="AF21" s="12">
        <f t="shared" si="18"/>
        <v>5559.7634576747687</v>
      </c>
      <c r="AG21" s="16">
        <f t="shared" si="19"/>
        <v>1.9190505031421785</v>
      </c>
      <c r="AH21" s="12">
        <f t="shared" si="8"/>
        <v>5313.7142857142853</v>
      </c>
      <c r="AI21" s="8">
        <f t="shared" si="14"/>
        <v>1.0788641703164428</v>
      </c>
      <c r="AP21" s="15">
        <f t="shared" si="15"/>
        <v>515</v>
      </c>
      <c r="AQ21" s="15">
        <f t="shared" si="20"/>
        <v>674.42857142857156</v>
      </c>
      <c r="AR21" s="15">
        <f t="shared" si="16"/>
        <v>268.14285714285688</v>
      </c>
      <c r="AS21" s="15">
        <f t="shared" si="17"/>
        <v>1219.1726238261826</v>
      </c>
    </row>
    <row r="22" spans="1:45">
      <c r="A22" s="10">
        <v>43912</v>
      </c>
      <c r="B22" s="31">
        <v>20</v>
      </c>
      <c r="C22" s="11" t="str">
        <f t="shared" si="1"/>
        <v>Sonntag</v>
      </c>
      <c r="D22" s="69">
        <v>3845</v>
      </c>
      <c r="E22" s="69">
        <v>3779</v>
      </c>
      <c r="F22" s="69">
        <v>3913</v>
      </c>
      <c r="G22" s="69">
        <v>4585</v>
      </c>
      <c r="H22" s="69">
        <v>4522</v>
      </c>
      <c r="I22" s="69">
        <v>4651</v>
      </c>
      <c r="J22" s="69">
        <v>0.86</v>
      </c>
      <c r="K22" s="69">
        <v>0.85</v>
      </c>
      <c r="L22" s="69">
        <v>0.87</v>
      </c>
      <c r="M22" s="69">
        <v>0.98</v>
      </c>
      <c r="N22" s="69">
        <v>0.97</v>
      </c>
      <c r="O22" s="69">
        <v>0.98</v>
      </c>
      <c r="P22" s="12">
        <f t="shared" si="3"/>
        <v>4989.4285714285716</v>
      </c>
      <c r="Q22" s="15">
        <f t="shared" si="21"/>
        <v>0.9759408833132841</v>
      </c>
      <c r="R22" s="12">
        <f t="shared" si="5"/>
        <v>4062</v>
      </c>
      <c r="S22" s="4">
        <f t="shared" si="2"/>
        <v>4585</v>
      </c>
      <c r="T22" s="7">
        <f t="shared" si="10"/>
        <v>0.86079038768422045</v>
      </c>
      <c r="U22" s="13">
        <v>43916</v>
      </c>
      <c r="V22" s="11" t="str">
        <f t="shared" si="0"/>
        <v>Donnerstag</v>
      </c>
      <c r="W22" s="14">
        <v>4954</v>
      </c>
      <c r="Z22" s="12">
        <f t="shared" si="4"/>
        <v>4577.7142857142853</v>
      </c>
      <c r="AA22" s="22">
        <f t="shared" si="7"/>
        <v>0.89505879724030046</v>
      </c>
      <c r="AB22" s="12">
        <f t="shared" si="11"/>
        <v>5132.1451444912518</v>
      </c>
      <c r="AC22" s="16">
        <f t="shared" si="12"/>
        <v>1.0034640376369028</v>
      </c>
      <c r="AD22" s="12">
        <f t="shared" si="6"/>
        <v>4848.1428571428569</v>
      </c>
      <c r="AE22" s="8">
        <f t="shared" si="13"/>
        <v>1.4530313409830451</v>
      </c>
      <c r="AF22" s="12">
        <f t="shared" si="18"/>
        <v>5754.370861923986</v>
      </c>
      <c r="AG22" s="16">
        <f t="shared" si="19"/>
        <v>1.7246358979905765</v>
      </c>
      <c r="AH22" s="12">
        <f t="shared" si="8"/>
        <v>5595.2857142857147</v>
      </c>
      <c r="AI22" s="8">
        <f t="shared" si="14"/>
        <v>1.0936836814475595</v>
      </c>
      <c r="AP22" s="15">
        <f t="shared" si="15"/>
        <v>740</v>
      </c>
      <c r="AQ22" s="15">
        <f t="shared" si="20"/>
        <v>1144.4285714285716</v>
      </c>
      <c r="AR22" s="15">
        <f t="shared" si="16"/>
        <v>732.71428571428532</v>
      </c>
      <c r="AS22" s="15">
        <f t="shared" si="17"/>
        <v>1287.1451444912518</v>
      </c>
    </row>
    <row r="23" spans="1:45" s="9" customFormat="1">
      <c r="A23" s="3">
        <v>43913</v>
      </c>
      <c r="B23" s="31">
        <v>21</v>
      </c>
      <c r="C23" s="9" t="str">
        <f t="shared" si="1"/>
        <v>Montag</v>
      </c>
      <c r="D23" s="69">
        <v>5169</v>
      </c>
      <c r="E23" s="69">
        <v>5105</v>
      </c>
      <c r="F23" s="69">
        <v>5223</v>
      </c>
      <c r="G23" s="69">
        <v>4693</v>
      </c>
      <c r="H23" s="69">
        <v>4630</v>
      </c>
      <c r="I23" s="69">
        <v>4756</v>
      </c>
      <c r="J23" s="69">
        <v>0.88</v>
      </c>
      <c r="K23" s="69">
        <v>0.87</v>
      </c>
      <c r="L23" s="69">
        <v>0.89</v>
      </c>
      <c r="M23" s="69">
        <v>0.92</v>
      </c>
      <c r="N23" s="69">
        <v>0.91</v>
      </c>
      <c r="O23" s="69">
        <v>0.93</v>
      </c>
      <c r="P23" s="12">
        <f t="shared" si="3"/>
        <v>4867.7142857142853</v>
      </c>
      <c r="Q23" s="15">
        <f t="shared" si="21"/>
        <v>0.91958480984402458</v>
      </c>
      <c r="R23" s="4">
        <f t="shared" si="5"/>
        <v>4764</v>
      </c>
      <c r="S23" s="4">
        <f t="shared" si="2"/>
        <v>4693.5</v>
      </c>
      <c r="T23" s="7">
        <f t="shared" si="10"/>
        <v>0.88054031236808783</v>
      </c>
      <c r="U23" s="5">
        <v>43917</v>
      </c>
      <c r="V23" s="9" t="str">
        <f t="shared" si="0"/>
        <v>Freitag</v>
      </c>
      <c r="W23" s="6">
        <v>5780</v>
      </c>
      <c r="X23" s="7"/>
      <c r="Y23" s="7"/>
      <c r="Z23" s="4">
        <f t="shared" si="4"/>
        <v>4475.1428571428569</v>
      </c>
      <c r="AA23" s="8">
        <f t="shared" si="7"/>
        <v>0.89692492698848991</v>
      </c>
      <c r="AB23" s="4">
        <f t="shared" si="11"/>
        <v>4776.5201168778103</v>
      </c>
      <c r="AC23" s="8">
        <f t="shared" si="12"/>
        <v>0.9573280884769132</v>
      </c>
      <c r="AD23" s="4">
        <f t="shared" si="6"/>
        <v>4946.5714285714284</v>
      </c>
      <c r="AE23" s="8">
        <f t="shared" si="13"/>
        <v>1.3574032694343172</v>
      </c>
      <c r="AF23" s="4">
        <f t="shared" si="18"/>
        <v>5955.0858367168721</v>
      </c>
      <c r="AG23" s="8">
        <f t="shared" si="19"/>
        <v>1.63415268560187</v>
      </c>
      <c r="AH23" s="4">
        <f t="shared" si="8"/>
        <v>5441.8571428571431</v>
      </c>
      <c r="AI23" s="8">
        <f t="shared" si="14"/>
        <v>1.0291511320041067</v>
      </c>
      <c r="AJ23" s="7"/>
      <c r="AN23" s="7"/>
      <c r="AO23" s="7"/>
      <c r="AP23" s="15">
        <f t="shared" si="15"/>
        <v>476</v>
      </c>
      <c r="AQ23" s="15">
        <f t="shared" si="20"/>
        <v>301.28571428571468</v>
      </c>
      <c r="AR23" s="15">
        <f t="shared" si="16"/>
        <v>693.85714285714312</v>
      </c>
      <c r="AS23" s="15">
        <f t="shared" si="17"/>
        <v>392.47988312218968</v>
      </c>
    </row>
    <row r="24" spans="1:45" s="9" customFormat="1">
      <c r="A24" s="3">
        <v>43914</v>
      </c>
      <c r="B24" s="31">
        <v>22</v>
      </c>
      <c r="C24" s="9" t="str">
        <f t="shared" si="1"/>
        <v>Dienstag</v>
      </c>
      <c r="D24" s="69">
        <v>4126</v>
      </c>
      <c r="E24" s="69">
        <v>4065</v>
      </c>
      <c r="F24" s="69">
        <v>4198</v>
      </c>
      <c r="G24" s="69">
        <v>4395</v>
      </c>
      <c r="H24" s="69">
        <v>4331</v>
      </c>
      <c r="I24" s="69">
        <v>4460</v>
      </c>
      <c r="J24" s="69">
        <v>0.85</v>
      </c>
      <c r="K24" s="69">
        <v>0.84</v>
      </c>
      <c r="L24" s="69">
        <v>0.86</v>
      </c>
      <c r="M24" s="69">
        <v>0.9</v>
      </c>
      <c r="N24" s="69">
        <v>0.89</v>
      </c>
      <c r="O24" s="69">
        <v>0.9</v>
      </c>
      <c r="P24" s="12">
        <f t="shared" si="3"/>
        <v>4708.1428571428569</v>
      </c>
      <c r="Q24" s="15">
        <f t="shared" si="21"/>
        <v>0.89505879724030046</v>
      </c>
      <c r="R24" s="4">
        <f t="shared" si="5"/>
        <v>4118</v>
      </c>
      <c r="S24" s="4">
        <f t="shared" si="2"/>
        <v>4395</v>
      </c>
      <c r="T24" s="7">
        <f t="shared" si="10"/>
        <v>0.85257032007759459</v>
      </c>
      <c r="U24" s="5">
        <v>43918</v>
      </c>
      <c r="V24" s="9" t="str">
        <f t="shared" si="0"/>
        <v>Samstag</v>
      </c>
      <c r="W24" s="6">
        <v>6294</v>
      </c>
      <c r="X24" s="7"/>
      <c r="Y24" s="7"/>
      <c r="Z24" s="4">
        <f t="shared" si="4"/>
        <v>4304.5714285714284</v>
      </c>
      <c r="AA24" s="22">
        <f t="shared" si="7"/>
        <v>0.88431061806656108</v>
      </c>
      <c r="AB24" s="4">
        <f t="shared" si="11"/>
        <v>4408.3930764947972</v>
      </c>
      <c r="AC24" s="8">
        <f t="shared" si="12"/>
        <v>0.90563924210434887</v>
      </c>
      <c r="AD24" s="4">
        <f t="shared" si="6"/>
        <v>4925.2857142857147</v>
      </c>
      <c r="AE24" s="8">
        <f t="shared" si="13"/>
        <v>1.2169355123363101</v>
      </c>
      <c r="AF24" s="4">
        <f t="shared" si="18"/>
        <v>6425.0962950039748</v>
      </c>
      <c r="AG24" s="8">
        <f t="shared" si="19"/>
        <v>1.5875074676159622</v>
      </c>
      <c r="AH24" s="4">
        <f t="shared" si="8"/>
        <v>5330.2857142857147</v>
      </c>
      <c r="AI24" s="8">
        <f t="shared" si="14"/>
        <v>0.99743370402053044</v>
      </c>
      <c r="AJ24" s="7"/>
      <c r="AN24" s="7"/>
      <c r="AO24" s="7"/>
      <c r="AP24" s="15">
        <f t="shared" si="15"/>
        <v>269</v>
      </c>
      <c r="AQ24" s="15">
        <f t="shared" si="20"/>
        <v>582.14285714285688</v>
      </c>
      <c r="AR24" s="15">
        <f t="shared" si="16"/>
        <v>178.57142857142844</v>
      </c>
      <c r="AS24" s="15">
        <f t="shared" si="17"/>
        <v>282.39307649479724</v>
      </c>
    </row>
    <row r="25" spans="1:45" s="9" customFormat="1">
      <c r="A25" s="3">
        <v>43915</v>
      </c>
      <c r="B25" s="31">
        <v>23</v>
      </c>
      <c r="C25" s="9" t="str">
        <f t="shared" si="1"/>
        <v>Mittwoch</v>
      </c>
      <c r="D25" s="69">
        <v>4409</v>
      </c>
      <c r="E25" s="69">
        <v>4342</v>
      </c>
      <c r="F25" s="69">
        <v>4480</v>
      </c>
      <c r="G25" s="69">
        <v>4387</v>
      </c>
      <c r="H25" s="69">
        <v>4323</v>
      </c>
      <c r="I25" s="69">
        <v>4453</v>
      </c>
      <c r="J25" s="69">
        <v>0.89</v>
      </c>
      <c r="K25" s="69">
        <v>0.88</v>
      </c>
      <c r="L25" s="69">
        <v>0.89</v>
      </c>
      <c r="M25" s="69">
        <v>0.9</v>
      </c>
      <c r="N25" s="69">
        <v>0.89</v>
      </c>
      <c r="O25" s="69">
        <v>0.9</v>
      </c>
      <c r="P25" s="12">
        <f t="shared" si="3"/>
        <v>4577.7142857142853</v>
      </c>
      <c r="Q25" s="15">
        <f t="shared" si="21"/>
        <v>0.89692492698848991</v>
      </c>
      <c r="R25" s="4">
        <f t="shared" si="5"/>
        <v>4954</v>
      </c>
      <c r="S25" s="4">
        <f t="shared" si="2"/>
        <v>4387.25</v>
      </c>
      <c r="T25" s="7">
        <f t="shared" si="10"/>
        <v>0.88555280819498405</v>
      </c>
      <c r="U25" s="5">
        <v>43919</v>
      </c>
      <c r="V25" s="9" t="str">
        <f t="shared" si="0"/>
        <v>Sonntag</v>
      </c>
      <c r="W25" s="6">
        <v>3965</v>
      </c>
      <c r="X25" s="7"/>
      <c r="Y25" s="7"/>
      <c r="Z25" s="4">
        <f t="shared" si="4"/>
        <v>4227.2857142857147</v>
      </c>
      <c r="AA25" s="8">
        <f t="shared" si="7"/>
        <v>0.89786691749855885</v>
      </c>
      <c r="AB25" s="4">
        <f t="shared" si="11"/>
        <v>4212.5341480312945</v>
      </c>
      <c r="AC25" s="8">
        <f t="shared" si="12"/>
        <v>0.89473371472582652</v>
      </c>
      <c r="AD25" s="4">
        <f t="shared" si="6"/>
        <v>5116</v>
      </c>
      <c r="AE25" s="8">
        <f t="shared" si="13"/>
        <v>1.1219298245614036</v>
      </c>
      <c r="AF25" s="4">
        <f t="shared" si="18"/>
        <v>6554.9175496124471</v>
      </c>
      <c r="AG25" s="8">
        <f t="shared" si="19"/>
        <v>1.4374819187746595</v>
      </c>
      <c r="AH25" s="4">
        <f t="shared" si="8"/>
        <v>5123.1428571428569</v>
      </c>
      <c r="AI25" s="8">
        <f t="shared" si="14"/>
        <v>0.9641359285944725</v>
      </c>
      <c r="AJ25" s="7"/>
      <c r="AN25" s="7"/>
      <c r="AO25" s="7"/>
      <c r="AP25" s="15">
        <f t="shared" si="15"/>
        <v>22</v>
      </c>
      <c r="AQ25" s="15">
        <f t="shared" si="20"/>
        <v>168.71428571428532</v>
      </c>
      <c r="AR25" s="15">
        <f t="shared" si="16"/>
        <v>181.71428571428532</v>
      </c>
      <c r="AS25" s="15">
        <f t="shared" si="17"/>
        <v>196.46585196870546</v>
      </c>
    </row>
    <row r="26" spans="1:45" s="9" customFormat="1">
      <c r="A26" s="3">
        <v>43916</v>
      </c>
      <c r="B26" s="31">
        <v>24</v>
      </c>
      <c r="C26" s="9" t="str">
        <f t="shared" si="1"/>
        <v>Donnerstag</v>
      </c>
      <c r="D26" s="69">
        <v>4017</v>
      </c>
      <c r="E26" s="69">
        <v>3964</v>
      </c>
      <c r="F26" s="69">
        <v>4099</v>
      </c>
      <c r="G26" s="69">
        <v>4430</v>
      </c>
      <c r="H26" s="69">
        <v>4369</v>
      </c>
      <c r="I26" s="69">
        <v>4500</v>
      </c>
      <c r="J26" s="69">
        <v>0.97</v>
      </c>
      <c r="K26" s="69">
        <v>0.96</v>
      </c>
      <c r="L26" s="69">
        <v>0.98</v>
      </c>
      <c r="M26" s="69">
        <v>0.88</v>
      </c>
      <c r="N26" s="69">
        <v>0.88</v>
      </c>
      <c r="O26" s="69">
        <v>0.89</v>
      </c>
      <c r="P26" s="12">
        <f t="shared" si="3"/>
        <v>4475.1428571428569</v>
      </c>
      <c r="Q26" s="15">
        <f t="shared" si="21"/>
        <v>0.88431061806656108</v>
      </c>
      <c r="R26" s="4">
        <f t="shared" si="5"/>
        <v>5780</v>
      </c>
      <c r="S26" s="4">
        <f t="shared" si="2"/>
        <v>4430.25</v>
      </c>
      <c r="T26" s="7">
        <f t="shared" si="10"/>
        <v>0.96624863685932383</v>
      </c>
      <c r="U26" s="5">
        <v>43920</v>
      </c>
      <c r="V26" s="9" t="str">
        <f t="shared" si="0"/>
        <v>Montag</v>
      </c>
      <c r="W26" s="6">
        <v>4751</v>
      </c>
      <c r="X26" s="7"/>
      <c r="Y26" s="7"/>
      <c r="Z26" s="4">
        <f t="shared" si="4"/>
        <v>4151.4285714285716</v>
      </c>
      <c r="AA26" s="8">
        <f t="shared" si="7"/>
        <v>0.90687804269129957</v>
      </c>
      <c r="AB26" s="4">
        <f t="shared" si="11"/>
        <v>4138.2302780661175</v>
      </c>
      <c r="AC26" s="8">
        <f t="shared" si="12"/>
        <v>0.90399488036645936</v>
      </c>
      <c r="AD26" s="4">
        <f t="shared" si="6"/>
        <v>5287.7142857142853</v>
      </c>
      <c r="AE26" s="8">
        <f t="shared" si="13"/>
        <v>1.0906680024751745</v>
      </c>
      <c r="AF26" s="4">
        <f t="shared" si="18"/>
        <v>6344.0621064468269</v>
      </c>
      <c r="AG26" s="8">
        <f t="shared" si="19"/>
        <v>1.3085551093239765</v>
      </c>
      <c r="AH26" s="4">
        <f t="shared" si="8"/>
        <v>4954.2857142857147</v>
      </c>
      <c r="AI26" s="8">
        <f t="shared" si="14"/>
        <v>0.88543927285725232</v>
      </c>
      <c r="AJ26" s="7"/>
      <c r="AN26" s="7"/>
      <c r="AO26" s="7"/>
      <c r="AP26" s="15">
        <f t="shared" si="15"/>
        <v>413</v>
      </c>
      <c r="AQ26" s="15">
        <f t="shared" si="20"/>
        <v>458.14285714285688</v>
      </c>
      <c r="AR26" s="15">
        <f t="shared" si="16"/>
        <v>134.42857142857156</v>
      </c>
      <c r="AS26" s="15">
        <f t="shared" si="17"/>
        <v>121.23027806611753</v>
      </c>
    </row>
    <row r="27" spans="1:45" s="9" customFormat="1">
      <c r="A27" s="3">
        <v>43917</v>
      </c>
      <c r="B27" s="31">
        <v>25</v>
      </c>
      <c r="C27" s="9" t="str">
        <f t="shared" si="1"/>
        <v>Freitag</v>
      </c>
      <c r="D27" s="69">
        <v>4126</v>
      </c>
      <c r="E27" s="69">
        <v>4071</v>
      </c>
      <c r="F27" s="69">
        <v>4191</v>
      </c>
      <c r="G27" s="69">
        <v>4170</v>
      </c>
      <c r="H27" s="69">
        <v>4110</v>
      </c>
      <c r="I27" s="69">
        <v>4242</v>
      </c>
      <c r="J27" s="69">
        <v>0.89</v>
      </c>
      <c r="K27" s="69">
        <v>0.88</v>
      </c>
      <c r="L27" s="69">
        <v>0.9</v>
      </c>
      <c r="M27" s="69">
        <v>0.9</v>
      </c>
      <c r="N27" s="69">
        <v>0.89</v>
      </c>
      <c r="O27" s="69">
        <v>0.9</v>
      </c>
      <c r="P27" s="12">
        <f t="shared" si="3"/>
        <v>4304.5714285714284</v>
      </c>
      <c r="Q27" s="15">
        <f t="shared" si="21"/>
        <v>0.89786691749855885</v>
      </c>
      <c r="R27" s="4">
        <f t="shared" si="5"/>
        <v>6294</v>
      </c>
      <c r="S27" s="4">
        <f t="shared" si="2"/>
        <v>4169.5</v>
      </c>
      <c r="T27" s="7">
        <f t="shared" si="10"/>
        <v>0.88835623734952596</v>
      </c>
      <c r="U27" s="5">
        <v>43921</v>
      </c>
      <c r="V27" s="9" t="str">
        <f t="shared" si="0"/>
        <v>Dienstag</v>
      </c>
      <c r="W27" s="6">
        <v>4615</v>
      </c>
      <c r="X27" s="7"/>
      <c r="Y27" s="7"/>
      <c r="Z27" s="4">
        <f t="shared" si="4"/>
        <v>4039.2857142857142</v>
      </c>
      <c r="AA27" s="8">
        <f t="shared" si="7"/>
        <v>0.90260486496839687</v>
      </c>
      <c r="AB27" s="4">
        <f t="shared" si="11"/>
        <v>3932.5006019122075</v>
      </c>
      <c r="AC27" s="8">
        <f t="shared" si="12"/>
        <v>0.87874303177505764</v>
      </c>
      <c r="AD27" s="4">
        <f t="shared" si="6"/>
        <v>5344</v>
      </c>
      <c r="AE27" s="8">
        <f t="shared" si="13"/>
        <v>1.08034424998556</v>
      </c>
      <c r="AF27" s="4">
        <f t="shared" si="18"/>
        <v>5795.1825488292307</v>
      </c>
      <c r="AG27" s="8">
        <f t="shared" si="19"/>
        <v>1.1715554162133834</v>
      </c>
      <c r="AH27" s="4">
        <f t="shared" si="8"/>
        <v>4832.7142857142853</v>
      </c>
      <c r="AI27" s="8">
        <f t="shared" si="14"/>
        <v>0.88806342372614377</v>
      </c>
      <c r="AJ27" s="7"/>
      <c r="AN27" s="7"/>
      <c r="AO27" s="7"/>
      <c r="AP27" s="15">
        <f t="shared" si="15"/>
        <v>44</v>
      </c>
      <c r="AQ27" s="15">
        <f t="shared" si="20"/>
        <v>178.57142857142844</v>
      </c>
      <c r="AR27" s="15">
        <f t="shared" si="16"/>
        <v>86.714285714285779</v>
      </c>
      <c r="AS27" s="15">
        <f t="shared" si="17"/>
        <v>193.49939808779254</v>
      </c>
    </row>
    <row r="28" spans="1:45" s="9" customFormat="1">
      <c r="A28" s="3">
        <v>43918</v>
      </c>
      <c r="B28" s="31">
        <v>26</v>
      </c>
      <c r="C28" s="9" t="str">
        <f t="shared" si="1"/>
        <v>Samstag</v>
      </c>
      <c r="D28" s="69">
        <v>3899</v>
      </c>
      <c r="E28" s="69">
        <v>3838</v>
      </c>
      <c r="F28" s="69">
        <v>3960</v>
      </c>
      <c r="G28" s="69">
        <v>4113</v>
      </c>
      <c r="H28" s="69">
        <v>4054</v>
      </c>
      <c r="I28" s="69">
        <v>4182</v>
      </c>
      <c r="J28" s="69">
        <v>0.94</v>
      </c>
      <c r="K28" s="69">
        <v>0.92</v>
      </c>
      <c r="L28" s="69">
        <v>0.95</v>
      </c>
      <c r="M28" s="69">
        <v>0.91</v>
      </c>
      <c r="N28" s="69">
        <v>0.9</v>
      </c>
      <c r="O28" s="69">
        <v>0.91</v>
      </c>
      <c r="P28" s="12">
        <f t="shared" si="3"/>
        <v>4227.2857142857147</v>
      </c>
      <c r="Q28" s="15">
        <f t="shared" si="21"/>
        <v>0.90687804269129957</v>
      </c>
      <c r="R28" s="4">
        <f t="shared" si="5"/>
        <v>3965</v>
      </c>
      <c r="S28" s="4">
        <f t="shared" si="2"/>
        <v>4112.75</v>
      </c>
      <c r="T28" s="7">
        <f t="shared" si="10"/>
        <v>0.93577929465301479</v>
      </c>
      <c r="U28" s="5">
        <v>43922</v>
      </c>
      <c r="V28" s="9" t="str">
        <f t="shared" si="0"/>
        <v>Mittwoch</v>
      </c>
      <c r="W28" s="6">
        <v>5453</v>
      </c>
      <c r="X28" s="7"/>
      <c r="Y28" s="7"/>
      <c r="Z28" s="4">
        <f t="shared" si="4"/>
        <v>3962.7142857142858</v>
      </c>
      <c r="AA28" s="8">
        <f t="shared" si="7"/>
        <v>0.92058276914907744</v>
      </c>
      <c r="AB28" s="4">
        <f t="shared" si="11"/>
        <v>3904.7414586544064</v>
      </c>
      <c r="AC28" s="8">
        <f t="shared" si="12"/>
        <v>0.90711503420220518</v>
      </c>
      <c r="AD28" s="4">
        <f t="shared" si="6"/>
        <v>5313.7142857142853</v>
      </c>
      <c r="AE28" s="8">
        <f t="shared" si="13"/>
        <v>1.0788641703164428</v>
      </c>
      <c r="AF28" s="4">
        <f t="shared" si="18"/>
        <v>5658.5559495123453</v>
      </c>
      <c r="AG28" s="8">
        <f t="shared" si="19"/>
        <v>1.148878720497329</v>
      </c>
      <c r="AH28" s="4">
        <f t="shared" si="8"/>
        <v>4554.2857142857147</v>
      </c>
      <c r="AI28" s="8">
        <f t="shared" si="14"/>
        <v>0.85441680960548883</v>
      </c>
      <c r="AJ28" s="7"/>
      <c r="AN28" s="7"/>
      <c r="AO28" s="7"/>
      <c r="AP28" s="15">
        <f t="shared" si="15"/>
        <v>214</v>
      </c>
      <c r="AQ28" s="15">
        <f t="shared" si="20"/>
        <v>328.28571428571468</v>
      </c>
      <c r="AR28" s="15">
        <f t="shared" si="16"/>
        <v>63.714285714285779</v>
      </c>
      <c r="AS28" s="15">
        <f t="shared" si="17"/>
        <v>5.741458654406415</v>
      </c>
    </row>
    <row r="29" spans="1:45" s="9" customFormat="1">
      <c r="A29" s="3">
        <v>43919</v>
      </c>
      <c r="B29" s="31">
        <v>27</v>
      </c>
      <c r="C29" s="9" t="str">
        <f t="shared" si="1"/>
        <v>Sonntag</v>
      </c>
      <c r="D29" s="69">
        <v>3314</v>
      </c>
      <c r="E29" s="69">
        <v>3254</v>
      </c>
      <c r="F29" s="69">
        <v>3375</v>
      </c>
      <c r="G29" s="69">
        <v>3839</v>
      </c>
      <c r="H29" s="69">
        <v>3781</v>
      </c>
      <c r="I29" s="69">
        <v>3906</v>
      </c>
      <c r="J29" s="69">
        <v>0.88</v>
      </c>
      <c r="K29" s="69">
        <v>0.86</v>
      </c>
      <c r="L29" s="69">
        <v>0.89</v>
      </c>
      <c r="M29" s="69">
        <v>0.9</v>
      </c>
      <c r="N29" s="69">
        <v>0.9</v>
      </c>
      <c r="O29" s="69">
        <v>0.91</v>
      </c>
      <c r="P29" s="12">
        <f t="shared" si="3"/>
        <v>4151.4285714285716</v>
      </c>
      <c r="Q29" s="15">
        <f t="shared" si="21"/>
        <v>0.90260486496839687</v>
      </c>
      <c r="R29" s="4">
        <f t="shared" si="5"/>
        <v>4751</v>
      </c>
      <c r="S29" s="4">
        <f t="shared" si="2"/>
        <v>3839</v>
      </c>
      <c r="T29" s="7">
        <f t="shared" si="10"/>
        <v>0.87503561456493251</v>
      </c>
      <c r="U29" s="5">
        <v>43923</v>
      </c>
      <c r="V29" s="9" t="str">
        <f t="shared" si="0"/>
        <v>Donnerstag</v>
      </c>
      <c r="W29" s="6">
        <v>6156</v>
      </c>
      <c r="X29" s="7"/>
      <c r="Y29" s="7"/>
      <c r="Z29" s="4">
        <f t="shared" si="4"/>
        <v>3908</v>
      </c>
      <c r="AA29" s="22">
        <f t="shared" si="7"/>
        <v>0.92447027812510552</v>
      </c>
      <c r="AB29" s="4">
        <f t="shared" si="11"/>
        <v>3843.6227935816228</v>
      </c>
      <c r="AC29" s="8">
        <f t="shared" si="12"/>
        <v>0.90924130833940575</v>
      </c>
      <c r="AD29" s="4">
        <f t="shared" si="6"/>
        <v>5595.2857142857147</v>
      </c>
      <c r="AE29" s="8">
        <f t="shared" si="13"/>
        <v>1.0936836814475595</v>
      </c>
      <c r="AF29" s="4">
        <f t="shared" si="18"/>
        <v>5663.540542603223</v>
      </c>
      <c r="AG29" s="8">
        <f t="shared" si="19"/>
        <v>1.1070251256065722</v>
      </c>
      <c r="AH29" s="4">
        <f t="shared" si="8"/>
        <v>4109.2857142857147</v>
      </c>
      <c r="AI29" s="8">
        <f t="shared" si="14"/>
        <v>0.8021025040432771</v>
      </c>
      <c r="AJ29" s="7"/>
      <c r="AN29" s="7"/>
      <c r="AO29" s="7"/>
      <c r="AP29" s="15">
        <f t="shared" si="15"/>
        <v>525</v>
      </c>
      <c r="AQ29" s="15">
        <f t="shared" si="20"/>
        <v>837.42857142857156</v>
      </c>
      <c r="AR29" s="15">
        <f t="shared" si="16"/>
        <v>594</v>
      </c>
      <c r="AS29" s="15">
        <f t="shared" si="17"/>
        <v>529.62279358162277</v>
      </c>
    </row>
    <row r="30" spans="1:45">
      <c r="A30" s="10">
        <v>43920</v>
      </c>
      <c r="B30" s="31">
        <v>28</v>
      </c>
      <c r="C30" s="11" t="str">
        <f t="shared" si="1"/>
        <v>Montag</v>
      </c>
      <c r="D30" s="69">
        <v>4384</v>
      </c>
      <c r="E30" s="69">
        <v>4322</v>
      </c>
      <c r="F30" s="69">
        <v>4456</v>
      </c>
      <c r="G30" s="69">
        <v>3931</v>
      </c>
      <c r="H30" s="69">
        <v>3871</v>
      </c>
      <c r="I30" s="69">
        <v>3995</v>
      </c>
      <c r="J30" s="69">
        <v>0.89</v>
      </c>
      <c r="K30" s="69">
        <v>0.88</v>
      </c>
      <c r="L30" s="69">
        <v>0.9</v>
      </c>
      <c r="M30" s="69">
        <v>0.92</v>
      </c>
      <c r="N30" s="69">
        <v>0.91</v>
      </c>
      <c r="O30" s="69">
        <v>0.93</v>
      </c>
      <c r="P30" s="12">
        <f t="shared" si="3"/>
        <v>4039.2857142857142</v>
      </c>
      <c r="Q30" s="15">
        <f t="shared" si="21"/>
        <v>0.92058276914907744</v>
      </c>
      <c r="R30" s="12">
        <f t="shared" si="5"/>
        <v>4615</v>
      </c>
      <c r="S30" s="4">
        <f t="shared" si="2"/>
        <v>3930.75</v>
      </c>
      <c r="T30" s="7">
        <f t="shared" si="10"/>
        <v>0.88725241239207719</v>
      </c>
      <c r="U30" s="13">
        <v>43924</v>
      </c>
      <c r="V30" s="11" t="str">
        <f t="shared" si="0"/>
        <v>Freitag</v>
      </c>
      <c r="W30" s="14">
        <v>6174</v>
      </c>
      <c r="Z30" s="12">
        <f t="shared" si="4"/>
        <v>3870.8571428571427</v>
      </c>
      <c r="AA30" s="8">
        <f t="shared" si="7"/>
        <v>0.9324156916724019</v>
      </c>
      <c r="AB30" s="12">
        <f t="shared" si="11"/>
        <v>3744.915692452912</v>
      </c>
      <c r="AC30" s="16">
        <f t="shared" si="12"/>
        <v>0.90207879721852657</v>
      </c>
      <c r="AD30" s="12">
        <f t="shared" si="6"/>
        <v>5441.8571428571431</v>
      </c>
      <c r="AE30" s="8">
        <f t="shared" si="13"/>
        <v>1.0291511320041067</v>
      </c>
      <c r="AF30" s="12">
        <f t="shared" si="18"/>
        <v>5654.516128385083</v>
      </c>
      <c r="AG30" s="16">
        <f t="shared" si="19"/>
        <v>1.0693686955934398</v>
      </c>
      <c r="AH30" s="12">
        <f t="shared" si="8"/>
        <v>3946.4285714285716</v>
      </c>
      <c r="AI30" s="8">
        <f t="shared" si="14"/>
        <v>0.79656862745098034</v>
      </c>
      <c r="AP30" s="15">
        <f t="shared" si="15"/>
        <v>453</v>
      </c>
      <c r="AQ30" s="15">
        <f t="shared" si="20"/>
        <v>344.71428571428578</v>
      </c>
      <c r="AR30" s="15">
        <f t="shared" si="16"/>
        <v>513.14285714285734</v>
      </c>
      <c r="AS30" s="15">
        <f t="shared" si="17"/>
        <v>639.08430754708797</v>
      </c>
    </row>
    <row r="31" spans="1:45">
      <c r="A31" s="10">
        <v>43921</v>
      </c>
      <c r="B31" s="31">
        <v>29</v>
      </c>
      <c r="C31" s="11" t="str">
        <f t="shared" si="1"/>
        <v>Dienstag</v>
      </c>
      <c r="D31" s="69">
        <v>3590</v>
      </c>
      <c r="E31" s="69">
        <v>3520</v>
      </c>
      <c r="F31" s="69">
        <v>3672</v>
      </c>
      <c r="G31" s="69">
        <v>3797</v>
      </c>
      <c r="H31" s="69">
        <v>3733</v>
      </c>
      <c r="I31" s="69">
        <v>3866</v>
      </c>
      <c r="J31" s="69">
        <v>0.91</v>
      </c>
      <c r="K31" s="69">
        <v>0.9</v>
      </c>
      <c r="L31" s="69">
        <v>0.92</v>
      </c>
      <c r="M31" s="69">
        <v>0.92</v>
      </c>
      <c r="N31" s="69">
        <v>0.92</v>
      </c>
      <c r="O31" s="69">
        <v>0.93</v>
      </c>
      <c r="P31" s="12">
        <f t="shared" si="3"/>
        <v>3962.7142857142858</v>
      </c>
      <c r="Q31" s="15">
        <f t="shared" si="21"/>
        <v>0.92447027812510552</v>
      </c>
      <c r="R31" s="12">
        <f t="shared" si="5"/>
        <v>5453</v>
      </c>
      <c r="S31" s="4">
        <f t="shared" si="2"/>
        <v>3796.75</v>
      </c>
      <c r="T31" s="7">
        <f t="shared" si="10"/>
        <v>0.91060079146180595</v>
      </c>
      <c r="U31" s="13">
        <v>43925</v>
      </c>
      <c r="V31" s="11" t="str">
        <f t="shared" si="0"/>
        <v>Samstag</v>
      </c>
      <c r="W31" s="14">
        <v>6082</v>
      </c>
      <c r="Z31" s="12">
        <f t="shared" si="4"/>
        <v>3819.1428571428573</v>
      </c>
      <c r="AA31" s="22">
        <f t="shared" si="7"/>
        <v>0.94549955791335105</v>
      </c>
      <c r="AB31" s="12">
        <f t="shared" si="11"/>
        <v>3720.9752744698749</v>
      </c>
      <c r="AC31" s="16">
        <f t="shared" si="12"/>
        <v>0.92119635442225023</v>
      </c>
      <c r="AD31" s="12">
        <f t="shared" si="6"/>
        <v>5330.2857142857147</v>
      </c>
      <c r="AE31" s="8">
        <f t="shared" si="13"/>
        <v>0.99743370402053044</v>
      </c>
      <c r="AF31" s="12">
        <f t="shared" si="18"/>
        <v>5584.2720668052998</v>
      </c>
      <c r="AG31" s="16">
        <f t="shared" si="19"/>
        <v>1.044961090345303</v>
      </c>
      <c r="AH31" s="12">
        <f t="shared" si="8"/>
        <v>3696.1428571428573</v>
      </c>
      <c r="AI31" s="8">
        <f t="shared" si="14"/>
        <v>0.76481716870141014</v>
      </c>
      <c r="AP31" s="15">
        <f t="shared" si="15"/>
        <v>207</v>
      </c>
      <c r="AQ31" s="15">
        <f t="shared" si="20"/>
        <v>372.71428571428578</v>
      </c>
      <c r="AR31" s="15">
        <f t="shared" si="16"/>
        <v>229.14285714285734</v>
      </c>
      <c r="AS31" s="15">
        <f t="shared" si="17"/>
        <v>130.97527446987488</v>
      </c>
    </row>
    <row r="32" spans="1:45">
      <c r="A32" s="10">
        <v>43922</v>
      </c>
      <c r="B32" s="31">
        <v>30</v>
      </c>
      <c r="C32" s="11" t="str">
        <f t="shared" si="1"/>
        <v>Mittwoch</v>
      </c>
      <c r="D32" s="69">
        <v>4026</v>
      </c>
      <c r="E32" s="69">
        <v>3957</v>
      </c>
      <c r="F32" s="69">
        <v>4090</v>
      </c>
      <c r="G32" s="69">
        <v>3828</v>
      </c>
      <c r="H32" s="69">
        <v>3763</v>
      </c>
      <c r="I32" s="69">
        <v>3898</v>
      </c>
      <c r="J32" s="69">
        <v>0.93</v>
      </c>
      <c r="K32" s="69">
        <v>0.92</v>
      </c>
      <c r="L32" s="69">
        <v>0.94</v>
      </c>
      <c r="M32" s="69">
        <v>0.93</v>
      </c>
      <c r="N32" s="69">
        <v>0.93</v>
      </c>
      <c r="O32" s="69">
        <v>0.94</v>
      </c>
      <c r="P32" s="12">
        <f t="shared" si="3"/>
        <v>3908</v>
      </c>
      <c r="Q32" s="15">
        <f t="shared" si="21"/>
        <v>0.9324156916724019</v>
      </c>
      <c r="R32" s="12">
        <f t="shared" si="5"/>
        <v>6156</v>
      </c>
      <c r="S32" s="4">
        <f t="shared" si="2"/>
        <v>3828.5</v>
      </c>
      <c r="T32" s="7">
        <f t="shared" si="10"/>
        <v>0.93088566044617349</v>
      </c>
      <c r="U32" s="13">
        <v>43926</v>
      </c>
      <c r="V32" s="11" t="str">
        <f t="shared" si="0"/>
        <v>Sonntag</v>
      </c>
      <c r="W32" s="14">
        <v>5936</v>
      </c>
      <c r="Z32" s="12">
        <f t="shared" si="4"/>
        <v>3698.5714285714284</v>
      </c>
      <c r="AA32" s="8">
        <f t="shared" si="7"/>
        <v>0.93334294675366802</v>
      </c>
      <c r="AB32" s="12">
        <f t="shared" si="11"/>
        <v>3687.0995927744584</v>
      </c>
      <c r="AC32" s="16">
        <f t="shared" si="12"/>
        <v>0.93044800279105977</v>
      </c>
      <c r="AD32" s="12">
        <f t="shared" si="6"/>
        <v>5123.1428571428569</v>
      </c>
      <c r="AE32" s="8">
        <f t="shared" si="13"/>
        <v>0.9641359285944725</v>
      </c>
      <c r="AF32" s="12">
        <f t="shared" si="18"/>
        <v>5954.461026581519</v>
      </c>
      <c r="AG32" s="16">
        <f t="shared" si="19"/>
        <v>1.1205835892588083</v>
      </c>
      <c r="AH32" s="12">
        <f t="shared" si="8"/>
        <v>3479.4285714285716</v>
      </c>
      <c r="AI32" s="8">
        <f t="shared" si="14"/>
        <v>0.76398996235884564</v>
      </c>
      <c r="AP32" s="15">
        <f t="shared" si="15"/>
        <v>198</v>
      </c>
      <c r="AQ32" s="15">
        <f t="shared" si="20"/>
        <v>118</v>
      </c>
      <c r="AR32" s="15">
        <f t="shared" si="16"/>
        <v>327.42857142857156</v>
      </c>
      <c r="AS32" s="15">
        <f t="shared" si="17"/>
        <v>338.90040722554158</v>
      </c>
    </row>
    <row r="33" spans="1:45">
      <c r="A33" s="10">
        <v>43923</v>
      </c>
      <c r="B33" s="31">
        <v>31</v>
      </c>
      <c r="C33" s="11" t="str">
        <f t="shared" si="1"/>
        <v>Donnerstag</v>
      </c>
      <c r="D33" s="69">
        <v>3757</v>
      </c>
      <c r="E33" s="69">
        <v>3692</v>
      </c>
      <c r="F33" s="69">
        <v>3834</v>
      </c>
      <c r="G33" s="69">
        <v>3939</v>
      </c>
      <c r="H33" s="69">
        <v>3873</v>
      </c>
      <c r="I33" s="69">
        <v>4013</v>
      </c>
      <c r="J33" s="69">
        <v>1.03</v>
      </c>
      <c r="K33" s="69">
        <v>1.01</v>
      </c>
      <c r="L33" s="69">
        <v>1.04</v>
      </c>
      <c r="M33" s="69">
        <v>0.95</v>
      </c>
      <c r="N33" s="69">
        <v>0.94</v>
      </c>
      <c r="O33" s="69">
        <v>0.95</v>
      </c>
      <c r="P33" s="12">
        <f t="shared" si="3"/>
        <v>3870.8571428571427</v>
      </c>
      <c r="Q33" s="15">
        <f t="shared" si="21"/>
        <v>0.94549955791335105</v>
      </c>
      <c r="R33" s="12">
        <f t="shared" si="5"/>
        <v>6174</v>
      </c>
      <c r="S33" s="4">
        <f t="shared" si="2"/>
        <v>3939.25</v>
      </c>
      <c r="T33" s="7">
        <f t="shared" si="10"/>
        <v>1.0261135712425111</v>
      </c>
      <c r="U33" s="13">
        <v>43927</v>
      </c>
      <c r="V33" s="11" t="str">
        <f t="shared" si="0"/>
        <v>Montag</v>
      </c>
      <c r="W33" s="14">
        <v>3677</v>
      </c>
      <c r="Z33" s="12">
        <f t="shared" si="4"/>
        <v>3616.2857142857142</v>
      </c>
      <c r="AA33" s="8">
        <f t="shared" si="7"/>
        <v>0.92535458400350923</v>
      </c>
      <c r="AB33" s="12">
        <f t="shared" si="11"/>
        <v>3684.1560098753257</v>
      </c>
      <c r="AC33" s="16">
        <f t="shared" si="12"/>
        <v>0.94272159925161869</v>
      </c>
      <c r="AD33" s="12">
        <f t="shared" si="6"/>
        <v>4954.2857142857147</v>
      </c>
      <c r="AE33" s="8">
        <f t="shared" si="13"/>
        <v>0.88543927285725232</v>
      </c>
      <c r="AF33" s="12">
        <f t="shared" si="18"/>
        <v>5561.3835509154533</v>
      </c>
      <c r="AG33" s="16">
        <f t="shared" si="19"/>
        <v>0.99394094151730206</v>
      </c>
      <c r="AH33" s="12">
        <f t="shared" si="8"/>
        <v>3178.2857142857142</v>
      </c>
      <c r="AI33" s="8">
        <f t="shared" si="14"/>
        <v>0.77343994437684682</v>
      </c>
      <c r="AP33" s="15">
        <f t="shared" si="15"/>
        <v>182</v>
      </c>
      <c r="AQ33" s="15">
        <f t="shared" si="20"/>
        <v>113.85714285714266</v>
      </c>
      <c r="AR33" s="15">
        <f t="shared" si="16"/>
        <v>140.71428571428578</v>
      </c>
      <c r="AS33" s="15">
        <f t="shared" si="17"/>
        <v>72.843990124674292</v>
      </c>
    </row>
    <row r="34" spans="1:45">
      <c r="A34" s="10">
        <v>43924</v>
      </c>
      <c r="B34" s="31">
        <v>32</v>
      </c>
      <c r="C34" s="11" t="str">
        <f t="shared" si="1"/>
        <v>Freitag</v>
      </c>
      <c r="D34" s="69">
        <v>3764</v>
      </c>
      <c r="E34" s="69">
        <v>3689</v>
      </c>
      <c r="F34" s="69">
        <v>3826</v>
      </c>
      <c r="G34" s="69">
        <v>3784</v>
      </c>
      <c r="H34" s="69">
        <v>3714</v>
      </c>
      <c r="I34" s="69">
        <v>3855</v>
      </c>
      <c r="J34" s="69">
        <v>0.96</v>
      </c>
      <c r="K34" s="69">
        <v>0.95</v>
      </c>
      <c r="L34" s="69">
        <v>0.97</v>
      </c>
      <c r="M34" s="69">
        <v>0.93</v>
      </c>
      <c r="N34" s="69">
        <v>0.93</v>
      </c>
      <c r="O34" s="69">
        <v>0.94</v>
      </c>
      <c r="P34" s="12">
        <f t="shared" si="3"/>
        <v>3819.1428571428573</v>
      </c>
      <c r="Q34" s="15">
        <f t="shared" si="21"/>
        <v>0.93334294675366802</v>
      </c>
      <c r="R34" s="12">
        <f t="shared" si="5"/>
        <v>6082</v>
      </c>
      <c r="S34" s="4">
        <f t="shared" si="2"/>
        <v>3784.25</v>
      </c>
      <c r="T34" s="7">
        <f t="shared" si="10"/>
        <v>0.96272975895185398</v>
      </c>
      <c r="U34" s="13">
        <v>43928</v>
      </c>
      <c r="V34" s="11" t="str">
        <f t="shared" ref="V34:V64" si="22">TEXT(U34,"TTTT")</f>
        <v>Dienstag</v>
      </c>
      <c r="W34" s="14">
        <v>3834</v>
      </c>
      <c r="X34" s="15">
        <v>1.3</v>
      </c>
      <c r="Z34" s="12">
        <f t="shared" si="4"/>
        <v>3468.2857142857142</v>
      </c>
      <c r="AA34" s="8">
        <f t="shared" si="7"/>
        <v>0.89599940950693835</v>
      </c>
      <c r="AB34" s="12">
        <f t="shared" si="11"/>
        <v>3664.3767372286588</v>
      </c>
      <c r="AC34" s="16">
        <f t="shared" si="12"/>
        <v>0.94665770448038877</v>
      </c>
      <c r="AD34" s="12">
        <f t="shared" si="6"/>
        <v>4832.7142857142853</v>
      </c>
      <c r="AE34" s="8">
        <f t="shared" si="13"/>
        <v>0.88806342372614377</v>
      </c>
      <c r="AF34" s="12">
        <f t="shared" si="18"/>
        <v>5318.8875859677237</v>
      </c>
      <c r="AG34" s="16">
        <f t="shared" si="19"/>
        <v>0.97740301634877969</v>
      </c>
      <c r="AH34" s="12">
        <f t="shared" si="8"/>
        <v>2900.7142857142858</v>
      </c>
      <c r="AI34" s="8">
        <f t="shared" si="14"/>
        <v>0.73502262443438915</v>
      </c>
      <c r="AJ34" s="15">
        <f>ABS(J34-$M34)</f>
        <v>2.9999999999999916E-2</v>
      </c>
      <c r="AK34" s="15">
        <f t="shared" ref="AK34:AK72" si="23">ABS(M34-$M34)</f>
        <v>0</v>
      </c>
      <c r="AL34" s="15">
        <f>ABS(AA34-$M34)</f>
        <v>3.40005904930617E-2</v>
      </c>
      <c r="AM34" s="15">
        <f t="shared" ref="AM34:AM73" si="24">ABS(AC34-$M34)</f>
        <v>1.6657704480388724E-2</v>
      </c>
      <c r="AN34" s="15">
        <f t="shared" ref="AN34:AN73" si="25">ABS(X34-$M34)</f>
        <v>0.37</v>
      </c>
      <c r="AO34" s="15">
        <f t="shared" ref="AO34:AO73" si="26">ABS(AG34-$M34)</f>
        <v>4.7403016348779636E-2</v>
      </c>
      <c r="AP34" s="15">
        <f t="shared" si="15"/>
        <v>20</v>
      </c>
      <c r="AQ34" s="15">
        <f t="shared" si="20"/>
        <v>55.142857142857338</v>
      </c>
      <c r="AR34" s="15">
        <f t="shared" si="16"/>
        <v>295.71428571428578</v>
      </c>
      <c r="AS34" s="15">
        <f t="shared" si="17"/>
        <v>99.62326277134116</v>
      </c>
    </row>
    <row r="35" spans="1:45">
      <c r="A35" s="10">
        <v>43925</v>
      </c>
      <c r="B35" s="31">
        <v>33</v>
      </c>
      <c r="C35" s="11" t="str">
        <f t="shared" si="1"/>
        <v>Samstag</v>
      </c>
      <c r="D35" s="69">
        <v>3055</v>
      </c>
      <c r="E35" s="69">
        <v>2993</v>
      </c>
      <c r="F35" s="69">
        <v>3118</v>
      </c>
      <c r="G35" s="69">
        <v>3650</v>
      </c>
      <c r="H35" s="69">
        <v>3582</v>
      </c>
      <c r="I35" s="69">
        <v>3717</v>
      </c>
      <c r="J35" s="69">
        <v>0.96</v>
      </c>
      <c r="K35" s="69">
        <v>0.95</v>
      </c>
      <c r="L35" s="69">
        <v>0.97</v>
      </c>
      <c r="M35" s="69">
        <v>0.93</v>
      </c>
      <c r="N35" s="69">
        <v>0.92</v>
      </c>
      <c r="O35" s="69">
        <v>0.93</v>
      </c>
      <c r="P35" s="12">
        <f t="shared" si="3"/>
        <v>3698.5714285714284</v>
      </c>
      <c r="Q35" s="15">
        <f t="shared" si="21"/>
        <v>0.92535458400350923</v>
      </c>
      <c r="R35" s="12">
        <f t="shared" si="5"/>
        <v>5936</v>
      </c>
      <c r="S35" s="4">
        <f t="shared" si="2"/>
        <v>3650.5</v>
      </c>
      <c r="T35" s="7">
        <f t="shared" si="10"/>
        <v>0.96148021334035694</v>
      </c>
      <c r="U35" s="13">
        <v>43929</v>
      </c>
      <c r="V35" s="11" t="str">
        <f t="shared" si="22"/>
        <v>Mittwoch</v>
      </c>
      <c r="W35" s="14">
        <v>4003</v>
      </c>
      <c r="X35" s="15">
        <v>1.2</v>
      </c>
      <c r="Z35" s="12">
        <f t="shared" si="4"/>
        <v>3397.2857142857142</v>
      </c>
      <c r="AA35" s="8">
        <f t="shared" si="7"/>
        <v>0.88954140794493897</v>
      </c>
      <c r="AB35" s="12">
        <f t="shared" si="11"/>
        <v>3515.1938806020507</v>
      </c>
      <c r="AC35" s="16">
        <f t="shared" si="12"/>
        <v>0.92041434743077555</v>
      </c>
      <c r="AD35" s="12">
        <f t="shared" si="6"/>
        <v>4554.2857142857147</v>
      </c>
      <c r="AE35" s="8">
        <f t="shared" si="13"/>
        <v>0.85441680960548883</v>
      </c>
      <c r="AF35" s="12">
        <f t="shared" si="18"/>
        <v>4960.2874440459718</v>
      </c>
      <c r="AG35" s="16">
        <f t="shared" si="19"/>
        <v>0.93058565899232959</v>
      </c>
      <c r="AH35" s="12">
        <f t="shared" si="8"/>
        <v>2825.8571428571427</v>
      </c>
      <c r="AI35" s="8">
        <f t="shared" si="14"/>
        <v>0.7645421868356973</v>
      </c>
      <c r="AJ35" s="15">
        <f t="shared" ref="AJ35:AJ72" si="27">ABS(J35-$M35)</f>
        <v>2.9999999999999916E-2</v>
      </c>
      <c r="AK35" s="15">
        <f t="shared" si="23"/>
        <v>0</v>
      </c>
      <c r="AL35" s="15">
        <f t="shared" ref="AL35:AL74" si="28">ABS(AA35-$M35)</f>
        <v>4.0458592055061082E-2</v>
      </c>
      <c r="AM35" s="15">
        <f t="shared" si="24"/>
        <v>9.5856525692245009E-3</v>
      </c>
      <c r="AN35" s="15">
        <f t="shared" si="25"/>
        <v>0.26999999999999991</v>
      </c>
      <c r="AO35" s="15">
        <f t="shared" si="26"/>
        <v>5.8565899232954077E-4</v>
      </c>
      <c r="AP35" s="15">
        <f t="shared" si="15"/>
        <v>595</v>
      </c>
      <c r="AQ35" s="15">
        <f t="shared" si="20"/>
        <v>643.57142857142844</v>
      </c>
      <c r="AR35" s="15">
        <f t="shared" si="16"/>
        <v>342.28571428571422</v>
      </c>
      <c r="AS35" s="15">
        <f t="shared" si="17"/>
        <v>460.19388060205074</v>
      </c>
    </row>
    <row r="36" spans="1:45">
      <c r="A36" s="10">
        <v>43926</v>
      </c>
      <c r="B36" s="31">
        <v>34</v>
      </c>
      <c r="C36" s="11" t="str">
        <f t="shared" si="1"/>
        <v>Sonntag</v>
      </c>
      <c r="D36" s="69">
        <v>2738</v>
      </c>
      <c r="E36" s="69">
        <v>2676</v>
      </c>
      <c r="F36" s="69">
        <v>2802</v>
      </c>
      <c r="G36" s="69">
        <v>3329</v>
      </c>
      <c r="H36" s="69">
        <v>3262</v>
      </c>
      <c r="I36" s="69">
        <v>3395</v>
      </c>
      <c r="J36" s="69">
        <v>0.87</v>
      </c>
      <c r="K36" s="69">
        <v>0.86</v>
      </c>
      <c r="L36" s="69">
        <v>0.88</v>
      </c>
      <c r="M36" s="69">
        <v>0.9</v>
      </c>
      <c r="N36" s="69">
        <v>0.89</v>
      </c>
      <c r="O36" s="69">
        <v>0.9</v>
      </c>
      <c r="P36" s="12">
        <f t="shared" si="3"/>
        <v>3616.2857142857142</v>
      </c>
      <c r="Q36" s="15">
        <f t="shared" si="21"/>
        <v>0.89599940950693835</v>
      </c>
      <c r="R36" s="12">
        <f t="shared" si="5"/>
        <v>3677</v>
      </c>
      <c r="S36" s="4">
        <f t="shared" si="2"/>
        <v>3328.5</v>
      </c>
      <c r="T36" s="7">
        <f t="shared" si="10"/>
        <v>0.86940054851769621</v>
      </c>
      <c r="U36" s="13">
        <v>43930</v>
      </c>
      <c r="V36" s="11" t="str">
        <f t="shared" si="22"/>
        <v>Donnerstag</v>
      </c>
      <c r="W36" s="14">
        <v>4974</v>
      </c>
      <c r="X36" s="15">
        <v>1.1000000000000001</v>
      </c>
      <c r="Z36" s="12">
        <f t="shared" si="4"/>
        <v>3235.1428571428573</v>
      </c>
      <c r="AA36" s="22">
        <f t="shared" si="7"/>
        <v>0.87470065662417928</v>
      </c>
      <c r="AB36" s="12">
        <f t="shared" si="11"/>
        <v>3398.65783057008</v>
      </c>
      <c r="AC36" s="16">
        <f t="shared" si="12"/>
        <v>0.91891096230168257</v>
      </c>
      <c r="AD36" s="12">
        <f t="shared" si="6"/>
        <v>4109.2857142857147</v>
      </c>
      <c r="AE36" s="8">
        <f t="shared" si="13"/>
        <v>0.8021025040432771</v>
      </c>
      <c r="AF36" s="12">
        <f t="shared" si="18"/>
        <v>4455.8685400286404</v>
      </c>
      <c r="AG36" s="16">
        <f t="shared" si="19"/>
        <v>0.86975293570354373</v>
      </c>
      <c r="AH36" s="12">
        <f t="shared" si="8"/>
        <v>2774</v>
      </c>
      <c r="AI36" s="8">
        <f t="shared" si="14"/>
        <v>0.79725734931844305</v>
      </c>
      <c r="AJ36" s="15">
        <f t="shared" si="27"/>
        <v>3.0000000000000027E-2</v>
      </c>
      <c r="AK36" s="15">
        <f t="shared" si="23"/>
        <v>0</v>
      </c>
      <c r="AL36" s="15">
        <f t="shared" si="28"/>
        <v>2.5299343375820738E-2</v>
      </c>
      <c r="AM36" s="15">
        <f t="shared" si="24"/>
        <v>1.8910962301682543E-2</v>
      </c>
      <c r="AN36" s="15">
        <f t="shared" si="25"/>
        <v>0.20000000000000007</v>
      </c>
      <c r="AO36" s="15">
        <f t="shared" si="26"/>
        <v>3.0247064296456294E-2</v>
      </c>
      <c r="AP36" s="15">
        <f t="shared" si="15"/>
        <v>591</v>
      </c>
      <c r="AQ36" s="15">
        <f t="shared" si="20"/>
        <v>878.28571428571422</v>
      </c>
      <c r="AR36" s="15">
        <f t="shared" si="16"/>
        <v>497.14285714285734</v>
      </c>
      <c r="AS36" s="15">
        <f t="shared" si="17"/>
        <v>660.65783057008002</v>
      </c>
    </row>
    <row r="37" spans="1:45" s="9" customFormat="1">
      <c r="A37" s="3">
        <v>43927</v>
      </c>
      <c r="B37" s="31">
        <v>35</v>
      </c>
      <c r="C37" s="9" t="str">
        <f t="shared" si="1"/>
        <v>Montag</v>
      </c>
      <c r="D37" s="69">
        <v>3348</v>
      </c>
      <c r="E37" s="69">
        <v>3280</v>
      </c>
      <c r="F37" s="69">
        <v>3411</v>
      </c>
      <c r="G37" s="69">
        <v>3226</v>
      </c>
      <c r="H37" s="69">
        <v>3159</v>
      </c>
      <c r="I37" s="69">
        <v>3289</v>
      </c>
      <c r="J37" s="69">
        <v>0.82</v>
      </c>
      <c r="K37" s="69">
        <v>0.81</v>
      </c>
      <c r="L37" s="69">
        <v>0.83</v>
      </c>
      <c r="M37" s="69">
        <v>0.89</v>
      </c>
      <c r="N37" s="69">
        <v>0.88</v>
      </c>
      <c r="O37" s="69">
        <v>0.9</v>
      </c>
      <c r="P37" s="12">
        <f t="shared" si="3"/>
        <v>3468.2857142857142</v>
      </c>
      <c r="Q37" s="15">
        <f t="shared" si="21"/>
        <v>0.88954140794493897</v>
      </c>
      <c r="R37" s="4">
        <f t="shared" si="5"/>
        <v>3834</v>
      </c>
      <c r="S37" s="4">
        <f t="shared" ref="S37:S64" si="29">AVERAGE(D34:D37)</f>
        <v>3226.25</v>
      </c>
      <c r="T37" s="7">
        <f t="shared" si="10"/>
        <v>0.81900107888557472</v>
      </c>
      <c r="U37" s="5">
        <v>43931</v>
      </c>
      <c r="V37" s="9" t="str">
        <f t="shared" si="22"/>
        <v>Freitag</v>
      </c>
      <c r="W37" s="6">
        <v>5323</v>
      </c>
      <c r="X37" s="7">
        <v>1.1000000000000001</v>
      </c>
      <c r="Y37" s="7"/>
      <c r="Z37" s="4">
        <f t="shared" ref="Z37:Z64" si="30">AVERAGE(D34:D40)</f>
        <v>3084.5714285714284</v>
      </c>
      <c r="AA37" s="22">
        <f t="shared" si="7"/>
        <v>0.85296673777356402</v>
      </c>
      <c r="AB37" s="4">
        <f t="shared" si="11"/>
        <v>3184.2217454317079</v>
      </c>
      <c r="AC37" s="22">
        <f t="shared" si="12"/>
        <v>0.88052272331602888</v>
      </c>
      <c r="AD37" s="4">
        <f t="shared" si="6"/>
        <v>3946.4285714285716</v>
      </c>
      <c r="AE37" s="8">
        <f t="shared" si="13"/>
        <v>0.79656862745098034</v>
      </c>
      <c r="AF37" s="4">
        <f t="shared" si="18"/>
        <v>4412.1178806516027</v>
      </c>
      <c r="AG37" s="22">
        <f t="shared" si="19"/>
        <v>0.89056589286508703</v>
      </c>
      <c r="AH37" s="4">
        <f t="shared" si="8"/>
        <v>2665.1428571428573</v>
      </c>
      <c r="AI37" s="8">
        <f t="shared" si="14"/>
        <v>0.83854728514922694</v>
      </c>
      <c r="AJ37" s="15">
        <f t="shared" si="27"/>
        <v>7.0000000000000062E-2</v>
      </c>
      <c r="AK37" s="15">
        <f t="shared" si="23"/>
        <v>0</v>
      </c>
      <c r="AL37" s="15">
        <f t="shared" si="28"/>
        <v>3.7033262226435992E-2</v>
      </c>
      <c r="AM37" s="15">
        <f t="shared" si="24"/>
        <v>9.4772766839711364E-3</v>
      </c>
      <c r="AN37" s="15">
        <f t="shared" si="25"/>
        <v>0.21000000000000008</v>
      </c>
      <c r="AO37" s="15">
        <f t="shared" si="26"/>
        <v>5.6589286508701431E-4</v>
      </c>
      <c r="AP37" s="15">
        <f t="shared" si="15"/>
        <v>122</v>
      </c>
      <c r="AQ37" s="15">
        <f t="shared" si="20"/>
        <v>120.28571428571422</v>
      </c>
      <c r="AR37" s="15">
        <f t="shared" si="16"/>
        <v>263.42857142857156</v>
      </c>
      <c r="AS37" s="15">
        <f t="shared" si="17"/>
        <v>163.77825456829214</v>
      </c>
    </row>
    <row r="38" spans="1:45" s="9" customFormat="1">
      <c r="A38" s="3">
        <v>43928</v>
      </c>
      <c r="B38" s="31">
        <v>36</v>
      </c>
      <c r="C38" s="9" t="str">
        <f t="shared" si="1"/>
        <v>Dienstag</v>
      </c>
      <c r="D38" s="69">
        <v>3093</v>
      </c>
      <c r="E38" s="69">
        <v>3035</v>
      </c>
      <c r="F38" s="69">
        <v>3158</v>
      </c>
      <c r="G38" s="69">
        <v>3058</v>
      </c>
      <c r="H38" s="69">
        <v>2996</v>
      </c>
      <c r="I38" s="69">
        <v>3122</v>
      </c>
      <c r="J38" s="69">
        <v>0.81</v>
      </c>
      <c r="K38" s="69">
        <v>0.8</v>
      </c>
      <c r="L38" s="69">
        <v>0.82</v>
      </c>
      <c r="M38" s="69">
        <v>0.87</v>
      </c>
      <c r="N38" s="69">
        <v>0.87</v>
      </c>
      <c r="O38" s="69">
        <v>0.88</v>
      </c>
      <c r="P38" s="12">
        <f t="shared" si="3"/>
        <v>3397.2857142857142</v>
      </c>
      <c r="Q38" s="15">
        <f t="shared" si="21"/>
        <v>0.87470065662417928</v>
      </c>
      <c r="R38" s="4">
        <f t="shared" si="5"/>
        <v>4003</v>
      </c>
      <c r="S38" s="4">
        <f t="shared" si="29"/>
        <v>3058.5</v>
      </c>
      <c r="T38" s="7">
        <f t="shared" si="10"/>
        <v>0.80821827310563521</v>
      </c>
      <c r="U38" s="5">
        <v>43932</v>
      </c>
      <c r="V38" s="9" t="str">
        <f t="shared" si="22"/>
        <v>Samstag</v>
      </c>
      <c r="W38" s="6">
        <v>4133</v>
      </c>
      <c r="X38" s="22">
        <v>1.3</v>
      </c>
      <c r="Y38" s="22"/>
      <c r="Z38" s="4">
        <f t="shared" si="30"/>
        <v>2879.5714285714284</v>
      </c>
      <c r="AA38" s="8">
        <f t="shared" si="7"/>
        <v>0.8302578466100996</v>
      </c>
      <c r="AB38" s="4">
        <f t="shared" si="11"/>
        <v>3091.7534437484796</v>
      </c>
      <c r="AC38" s="8">
        <f t="shared" si="12"/>
        <v>0.89143562510253549</v>
      </c>
      <c r="AD38" s="4">
        <f t="shared" si="6"/>
        <v>3696.1428571428573</v>
      </c>
      <c r="AE38" s="8">
        <f t="shared" si="13"/>
        <v>0.76481716870141014</v>
      </c>
      <c r="AF38" s="4">
        <f t="shared" si="18"/>
        <v>4091.9303084650005</v>
      </c>
      <c r="AG38" s="8">
        <f t="shared" si="19"/>
        <v>0.8467147169368</v>
      </c>
      <c r="AH38" s="4">
        <f t="shared" si="8"/>
        <v>2622.7142857142858</v>
      </c>
      <c r="AI38" s="8">
        <f t="shared" si="14"/>
        <v>0.90416153656734799</v>
      </c>
      <c r="AJ38" s="15">
        <f t="shared" si="27"/>
        <v>5.9999999999999942E-2</v>
      </c>
      <c r="AK38" s="15">
        <f t="shared" si="23"/>
        <v>0</v>
      </c>
      <c r="AL38" s="15">
        <f t="shared" si="28"/>
        <v>3.9742153389900392E-2</v>
      </c>
      <c r="AM38" s="15">
        <f t="shared" si="24"/>
        <v>2.1435625102535494E-2</v>
      </c>
      <c r="AN38" s="15">
        <f t="shared" si="25"/>
        <v>0.43000000000000005</v>
      </c>
      <c r="AO38" s="15">
        <f t="shared" si="26"/>
        <v>2.3285283063199991E-2</v>
      </c>
      <c r="AP38" s="15">
        <f t="shared" si="15"/>
        <v>35</v>
      </c>
      <c r="AQ38" s="15">
        <f t="shared" si="20"/>
        <v>304.28571428571422</v>
      </c>
      <c r="AR38" s="15">
        <f t="shared" si="16"/>
        <v>213.42857142857156</v>
      </c>
      <c r="AS38" s="15">
        <f t="shared" si="17"/>
        <v>1.2465562515203601</v>
      </c>
    </row>
    <row r="39" spans="1:45" s="9" customFormat="1">
      <c r="A39" s="3">
        <v>43929</v>
      </c>
      <c r="B39" s="31">
        <v>37</v>
      </c>
      <c r="C39" s="9" t="str">
        <f t="shared" si="1"/>
        <v>Mittwoch</v>
      </c>
      <c r="D39" s="69">
        <v>2891</v>
      </c>
      <c r="E39" s="69">
        <v>2836</v>
      </c>
      <c r="F39" s="69">
        <v>2939</v>
      </c>
      <c r="G39" s="69">
        <v>3018</v>
      </c>
      <c r="H39" s="69">
        <v>2957</v>
      </c>
      <c r="I39" s="69">
        <v>3077</v>
      </c>
      <c r="J39" s="69">
        <v>0.83</v>
      </c>
      <c r="K39" s="69">
        <v>0.81</v>
      </c>
      <c r="L39" s="69">
        <v>0.84</v>
      </c>
      <c r="M39" s="69">
        <v>0.85</v>
      </c>
      <c r="N39" s="69">
        <v>0.85</v>
      </c>
      <c r="O39" s="69">
        <v>0.86</v>
      </c>
      <c r="P39" s="12">
        <f t="shared" si="3"/>
        <v>3235.1428571428573</v>
      </c>
      <c r="Q39" s="15">
        <f t="shared" si="21"/>
        <v>0.85296673777356402</v>
      </c>
      <c r="R39" s="4">
        <f t="shared" si="5"/>
        <v>4974</v>
      </c>
      <c r="S39" s="4">
        <f t="shared" si="29"/>
        <v>3017.5</v>
      </c>
      <c r="T39" s="7">
        <f t="shared" si="10"/>
        <v>0.82659909601424464</v>
      </c>
      <c r="U39" s="5">
        <v>43933</v>
      </c>
      <c r="V39" s="9" t="str">
        <f t="shared" si="22"/>
        <v>Sonntag</v>
      </c>
      <c r="W39" s="6">
        <v>2821</v>
      </c>
      <c r="X39" s="22">
        <v>1.3</v>
      </c>
      <c r="Y39" s="22"/>
      <c r="Z39" s="4">
        <f t="shared" si="30"/>
        <v>2731.5714285714284</v>
      </c>
      <c r="AA39" s="8">
        <f t="shared" si="7"/>
        <v>0.80404524620495355</v>
      </c>
      <c r="AB39" s="4">
        <f t="shared" si="11"/>
        <v>2919.5871580618705</v>
      </c>
      <c r="AC39" s="8">
        <f t="shared" si="12"/>
        <v>0.85938817149964652</v>
      </c>
      <c r="AD39" s="4">
        <f t="shared" si="6"/>
        <v>3479.4285714285716</v>
      </c>
      <c r="AE39" s="8">
        <f t="shared" si="13"/>
        <v>0.76398996235884564</v>
      </c>
      <c r="AF39" s="4">
        <f t="shared" si="18"/>
        <v>3582.6568256432533</v>
      </c>
      <c r="AG39" s="8">
        <f t="shared" si="19"/>
        <v>0.78665614113873183</v>
      </c>
      <c r="AH39" s="4">
        <f t="shared" si="8"/>
        <v>2587.1428571428573</v>
      </c>
      <c r="AI39" s="8">
        <f t="shared" si="14"/>
        <v>0.91552499873616111</v>
      </c>
      <c r="AJ39" s="15">
        <f t="shared" si="27"/>
        <v>2.0000000000000018E-2</v>
      </c>
      <c r="AK39" s="15">
        <f t="shared" si="23"/>
        <v>0</v>
      </c>
      <c r="AL39" s="15">
        <f t="shared" si="28"/>
        <v>4.5954753795046432E-2</v>
      </c>
      <c r="AM39" s="15">
        <f t="shared" si="24"/>
        <v>9.3881714996465471E-3</v>
      </c>
      <c r="AN39" s="15">
        <f t="shared" si="25"/>
        <v>0.45000000000000007</v>
      </c>
      <c r="AO39" s="15">
        <f t="shared" si="26"/>
        <v>6.3343858861268143E-2</v>
      </c>
      <c r="AP39" s="15">
        <f t="shared" si="15"/>
        <v>127</v>
      </c>
      <c r="AQ39" s="15">
        <f t="shared" si="20"/>
        <v>344.14285714285734</v>
      </c>
      <c r="AR39" s="15">
        <f t="shared" si="16"/>
        <v>159.42857142857156</v>
      </c>
      <c r="AS39" s="15">
        <f t="shared" si="17"/>
        <v>28.587158061870468</v>
      </c>
    </row>
    <row r="40" spans="1:45" s="9" customFormat="1">
      <c r="A40" s="3">
        <v>43930</v>
      </c>
      <c r="B40" s="31">
        <v>38</v>
      </c>
      <c r="C40" s="9" t="str">
        <f t="shared" si="1"/>
        <v>Donnerstag</v>
      </c>
      <c r="D40" s="69">
        <v>2703</v>
      </c>
      <c r="E40" s="69">
        <v>2646</v>
      </c>
      <c r="F40" s="69">
        <v>2764</v>
      </c>
      <c r="G40" s="69">
        <v>3009</v>
      </c>
      <c r="H40" s="69">
        <v>2949</v>
      </c>
      <c r="I40" s="69">
        <v>3068</v>
      </c>
      <c r="J40" s="69">
        <v>0.9</v>
      </c>
      <c r="K40" s="69">
        <v>0.89</v>
      </c>
      <c r="L40" s="69">
        <v>0.92</v>
      </c>
      <c r="M40" s="69">
        <v>0.83</v>
      </c>
      <c r="N40" s="69">
        <v>0.82</v>
      </c>
      <c r="O40" s="69">
        <v>0.84</v>
      </c>
      <c r="P40" s="12">
        <f t="shared" si="3"/>
        <v>3084.5714285714284</v>
      </c>
      <c r="Q40" s="15">
        <f t="shared" si="21"/>
        <v>0.8302578466100996</v>
      </c>
      <c r="R40" s="4">
        <f t="shared" si="5"/>
        <v>5323</v>
      </c>
      <c r="S40" s="4">
        <f t="shared" si="29"/>
        <v>3008.75</v>
      </c>
      <c r="T40" s="7">
        <f t="shared" si="10"/>
        <v>0.90393570677482349</v>
      </c>
      <c r="U40" s="5">
        <v>43934</v>
      </c>
      <c r="V40" s="9" t="str">
        <f t="shared" si="22"/>
        <v>Montag</v>
      </c>
      <c r="W40" s="6">
        <v>2537</v>
      </c>
      <c r="X40" s="7">
        <v>1.2</v>
      </c>
      <c r="Y40" s="7"/>
      <c r="Z40" s="4">
        <f t="shared" si="30"/>
        <v>2625</v>
      </c>
      <c r="AA40" s="8">
        <f t="shared" si="7"/>
        <v>0.81140157202154906</v>
      </c>
      <c r="AB40" s="4">
        <f t="shared" si="11"/>
        <v>2752.8909810462387</v>
      </c>
      <c r="AC40" s="8">
        <f t="shared" si="12"/>
        <v>0.8509333598570904</v>
      </c>
      <c r="AD40" s="4">
        <f t="shared" si="6"/>
        <v>3178.2857142857142</v>
      </c>
      <c r="AE40" s="8">
        <f t="shared" si="13"/>
        <v>0.77343994437684682</v>
      </c>
      <c r="AF40" s="4">
        <f t="shared" si="18"/>
        <v>3345.4943069333103</v>
      </c>
      <c r="AG40" s="8">
        <f t="shared" si="19"/>
        <v>0.81413037192884308</v>
      </c>
      <c r="AH40" s="4">
        <f t="shared" si="8"/>
        <v>2513.7142857142858</v>
      </c>
      <c r="AI40" s="8">
        <f t="shared" si="14"/>
        <v>0.90616953342259765</v>
      </c>
      <c r="AJ40" s="15">
        <f t="shared" si="27"/>
        <v>7.0000000000000062E-2</v>
      </c>
      <c r="AK40" s="15">
        <f t="shared" si="23"/>
        <v>0</v>
      </c>
      <c r="AL40" s="15">
        <f t="shared" si="28"/>
        <v>1.8598427978450904E-2</v>
      </c>
      <c r="AM40" s="15">
        <f t="shared" si="24"/>
        <v>2.0933359857090439E-2</v>
      </c>
      <c r="AN40" s="15">
        <f t="shared" si="25"/>
        <v>0.37</v>
      </c>
      <c r="AO40" s="15">
        <f t="shared" si="26"/>
        <v>1.5869628071156883E-2</v>
      </c>
      <c r="AP40" s="15">
        <f t="shared" si="15"/>
        <v>306</v>
      </c>
      <c r="AQ40" s="15">
        <f t="shared" si="20"/>
        <v>381.57142857142844</v>
      </c>
      <c r="AR40" s="15">
        <f t="shared" si="16"/>
        <v>78</v>
      </c>
      <c r="AS40" s="15">
        <f t="shared" si="17"/>
        <v>49.890981046238721</v>
      </c>
    </row>
    <row r="41" spans="1:45" s="9" customFormat="1">
      <c r="A41" s="3">
        <v>43931</v>
      </c>
      <c r="B41" s="31">
        <v>39</v>
      </c>
      <c r="C41" s="9" t="str">
        <f t="shared" si="1"/>
        <v>Freitag</v>
      </c>
      <c r="D41" s="69">
        <v>2329</v>
      </c>
      <c r="E41" s="69">
        <v>2275</v>
      </c>
      <c r="F41" s="69">
        <v>2391</v>
      </c>
      <c r="G41" s="69">
        <v>2754</v>
      </c>
      <c r="H41" s="69">
        <v>2698</v>
      </c>
      <c r="I41" s="69">
        <v>2813</v>
      </c>
      <c r="J41" s="69">
        <v>0.85</v>
      </c>
      <c r="K41" s="69">
        <v>0.84</v>
      </c>
      <c r="L41" s="69">
        <v>0.87</v>
      </c>
      <c r="M41" s="69">
        <v>0.8</v>
      </c>
      <c r="N41" s="69">
        <v>0.8</v>
      </c>
      <c r="O41" s="69">
        <v>0.81</v>
      </c>
      <c r="P41" s="12">
        <f t="shared" si="3"/>
        <v>2879.5714285714284</v>
      </c>
      <c r="Q41" s="15">
        <f t="shared" si="21"/>
        <v>0.80404524620495355</v>
      </c>
      <c r="R41" s="4">
        <f t="shared" ref="R41:R64" si="31">W38</f>
        <v>4133</v>
      </c>
      <c r="S41" s="4">
        <f t="shared" si="29"/>
        <v>2754</v>
      </c>
      <c r="T41" s="7">
        <f t="shared" si="10"/>
        <v>0.85362262688880275</v>
      </c>
      <c r="U41" s="5">
        <v>43935</v>
      </c>
      <c r="V41" s="9" t="str">
        <f t="shared" si="22"/>
        <v>Dienstag</v>
      </c>
      <c r="W41" s="6">
        <v>2082</v>
      </c>
      <c r="X41" s="7">
        <v>1</v>
      </c>
      <c r="Y41" s="7"/>
      <c r="Z41" s="4">
        <f t="shared" si="30"/>
        <v>2421.2857142857142</v>
      </c>
      <c r="AA41" s="8">
        <f t="shared" si="7"/>
        <v>0.78496665431641355</v>
      </c>
      <c r="AB41" s="4">
        <f t="shared" si="11"/>
        <v>2516.7288478151359</v>
      </c>
      <c r="AC41" s="22">
        <f t="shared" si="12"/>
        <v>0.81590875948063879</v>
      </c>
      <c r="AD41" s="4">
        <f t="shared" si="6"/>
        <v>2900.7142857142858</v>
      </c>
      <c r="AE41" s="8">
        <f t="shared" si="13"/>
        <v>0.73502262443438915</v>
      </c>
      <c r="AF41" s="4">
        <f t="shared" si="18"/>
        <v>2931.0885490659284</v>
      </c>
      <c r="AG41" s="8">
        <f t="shared" si="19"/>
        <v>0.7427192703515475</v>
      </c>
      <c r="AH41" s="4">
        <f t="shared" si="8"/>
        <v>2364.7142857142858</v>
      </c>
      <c r="AI41" s="8">
        <f t="shared" si="14"/>
        <v>0.88727487135506</v>
      </c>
      <c r="AJ41" s="15">
        <f t="shared" si="27"/>
        <v>4.9999999999999933E-2</v>
      </c>
      <c r="AK41" s="15">
        <f t="shared" si="23"/>
        <v>0</v>
      </c>
      <c r="AL41" s="15">
        <f t="shared" si="28"/>
        <v>1.5033345683586496E-2</v>
      </c>
      <c r="AM41" s="15">
        <f t="shared" si="24"/>
        <v>1.5908759480638746E-2</v>
      </c>
      <c r="AN41" s="15">
        <f t="shared" si="25"/>
        <v>0.19999999999999996</v>
      </c>
      <c r="AO41" s="15">
        <f t="shared" si="26"/>
        <v>5.7280729648452544E-2</v>
      </c>
      <c r="AP41" s="15">
        <f t="shared" si="15"/>
        <v>425</v>
      </c>
      <c r="AQ41" s="15">
        <f t="shared" si="20"/>
        <v>550.57142857142844</v>
      </c>
      <c r="AR41" s="15">
        <f t="shared" si="16"/>
        <v>92.285714285714221</v>
      </c>
      <c r="AS41" s="15">
        <f t="shared" si="17"/>
        <v>187.72884781513585</v>
      </c>
    </row>
    <row r="42" spans="1:45" s="9" customFormat="1">
      <c r="A42" s="3">
        <v>43932</v>
      </c>
      <c r="B42" s="31">
        <v>40</v>
      </c>
      <c r="C42" s="9" t="str">
        <f t="shared" si="1"/>
        <v>Samstag</v>
      </c>
      <c r="D42" s="69">
        <v>2019</v>
      </c>
      <c r="E42" s="69">
        <v>1971</v>
      </c>
      <c r="F42" s="69">
        <v>2070</v>
      </c>
      <c r="G42" s="69">
        <v>2486</v>
      </c>
      <c r="H42" s="69">
        <v>2432</v>
      </c>
      <c r="I42" s="69">
        <v>2541</v>
      </c>
      <c r="J42" s="69">
        <v>0.81</v>
      </c>
      <c r="K42" s="69">
        <v>0.8</v>
      </c>
      <c r="L42" s="69">
        <v>0.83</v>
      </c>
      <c r="M42" s="69">
        <v>0.81</v>
      </c>
      <c r="N42" s="69">
        <v>0.8</v>
      </c>
      <c r="O42" s="69">
        <v>0.82</v>
      </c>
      <c r="P42" s="12">
        <f t="shared" si="3"/>
        <v>2731.5714285714284</v>
      </c>
      <c r="Q42" s="15">
        <f t="shared" si="21"/>
        <v>0.81140157202154906</v>
      </c>
      <c r="R42" s="4">
        <f t="shared" si="31"/>
        <v>2821</v>
      </c>
      <c r="S42" s="4">
        <f t="shared" si="29"/>
        <v>2485.5</v>
      </c>
      <c r="T42" s="7">
        <f t="shared" si="10"/>
        <v>0.81265326140264837</v>
      </c>
      <c r="U42" s="5">
        <v>43936</v>
      </c>
      <c r="V42" s="9" t="str">
        <f t="shared" si="22"/>
        <v>Mittwoch</v>
      </c>
      <c r="W42" s="6">
        <v>2486</v>
      </c>
      <c r="X42" s="7">
        <v>0.9</v>
      </c>
      <c r="Y42" s="7"/>
      <c r="Z42" s="4">
        <f t="shared" si="30"/>
        <v>2263</v>
      </c>
      <c r="AA42" s="8">
        <f t="shared" si="7"/>
        <v>0.785880835441782</v>
      </c>
      <c r="AB42" s="4">
        <f t="shared" si="11"/>
        <v>2315.5230474953401</v>
      </c>
      <c r="AC42" s="8">
        <f t="shared" si="12"/>
        <v>0.80412071897938087</v>
      </c>
      <c r="AD42" s="4">
        <f t="shared" si="6"/>
        <v>2825.8571428571427</v>
      </c>
      <c r="AE42" s="8">
        <f t="shared" si="13"/>
        <v>0.7645421868356973</v>
      </c>
      <c r="AF42" s="4">
        <f t="shared" si="18"/>
        <v>2704.9796601669432</v>
      </c>
      <c r="AG42" s="8">
        <f t="shared" si="19"/>
        <v>0.73183850427737795</v>
      </c>
      <c r="AH42" s="4">
        <f>AD49</f>
        <v>2142.7142857142858</v>
      </c>
      <c r="AI42" s="8">
        <f t="shared" si="14"/>
        <v>0.81698349583310637</v>
      </c>
      <c r="AJ42" s="15">
        <f t="shared" si="27"/>
        <v>0</v>
      </c>
      <c r="AK42" s="15">
        <f t="shared" si="23"/>
        <v>0</v>
      </c>
      <c r="AL42" s="15">
        <f t="shared" si="28"/>
        <v>2.4119164558218054E-2</v>
      </c>
      <c r="AM42" s="15">
        <f t="shared" si="24"/>
        <v>5.879281020619187E-3</v>
      </c>
      <c r="AN42" s="15">
        <f t="shared" si="25"/>
        <v>8.9999999999999969E-2</v>
      </c>
      <c r="AO42" s="15">
        <f t="shared" si="26"/>
        <v>7.8161495722622099E-2</v>
      </c>
      <c r="AP42" s="15">
        <f t="shared" si="15"/>
        <v>467</v>
      </c>
      <c r="AQ42" s="15">
        <f t="shared" si="20"/>
        <v>712.57142857142844</v>
      </c>
      <c r="AR42" s="15">
        <f t="shared" si="16"/>
        <v>244</v>
      </c>
      <c r="AS42" s="15">
        <f t="shared" si="17"/>
        <v>296.52304749534005</v>
      </c>
    </row>
    <row r="43" spans="1:45" s="9" customFormat="1">
      <c r="A43" s="3">
        <v>43933</v>
      </c>
      <c r="B43" s="31">
        <v>41</v>
      </c>
      <c r="C43" s="9" t="str">
        <f t="shared" si="1"/>
        <v>Sonntag</v>
      </c>
      <c r="D43" s="69">
        <v>1992</v>
      </c>
      <c r="E43" s="69">
        <v>1935</v>
      </c>
      <c r="F43" s="69">
        <v>2043</v>
      </c>
      <c r="G43" s="69">
        <v>2261</v>
      </c>
      <c r="H43" s="69">
        <v>2207</v>
      </c>
      <c r="I43" s="69">
        <v>2317</v>
      </c>
      <c r="J43" s="69">
        <v>0.75</v>
      </c>
      <c r="K43" s="69">
        <v>0.74</v>
      </c>
      <c r="L43" s="69">
        <v>0.76</v>
      </c>
      <c r="M43" s="69">
        <v>0.78</v>
      </c>
      <c r="N43" s="69">
        <v>0.78</v>
      </c>
      <c r="O43" s="69">
        <v>0.79</v>
      </c>
      <c r="P43" s="12">
        <f t="shared" si="3"/>
        <v>2625</v>
      </c>
      <c r="Q43" s="15">
        <f t="shared" si="21"/>
        <v>0.78496665431641355</v>
      </c>
      <c r="R43" s="4">
        <f t="shared" si="31"/>
        <v>2537</v>
      </c>
      <c r="S43" s="4">
        <f t="shared" si="29"/>
        <v>2260.75</v>
      </c>
      <c r="T43" s="7">
        <f t="shared" si="10"/>
        <v>0.74921292460646227</v>
      </c>
      <c r="U43" s="5">
        <v>43937</v>
      </c>
      <c r="V43" s="9" t="str">
        <f t="shared" si="22"/>
        <v>Donnerstag</v>
      </c>
      <c r="W43" s="6">
        <v>2866</v>
      </c>
      <c r="X43" s="22">
        <v>0.7</v>
      </c>
      <c r="Y43" s="22"/>
      <c r="Z43" s="4">
        <f t="shared" si="30"/>
        <v>2128.7142857142858</v>
      </c>
      <c r="AA43" s="22">
        <f t="shared" si="7"/>
        <v>0.7793002458030438</v>
      </c>
      <c r="AB43" s="4">
        <f t="shared" si="11"/>
        <v>2216.6392502589961</v>
      </c>
      <c r="AC43" s="8">
        <f t="shared" si="12"/>
        <v>0.81148866439061629</v>
      </c>
      <c r="AD43" s="4">
        <f t="shared" si="6"/>
        <v>2774</v>
      </c>
      <c r="AE43" s="8">
        <f t="shared" si="13"/>
        <v>0.79725734931844305</v>
      </c>
      <c r="AF43" s="4">
        <f t="shared" si="18"/>
        <v>2543.1984407338614</v>
      </c>
      <c r="AG43" s="22">
        <f t="shared" si="19"/>
        <v>0.73092417002533372</v>
      </c>
      <c r="AH43" s="4">
        <f t="shared" si="8"/>
        <v>2039.7142857142858</v>
      </c>
      <c r="AI43" s="8">
        <f t="shared" si="14"/>
        <v>0.78840419657647709</v>
      </c>
      <c r="AJ43" s="15">
        <f t="shared" si="27"/>
        <v>3.0000000000000027E-2</v>
      </c>
      <c r="AK43" s="15">
        <f t="shared" si="23"/>
        <v>0</v>
      </c>
      <c r="AL43" s="15">
        <f t="shared" si="28"/>
        <v>6.9975419695622598E-4</v>
      </c>
      <c r="AM43" s="15">
        <f t="shared" si="24"/>
        <v>3.1488664390616261E-2</v>
      </c>
      <c r="AN43" s="15">
        <f t="shared" si="25"/>
        <v>8.0000000000000071E-2</v>
      </c>
      <c r="AO43" s="15">
        <f t="shared" si="26"/>
        <v>4.9075829974666307E-2</v>
      </c>
      <c r="AP43" s="15">
        <f t="shared" si="15"/>
        <v>269</v>
      </c>
      <c r="AQ43" s="15">
        <f t="shared" si="20"/>
        <v>633</v>
      </c>
      <c r="AR43" s="15">
        <f t="shared" si="16"/>
        <v>136.71428571428578</v>
      </c>
      <c r="AS43" s="15">
        <f t="shared" si="17"/>
        <v>224.63925025899607</v>
      </c>
    </row>
    <row r="44" spans="1:45">
      <c r="A44" s="10">
        <v>43934</v>
      </c>
      <c r="B44" s="31">
        <v>42</v>
      </c>
      <c r="C44" s="11" t="str">
        <f t="shared" si="1"/>
        <v>Montag</v>
      </c>
      <c r="D44" s="69">
        <v>1922</v>
      </c>
      <c r="E44" s="69">
        <v>1870</v>
      </c>
      <c r="F44" s="69">
        <v>1971</v>
      </c>
      <c r="G44" s="69">
        <v>2065</v>
      </c>
      <c r="H44" s="69">
        <v>2013</v>
      </c>
      <c r="I44" s="69">
        <v>2119</v>
      </c>
      <c r="J44" s="69">
        <v>0.69</v>
      </c>
      <c r="K44" s="69">
        <v>0.68</v>
      </c>
      <c r="L44" s="69">
        <v>0.7</v>
      </c>
      <c r="M44" s="69">
        <v>0.79</v>
      </c>
      <c r="N44" s="69">
        <v>0.78</v>
      </c>
      <c r="O44" s="69">
        <v>0.79</v>
      </c>
      <c r="P44" s="12">
        <f t="shared" si="3"/>
        <v>2421.2857142857142</v>
      </c>
      <c r="Q44" s="15">
        <f t="shared" si="21"/>
        <v>0.785880835441782</v>
      </c>
      <c r="R44" s="12">
        <f t="shared" si="31"/>
        <v>2082</v>
      </c>
      <c r="S44" s="4">
        <f t="shared" si="29"/>
        <v>2065.5</v>
      </c>
      <c r="T44" s="7">
        <f t="shared" si="10"/>
        <v>0.68649771499792267</v>
      </c>
      <c r="U44" s="13">
        <v>43938</v>
      </c>
      <c r="V44" s="11" t="str">
        <f t="shared" si="22"/>
        <v>Freitag</v>
      </c>
      <c r="W44" s="14">
        <v>3380</v>
      </c>
      <c r="X44" s="23">
        <v>0.7</v>
      </c>
      <c r="Y44" s="23"/>
      <c r="Z44" s="12">
        <f t="shared" si="30"/>
        <v>1997.4285714285713</v>
      </c>
      <c r="AA44" s="8">
        <f t="shared" si="7"/>
        <v>0.76092517006802718</v>
      </c>
      <c r="AB44" s="12">
        <f t="shared" ref="AB44:AB73" si="32">AVERAGE(D41:D44,AA41^1.75*D38,AA41^1.75*D39,AA41^1.75*D40)</f>
        <v>1992.6697786544391</v>
      </c>
      <c r="AC44" s="16">
        <f t="shared" si="12"/>
        <v>0.75911229663026258</v>
      </c>
      <c r="AD44" s="12">
        <f t="shared" si="6"/>
        <v>2665.1428571428573</v>
      </c>
      <c r="AE44" s="8">
        <f t="shared" si="13"/>
        <v>0.83854728514922694</v>
      </c>
      <c r="AF44" s="12">
        <f t="shared" si="18"/>
        <v>2335.9731480190112</v>
      </c>
      <c r="AG44" s="23">
        <f t="shared" si="19"/>
        <v>0.73497896602539903</v>
      </c>
      <c r="AH44" s="12">
        <f t="shared" si="8"/>
        <v>1931.5714285714287</v>
      </c>
      <c r="AI44" s="8">
        <f t="shared" si="14"/>
        <v>0.76841327574448737</v>
      </c>
      <c r="AJ44" s="15">
        <f t="shared" si="27"/>
        <v>0.10000000000000009</v>
      </c>
      <c r="AK44" s="15">
        <f t="shared" si="23"/>
        <v>0</v>
      </c>
      <c r="AL44" s="15">
        <f t="shared" si="28"/>
        <v>2.9074829931972856E-2</v>
      </c>
      <c r="AM44" s="15">
        <f t="shared" si="24"/>
        <v>3.0887703369737451E-2</v>
      </c>
      <c r="AN44" s="15">
        <f t="shared" si="25"/>
        <v>9.000000000000008E-2</v>
      </c>
      <c r="AO44" s="15">
        <f t="shared" si="26"/>
        <v>5.5021033974601008E-2</v>
      </c>
      <c r="AP44" s="15">
        <f t="shared" si="15"/>
        <v>143</v>
      </c>
      <c r="AQ44" s="15">
        <f t="shared" si="20"/>
        <v>499.28571428571422</v>
      </c>
      <c r="AR44" s="15">
        <f t="shared" si="16"/>
        <v>75.428571428571331</v>
      </c>
      <c r="AS44" s="15">
        <f t="shared" si="17"/>
        <v>70.669778654439142</v>
      </c>
    </row>
    <row r="45" spans="1:45">
      <c r="A45" s="10">
        <v>43935</v>
      </c>
      <c r="B45" s="31">
        <v>43</v>
      </c>
      <c r="C45" s="11" t="str">
        <f t="shared" si="1"/>
        <v>Dienstag</v>
      </c>
      <c r="D45" s="69">
        <v>1985</v>
      </c>
      <c r="E45" s="69">
        <v>1927</v>
      </c>
      <c r="F45" s="69">
        <v>2030</v>
      </c>
      <c r="G45" s="69">
        <v>1979</v>
      </c>
      <c r="H45" s="69">
        <v>1926</v>
      </c>
      <c r="I45" s="69">
        <v>2028</v>
      </c>
      <c r="J45" s="69">
        <v>0.72</v>
      </c>
      <c r="K45" s="69">
        <v>0.71</v>
      </c>
      <c r="L45" s="69">
        <v>0.73</v>
      </c>
      <c r="M45" s="69">
        <v>0.78</v>
      </c>
      <c r="N45" s="69">
        <v>0.77</v>
      </c>
      <c r="O45" s="69">
        <v>0.79</v>
      </c>
      <c r="P45" s="12">
        <f t="shared" si="3"/>
        <v>2263</v>
      </c>
      <c r="Q45" s="15">
        <f t="shared" si="21"/>
        <v>0.7793002458030438</v>
      </c>
      <c r="R45" s="12">
        <f t="shared" si="31"/>
        <v>2486</v>
      </c>
      <c r="S45" s="4">
        <f t="shared" si="29"/>
        <v>1979.5</v>
      </c>
      <c r="T45" s="7">
        <f t="shared" si="10"/>
        <v>0.71877269426289037</v>
      </c>
      <c r="U45" s="13">
        <v>43939</v>
      </c>
      <c r="V45" s="11" t="str">
        <f t="shared" si="22"/>
        <v>Samstag</v>
      </c>
      <c r="W45" s="14">
        <v>3609</v>
      </c>
      <c r="X45" s="15">
        <v>0.8</v>
      </c>
      <c r="Z45" s="12">
        <f t="shared" si="30"/>
        <v>1904.2857142857142</v>
      </c>
      <c r="AA45" s="22">
        <f t="shared" si="7"/>
        <v>0.78647707829370461</v>
      </c>
      <c r="AB45" s="12">
        <f t="shared" si="32"/>
        <v>1873.5905084014628</v>
      </c>
      <c r="AC45" s="16">
        <f t="shared" si="12"/>
        <v>0.77379984416840164</v>
      </c>
      <c r="AD45" s="12">
        <f t="shared" si="6"/>
        <v>2622.7142857142858</v>
      </c>
      <c r="AE45" s="8">
        <f t="shared" si="13"/>
        <v>0.90416153656734799</v>
      </c>
      <c r="AF45" s="12">
        <f t="shared" si="18"/>
        <v>2427.396660399007</v>
      </c>
      <c r="AG45" s="16">
        <f t="shared" si="19"/>
        <v>0.83682721609421562</v>
      </c>
      <c r="AH45" s="12">
        <f t="shared" si="8"/>
        <v>1840</v>
      </c>
      <c r="AI45" s="8">
        <f t="shared" si="14"/>
        <v>0.77810668760949675</v>
      </c>
      <c r="AJ45" s="15">
        <f t="shared" si="27"/>
        <v>6.0000000000000053E-2</v>
      </c>
      <c r="AK45" s="15">
        <f t="shared" si="23"/>
        <v>0</v>
      </c>
      <c r="AL45" s="15">
        <f t="shared" si="28"/>
        <v>6.4770782937045857E-3</v>
      </c>
      <c r="AM45" s="15">
        <f t="shared" si="24"/>
        <v>6.2001558315983862E-3</v>
      </c>
      <c r="AN45" s="15">
        <f t="shared" si="25"/>
        <v>2.0000000000000018E-2</v>
      </c>
      <c r="AO45" s="15">
        <f t="shared" si="26"/>
        <v>5.6827216094215594E-2</v>
      </c>
      <c r="AP45" s="15">
        <f t="shared" si="15"/>
        <v>6</v>
      </c>
      <c r="AQ45" s="15">
        <f t="shared" si="20"/>
        <v>278</v>
      </c>
      <c r="AR45" s="15">
        <f t="shared" si="16"/>
        <v>80.714285714285779</v>
      </c>
      <c r="AS45" s="15">
        <f t="shared" si="17"/>
        <v>111.40949159853722</v>
      </c>
    </row>
    <row r="46" spans="1:45">
      <c r="A46" s="10">
        <v>43936</v>
      </c>
      <c r="B46" s="31">
        <v>44</v>
      </c>
      <c r="C46" s="11" t="str">
        <f t="shared" si="1"/>
        <v>Mittwoch</v>
      </c>
      <c r="D46" s="69">
        <v>1951</v>
      </c>
      <c r="E46" s="69">
        <v>1905</v>
      </c>
      <c r="F46" s="69">
        <v>2001</v>
      </c>
      <c r="G46" s="69">
        <v>1962</v>
      </c>
      <c r="H46" s="69">
        <v>1909</v>
      </c>
      <c r="I46" s="69">
        <v>2011</v>
      </c>
      <c r="J46" s="69">
        <v>0.79</v>
      </c>
      <c r="K46" s="69">
        <v>0.78</v>
      </c>
      <c r="L46" s="69">
        <v>0.8</v>
      </c>
      <c r="M46" s="69">
        <v>0.76</v>
      </c>
      <c r="N46" s="69">
        <v>0.75</v>
      </c>
      <c r="O46" s="69">
        <v>0.77</v>
      </c>
      <c r="P46" s="12">
        <f t="shared" si="3"/>
        <v>2128.7142857142858</v>
      </c>
      <c r="Q46" s="15">
        <f t="shared" si="21"/>
        <v>0.76092517006802718</v>
      </c>
      <c r="R46" s="12">
        <f t="shared" si="31"/>
        <v>2866</v>
      </c>
      <c r="S46" s="4">
        <f t="shared" si="29"/>
        <v>1962.5</v>
      </c>
      <c r="T46" s="7">
        <f t="shared" si="10"/>
        <v>0.78957956145644737</v>
      </c>
      <c r="U46" s="13">
        <v>43940</v>
      </c>
      <c r="V46" s="11" t="str">
        <f t="shared" si="22"/>
        <v>Sonntag</v>
      </c>
      <c r="W46" s="14">
        <v>2458</v>
      </c>
      <c r="X46" s="15">
        <v>0.8</v>
      </c>
      <c r="Z46" s="12">
        <f t="shared" si="30"/>
        <v>1824.1428571428571</v>
      </c>
      <c r="AA46" s="8">
        <f t="shared" si="7"/>
        <v>0.80607284893630449</v>
      </c>
      <c r="AB46" s="12">
        <f t="shared" si="32"/>
        <v>1772.5111844683945</v>
      </c>
      <c r="AC46" s="16">
        <f t="shared" si="12"/>
        <v>0.78325726224851722</v>
      </c>
      <c r="AD46" s="12">
        <f t="shared" si="6"/>
        <v>2587.1428571428573</v>
      </c>
      <c r="AE46" s="8">
        <f t="shared" si="13"/>
        <v>0.91552499873616111</v>
      </c>
      <c r="AF46" s="12">
        <f t="shared" si="18"/>
        <v>2441.7527721241904</v>
      </c>
      <c r="AG46" s="16">
        <f t="shared" si="19"/>
        <v>0.8640750925064119</v>
      </c>
      <c r="AH46" s="12">
        <f t="shared" si="8"/>
        <v>1706.7142857142858</v>
      </c>
      <c r="AI46" s="8">
        <f t="shared" si="14"/>
        <v>0.79651976798453228</v>
      </c>
      <c r="AJ46" s="15">
        <f t="shared" si="27"/>
        <v>3.0000000000000027E-2</v>
      </c>
      <c r="AK46" s="15">
        <f t="shared" si="23"/>
        <v>0</v>
      </c>
      <c r="AL46" s="15">
        <f t="shared" si="28"/>
        <v>4.6072848936304478E-2</v>
      </c>
      <c r="AM46" s="15">
        <f t="shared" si="24"/>
        <v>2.3257262248517208E-2</v>
      </c>
      <c r="AN46" s="15">
        <f t="shared" si="25"/>
        <v>4.0000000000000036E-2</v>
      </c>
      <c r="AO46" s="15">
        <f t="shared" si="26"/>
        <v>0.10407509250641189</v>
      </c>
      <c r="AP46" s="15">
        <f t="shared" si="15"/>
        <v>11</v>
      </c>
      <c r="AQ46" s="15">
        <f t="shared" si="20"/>
        <v>177.71428571428578</v>
      </c>
      <c r="AR46" s="15">
        <f t="shared" si="16"/>
        <v>126.85714285714289</v>
      </c>
      <c r="AS46" s="15">
        <f t="shared" si="17"/>
        <v>178.4888155316055</v>
      </c>
    </row>
    <row r="47" spans="1:45">
      <c r="A47" s="10">
        <v>43937</v>
      </c>
      <c r="B47" s="31">
        <v>45</v>
      </c>
      <c r="C47" s="11" t="str">
        <f t="shared" si="1"/>
        <v>Donnerstag</v>
      </c>
      <c r="D47" s="69">
        <v>1784</v>
      </c>
      <c r="E47" s="69">
        <v>1731</v>
      </c>
      <c r="F47" s="69">
        <v>1836</v>
      </c>
      <c r="G47" s="69">
        <v>1911</v>
      </c>
      <c r="H47" s="69">
        <v>1858</v>
      </c>
      <c r="I47" s="69">
        <v>1960</v>
      </c>
      <c r="J47" s="69">
        <v>0.85</v>
      </c>
      <c r="K47" s="69">
        <v>0.83</v>
      </c>
      <c r="L47" s="69">
        <v>0.86</v>
      </c>
      <c r="M47" s="69">
        <v>0.79</v>
      </c>
      <c r="N47" s="69">
        <v>0.78</v>
      </c>
      <c r="O47" s="69">
        <v>0.79</v>
      </c>
      <c r="P47" s="12">
        <f t="shared" si="3"/>
        <v>1997.4285714285713</v>
      </c>
      <c r="Q47" s="15">
        <f t="shared" si="21"/>
        <v>0.78647707829370461</v>
      </c>
      <c r="R47" s="12">
        <f t="shared" si="31"/>
        <v>3380</v>
      </c>
      <c r="S47" s="4">
        <f t="shared" si="29"/>
        <v>1910.5</v>
      </c>
      <c r="T47" s="7">
        <f t="shared" si="10"/>
        <v>0.84507353754285086</v>
      </c>
      <c r="U47" s="13">
        <v>43941</v>
      </c>
      <c r="V47" s="11" t="str">
        <f t="shared" si="22"/>
        <v>Montag</v>
      </c>
      <c r="W47" s="14">
        <v>1775</v>
      </c>
      <c r="X47" s="23">
        <v>0.9</v>
      </c>
      <c r="Y47" s="23"/>
      <c r="Z47" s="12">
        <f t="shared" si="30"/>
        <v>1728</v>
      </c>
      <c r="AA47" s="8">
        <f t="shared" si="7"/>
        <v>0.81175760016106302</v>
      </c>
      <c r="AB47" s="12">
        <f t="shared" si="32"/>
        <v>1653.2011885603358</v>
      </c>
      <c r="AC47" s="16">
        <f t="shared" si="12"/>
        <v>0.77661957720437225</v>
      </c>
      <c r="AD47" s="12">
        <f t="shared" si="6"/>
        <v>2513.7142857142858</v>
      </c>
      <c r="AE47" s="8">
        <f t="shared" si="13"/>
        <v>0.90616953342259765</v>
      </c>
      <c r="AF47" s="12">
        <f t="shared" si="18"/>
        <v>2383.507783802509</v>
      </c>
      <c r="AG47" s="16">
        <f t="shared" si="19"/>
        <v>0.85923135681417051</v>
      </c>
      <c r="AH47" s="12">
        <f t="shared" si="8"/>
        <v>1581.8571428571429</v>
      </c>
      <c r="AI47" s="8">
        <f t="shared" si="14"/>
        <v>0.77552878554419391</v>
      </c>
      <c r="AJ47" s="15">
        <f t="shared" si="27"/>
        <v>5.9999999999999942E-2</v>
      </c>
      <c r="AK47" s="15">
        <f t="shared" si="23"/>
        <v>0</v>
      </c>
      <c r="AL47" s="15">
        <f t="shared" si="28"/>
        <v>2.1757600161062984E-2</v>
      </c>
      <c r="AM47" s="15">
        <f t="shared" si="24"/>
        <v>1.3380422795627789E-2</v>
      </c>
      <c r="AN47" s="15">
        <f t="shared" si="25"/>
        <v>0.10999999999999999</v>
      </c>
      <c r="AO47" s="15">
        <f t="shared" si="26"/>
        <v>6.9231356814170475E-2</v>
      </c>
      <c r="AP47" s="15">
        <f t="shared" ref="AP47:AP76" si="33">ABS(G47-$D47)</f>
        <v>127</v>
      </c>
      <c r="AQ47" s="15">
        <f t="shared" si="20"/>
        <v>213.42857142857133</v>
      </c>
      <c r="AR47" s="15">
        <f t="shared" ref="AR47:AR74" si="34">ABS(Z47-$D47)</f>
        <v>56</v>
      </c>
      <c r="AS47" s="15">
        <f t="shared" ref="AS47:AS73" si="35">ABS(AB47-$D47)</f>
        <v>130.79881143966418</v>
      </c>
    </row>
    <row r="48" spans="1:45">
      <c r="A48" s="10">
        <v>43938</v>
      </c>
      <c r="B48" s="31">
        <v>46</v>
      </c>
      <c r="C48" s="11" t="str">
        <f t="shared" si="1"/>
        <v>Freitag</v>
      </c>
      <c r="D48" s="69">
        <v>1677</v>
      </c>
      <c r="E48" s="69">
        <v>1632</v>
      </c>
      <c r="F48" s="69">
        <v>1729</v>
      </c>
      <c r="G48" s="69">
        <v>1849</v>
      </c>
      <c r="H48" s="69">
        <v>1799</v>
      </c>
      <c r="I48" s="69">
        <v>1899</v>
      </c>
      <c r="J48" s="69">
        <v>0.9</v>
      </c>
      <c r="K48" s="69">
        <v>0.88</v>
      </c>
      <c r="L48" s="69">
        <v>0.91</v>
      </c>
      <c r="M48" s="69">
        <v>0.81</v>
      </c>
      <c r="N48" s="69">
        <v>0.8</v>
      </c>
      <c r="O48" s="69">
        <v>0.81</v>
      </c>
      <c r="P48" s="12">
        <f t="shared" si="3"/>
        <v>1904.2857142857142</v>
      </c>
      <c r="Q48" s="15">
        <f t="shared" si="21"/>
        <v>0.80607284893630449</v>
      </c>
      <c r="R48" s="12">
        <f t="shared" si="31"/>
        <v>3609</v>
      </c>
      <c r="S48" s="4">
        <f t="shared" si="29"/>
        <v>1849.25</v>
      </c>
      <c r="T48" s="7">
        <f t="shared" si="10"/>
        <v>0.89530380053255876</v>
      </c>
      <c r="U48" s="13">
        <v>43942</v>
      </c>
      <c r="V48" s="11" t="str">
        <f t="shared" si="22"/>
        <v>Dienstag</v>
      </c>
      <c r="W48" s="14">
        <v>1785</v>
      </c>
      <c r="X48" s="23">
        <v>0.9</v>
      </c>
      <c r="Y48" s="23"/>
      <c r="Z48" s="12">
        <f t="shared" si="30"/>
        <v>1677.7142857142858</v>
      </c>
      <c r="AA48" s="22">
        <f t="shared" si="7"/>
        <v>0.83993706193677597</v>
      </c>
      <c r="AB48" s="12">
        <f t="shared" si="32"/>
        <v>1613.4216038814941</v>
      </c>
      <c r="AC48" s="16">
        <f t="shared" si="12"/>
        <v>0.80774933680235006</v>
      </c>
      <c r="AD48" s="12">
        <f t="shared" si="6"/>
        <v>2364.7142857142858</v>
      </c>
      <c r="AE48" s="8">
        <f t="shared" si="13"/>
        <v>0.88727487135506</v>
      </c>
      <c r="AF48" s="12">
        <f t="shared" ref="AF48:AF64" si="36">AVERAGE(W45:W48,AE45^1.75*W42,AE45^1.75*W43,AE45^1.75*W44)</f>
        <v>2421.0799315037029</v>
      </c>
      <c r="AG48" s="23">
        <f t="shared" si="19"/>
        <v>0.90842407378462264</v>
      </c>
      <c r="AH48" s="12">
        <f t="shared" si="8"/>
        <v>1482.1428571428571</v>
      </c>
      <c r="AI48" s="8">
        <f t="shared" si="14"/>
        <v>0.7673249020042896</v>
      </c>
      <c r="AJ48" s="15">
        <f t="shared" si="27"/>
        <v>8.9999999999999969E-2</v>
      </c>
      <c r="AK48" s="15">
        <f t="shared" si="23"/>
        <v>0</v>
      </c>
      <c r="AL48" s="15">
        <f t="shared" si="28"/>
        <v>2.9937061936775922E-2</v>
      </c>
      <c r="AM48" s="15">
        <f t="shared" si="24"/>
        <v>2.2506631976499936E-3</v>
      </c>
      <c r="AN48" s="15">
        <f t="shared" si="25"/>
        <v>8.9999999999999969E-2</v>
      </c>
      <c r="AO48" s="15">
        <f t="shared" si="26"/>
        <v>9.842407378462259E-2</v>
      </c>
      <c r="AP48" s="15">
        <f t="shared" si="33"/>
        <v>172</v>
      </c>
      <c r="AQ48" s="15">
        <f t="shared" si="20"/>
        <v>227.28571428571422</v>
      </c>
      <c r="AR48" s="15">
        <f t="shared" si="34"/>
        <v>0.71428571428577925</v>
      </c>
      <c r="AS48" s="15">
        <f t="shared" si="35"/>
        <v>63.578396118505907</v>
      </c>
    </row>
    <row r="49" spans="1:45">
      <c r="A49" s="10">
        <v>43939</v>
      </c>
      <c r="B49" s="31">
        <v>47</v>
      </c>
      <c r="C49" s="11" t="str">
        <f t="shared" si="1"/>
        <v>Samstag</v>
      </c>
      <c r="D49" s="69">
        <v>1458</v>
      </c>
      <c r="E49" s="69">
        <v>1408</v>
      </c>
      <c r="F49" s="69">
        <v>1514</v>
      </c>
      <c r="G49" s="69">
        <v>1717</v>
      </c>
      <c r="H49" s="69">
        <v>1669</v>
      </c>
      <c r="I49" s="69">
        <v>1770</v>
      </c>
      <c r="J49" s="69">
        <v>0.87</v>
      </c>
      <c r="K49" s="69">
        <v>0.85</v>
      </c>
      <c r="L49" s="69">
        <v>0.89</v>
      </c>
      <c r="M49" s="69">
        <v>0.81</v>
      </c>
      <c r="N49" s="69">
        <v>0.8</v>
      </c>
      <c r="O49" s="69">
        <v>0.82</v>
      </c>
      <c r="P49" s="12">
        <f t="shared" si="3"/>
        <v>1824.1428571428571</v>
      </c>
      <c r="Q49" s="15">
        <f t="shared" si="21"/>
        <v>0.81175760016106302</v>
      </c>
      <c r="R49" s="12">
        <f t="shared" si="31"/>
        <v>2458</v>
      </c>
      <c r="S49" s="4">
        <f t="shared" si="29"/>
        <v>1717.5</v>
      </c>
      <c r="T49" s="7">
        <f t="shared" si="10"/>
        <v>0.86764334427885825</v>
      </c>
      <c r="U49" s="13">
        <v>43943</v>
      </c>
      <c r="V49" s="11" t="str">
        <f t="shared" si="22"/>
        <v>Mittwoch</v>
      </c>
      <c r="W49" s="14">
        <v>2237</v>
      </c>
      <c r="X49" s="23">
        <v>0.9</v>
      </c>
      <c r="Y49" s="23"/>
      <c r="Z49" s="12">
        <f t="shared" si="30"/>
        <v>1590.1428571428571</v>
      </c>
      <c r="AA49" s="8">
        <f t="shared" si="7"/>
        <v>0.83503375843960992</v>
      </c>
      <c r="AB49" s="12">
        <f t="shared" si="32"/>
        <v>1559.3055173837693</v>
      </c>
      <c r="AC49" s="16">
        <f t="shared" si="12"/>
        <v>0.81884010665314222</v>
      </c>
      <c r="AD49" s="12">
        <f t="shared" si="6"/>
        <v>2142.7142857142858</v>
      </c>
      <c r="AE49" s="8">
        <f t="shared" si="13"/>
        <v>0.81698349583310637</v>
      </c>
      <c r="AF49" s="12">
        <f t="shared" si="36"/>
        <v>2385.6582777866156</v>
      </c>
      <c r="AG49" s="16">
        <f t="shared" si="19"/>
        <v>0.90961424611941333</v>
      </c>
      <c r="AH49" s="12">
        <f t="shared" si="8"/>
        <v>1323.5714285714287</v>
      </c>
      <c r="AI49" s="8">
        <f t="shared" si="14"/>
        <v>0.71933229813664601</v>
      </c>
      <c r="AJ49" s="15">
        <f t="shared" si="27"/>
        <v>5.9999999999999942E-2</v>
      </c>
      <c r="AK49" s="15">
        <f t="shared" si="23"/>
        <v>0</v>
      </c>
      <c r="AL49" s="15">
        <f t="shared" si="28"/>
        <v>2.5033758439609866E-2</v>
      </c>
      <c r="AM49" s="15">
        <f t="shared" si="24"/>
        <v>8.8401066531421657E-3</v>
      </c>
      <c r="AN49" s="15">
        <f t="shared" si="25"/>
        <v>8.9999999999999969E-2</v>
      </c>
      <c r="AO49" s="15">
        <f t="shared" si="26"/>
        <v>9.9614246119413274E-2</v>
      </c>
      <c r="AP49" s="15">
        <f t="shared" si="33"/>
        <v>259</v>
      </c>
      <c r="AQ49" s="15">
        <f t="shared" si="20"/>
        <v>366.14285714285711</v>
      </c>
      <c r="AR49" s="15">
        <f t="shared" si="34"/>
        <v>132.14285714285711</v>
      </c>
      <c r="AS49" s="15">
        <f t="shared" si="35"/>
        <v>101.30551738376926</v>
      </c>
    </row>
    <row r="50" spans="1:45">
      <c r="A50" s="10">
        <v>43940</v>
      </c>
      <c r="B50" s="31">
        <v>48</v>
      </c>
      <c r="C50" s="11" t="str">
        <f t="shared" si="1"/>
        <v>Sonntag</v>
      </c>
      <c r="D50" s="69">
        <v>1319</v>
      </c>
      <c r="E50" s="69">
        <v>1275</v>
      </c>
      <c r="F50" s="69">
        <v>1365</v>
      </c>
      <c r="G50" s="69">
        <v>1559</v>
      </c>
      <c r="H50" s="69">
        <v>1511</v>
      </c>
      <c r="I50" s="69">
        <v>1611</v>
      </c>
      <c r="J50" s="69">
        <v>0.79</v>
      </c>
      <c r="K50" s="69">
        <v>0.78</v>
      </c>
      <c r="L50" s="69">
        <v>0.81</v>
      </c>
      <c r="M50" s="69">
        <v>0.84</v>
      </c>
      <c r="N50" s="69">
        <v>0.83</v>
      </c>
      <c r="O50" s="69">
        <v>0.85</v>
      </c>
      <c r="P50" s="12">
        <f t="shared" si="3"/>
        <v>1728</v>
      </c>
      <c r="Q50" s="15">
        <f t="shared" si="21"/>
        <v>0.83993706193677597</v>
      </c>
      <c r="R50" s="12">
        <f t="shared" si="31"/>
        <v>1775</v>
      </c>
      <c r="S50" s="4">
        <f t="shared" si="29"/>
        <v>1559.5</v>
      </c>
      <c r="T50" s="7">
        <f t="shared" si="10"/>
        <v>0.79464968152866244</v>
      </c>
      <c r="U50" s="13">
        <v>43944</v>
      </c>
      <c r="V50" s="11" t="str">
        <f t="shared" si="22"/>
        <v>Donnerstag</v>
      </c>
      <c r="W50" s="14">
        <v>2352</v>
      </c>
      <c r="X50" s="23">
        <v>0.9</v>
      </c>
      <c r="Y50" s="23"/>
      <c r="Z50" s="12">
        <f t="shared" si="30"/>
        <v>1498.5714285714287</v>
      </c>
      <c r="AA50" s="8">
        <f t="shared" si="7"/>
        <v>0.82152087085911196</v>
      </c>
      <c r="AB50" s="12">
        <f t="shared" si="32"/>
        <v>1472.1045049180243</v>
      </c>
      <c r="AC50" s="16">
        <f t="shared" si="12"/>
        <v>0.80701163242432217</v>
      </c>
      <c r="AD50" s="12">
        <f t="shared" si="6"/>
        <v>2039.7142857142858</v>
      </c>
      <c r="AE50" s="8">
        <f t="shared" si="13"/>
        <v>0.78840419657647709</v>
      </c>
      <c r="AF50" s="12">
        <f t="shared" si="36"/>
        <v>2299.9704746974303</v>
      </c>
      <c r="AG50" s="16">
        <f t="shared" si="19"/>
        <v>0.88900018348326948</v>
      </c>
      <c r="AH50" s="12">
        <f t="shared" si="8"/>
        <v>1188.7142857142858</v>
      </c>
      <c r="AI50" s="8">
        <f t="shared" si="14"/>
        <v>0.69649284339164641</v>
      </c>
      <c r="AJ50" s="15">
        <f t="shared" si="27"/>
        <v>4.9999999999999933E-2</v>
      </c>
      <c r="AK50" s="15">
        <f t="shared" si="23"/>
        <v>0</v>
      </c>
      <c r="AL50" s="15">
        <f t="shared" si="28"/>
        <v>1.8479129140888007E-2</v>
      </c>
      <c r="AM50" s="15">
        <f t="shared" si="24"/>
        <v>3.2988367575677802E-2</v>
      </c>
      <c r="AN50" s="15">
        <f t="shared" si="25"/>
        <v>6.0000000000000053E-2</v>
      </c>
      <c r="AO50" s="15">
        <f t="shared" si="26"/>
        <v>4.900018348326951E-2</v>
      </c>
      <c r="AP50" s="15">
        <f t="shared" si="33"/>
        <v>240</v>
      </c>
      <c r="AQ50" s="15">
        <f t="shared" si="20"/>
        <v>409</v>
      </c>
      <c r="AR50" s="15">
        <f t="shared" si="34"/>
        <v>179.57142857142867</v>
      </c>
      <c r="AS50" s="15">
        <f t="shared" si="35"/>
        <v>153.1045049180243</v>
      </c>
    </row>
    <row r="51" spans="1:45" s="9" customFormat="1">
      <c r="A51" s="3">
        <v>43941</v>
      </c>
      <c r="B51" s="31">
        <v>49</v>
      </c>
      <c r="C51" s="9" t="str">
        <f t="shared" si="1"/>
        <v>Montag</v>
      </c>
      <c r="D51" s="69">
        <v>1570</v>
      </c>
      <c r="E51" s="69">
        <v>1519</v>
      </c>
      <c r="F51" s="69">
        <v>1633</v>
      </c>
      <c r="G51" s="69">
        <v>1506</v>
      </c>
      <c r="H51" s="69">
        <v>1458</v>
      </c>
      <c r="I51" s="69">
        <v>1560</v>
      </c>
      <c r="J51" s="69">
        <v>0.79</v>
      </c>
      <c r="K51" s="69">
        <v>0.77</v>
      </c>
      <c r="L51" s="69">
        <v>0.81</v>
      </c>
      <c r="M51" s="69">
        <v>0.83</v>
      </c>
      <c r="N51" s="69">
        <v>0.83</v>
      </c>
      <c r="O51" s="69">
        <v>0.84</v>
      </c>
      <c r="P51" s="12">
        <f t="shared" si="3"/>
        <v>1677.7142857142858</v>
      </c>
      <c r="Q51" s="15">
        <f t="shared" si="21"/>
        <v>0.83503375843960992</v>
      </c>
      <c r="R51" s="4">
        <f t="shared" si="31"/>
        <v>1785</v>
      </c>
      <c r="S51" s="4">
        <f t="shared" si="29"/>
        <v>1506</v>
      </c>
      <c r="T51" s="7">
        <f t="shared" si="10"/>
        <v>0.78827532059670247</v>
      </c>
      <c r="U51" s="5">
        <v>43945</v>
      </c>
      <c r="V51" s="9" t="str">
        <f t="shared" si="22"/>
        <v>Freitag</v>
      </c>
      <c r="W51" s="6">
        <v>2337</v>
      </c>
      <c r="X51" s="7">
        <v>0.9</v>
      </c>
      <c r="Y51" s="7"/>
      <c r="Z51" s="4">
        <f t="shared" si="30"/>
        <v>1429.2857142857142</v>
      </c>
      <c r="AA51" s="22">
        <f t="shared" si="7"/>
        <v>0.82713293650793651</v>
      </c>
      <c r="AB51" s="4">
        <f t="shared" si="32"/>
        <v>1462.7562327821365</v>
      </c>
      <c r="AC51" s="8">
        <f t="shared" si="12"/>
        <v>0.8465024495266994</v>
      </c>
      <c r="AD51" s="4">
        <f t="shared" si="6"/>
        <v>1931.5714285714287</v>
      </c>
      <c r="AE51" s="8">
        <f t="shared" si="13"/>
        <v>0.76841327574448737</v>
      </c>
      <c r="AF51" s="4">
        <f t="shared" si="36"/>
        <v>2153.1496801278086</v>
      </c>
      <c r="AG51" s="22">
        <f t="shared" si="19"/>
        <v>0.8565610230106081</v>
      </c>
      <c r="AH51" s="4">
        <f t="shared" si="8"/>
        <v>1140.2857142857142</v>
      </c>
      <c r="AI51" s="8">
        <f t="shared" si="14"/>
        <v>0.72085252415786139</v>
      </c>
      <c r="AJ51" s="15">
        <f t="shared" si="27"/>
        <v>3.9999999999999925E-2</v>
      </c>
      <c r="AK51" s="15">
        <f t="shared" si="23"/>
        <v>0</v>
      </c>
      <c r="AL51" s="15">
        <f t="shared" si="28"/>
        <v>2.8670634920634486E-3</v>
      </c>
      <c r="AM51" s="15">
        <f t="shared" si="24"/>
        <v>1.6502449526699436E-2</v>
      </c>
      <c r="AN51" s="15">
        <f t="shared" si="25"/>
        <v>7.0000000000000062E-2</v>
      </c>
      <c r="AO51" s="15">
        <f t="shared" si="26"/>
        <v>2.6561023010608142E-2</v>
      </c>
      <c r="AP51" s="15">
        <f t="shared" si="33"/>
        <v>64</v>
      </c>
      <c r="AQ51" s="15">
        <f t="shared" si="20"/>
        <v>107.71428571428578</v>
      </c>
      <c r="AR51" s="15">
        <f t="shared" si="34"/>
        <v>140.71428571428578</v>
      </c>
      <c r="AS51" s="15">
        <f t="shared" si="35"/>
        <v>107.24376721786348</v>
      </c>
    </row>
    <row r="52" spans="1:45" s="9" customFormat="1">
      <c r="A52" s="3">
        <v>43942</v>
      </c>
      <c r="B52" s="31">
        <v>50</v>
      </c>
      <c r="C52" s="9" t="str">
        <f t="shared" si="1"/>
        <v>Dienstag</v>
      </c>
      <c r="D52" s="69">
        <v>1372</v>
      </c>
      <c r="E52" s="69">
        <v>1325</v>
      </c>
      <c r="F52" s="69">
        <v>1432</v>
      </c>
      <c r="G52" s="69">
        <v>1430</v>
      </c>
      <c r="H52" s="69">
        <v>1381</v>
      </c>
      <c r="I52" s="69">
        <v>1486</v>
      </c>
      <c r="J52" s="69">
        <v>0.77</v>
      </c>
      <c r="K52" s="69">
        <v>0.76</v>
      </c>
      <c r="L52" s="69">
        <v>0.79</v>
      </c>
      <c r="M52" s="69">
        <v>0.82</v>
      </c>
      <c r="N52" s="69">
        <v>0.81</v>
      </c>
      <c r="O52" s="69">
        <v>0.83</v>
      </c>
      <c r="P52" s="12">
        <f t="shared" si="3"/>
        <v>1590.1428571428571</v>
      </c>
      <c r="Q52" s="15">
        <f t="shared" si="21"/>
        <v>0.82152087085911196</v>
      </c>
      <c r="R52" s="4">
        <f t="shared" si="31"/>
        <v>2237</v>
      </c>
      <c r="S52" s="4">
        <f t="shared" si="29"/>
        <v>1429.75</v>
      </c>
      <c r="T52" s="7">
        <f t="shared" si="10"/>
        <v>0.77315127754495061</v>
      </c>
      <c r="U52" s="5">
        <v>43946</v>
      </c>
      <c r="V52" s="9" t="str">
        <f t="shared" si="22"/>
        <v>Samstag</v>
      </c>
      <c r="W52" s="6">
        <v>2055</v>
      </c>
      <c r="X52" s="7">
        <v>0.9</v>
      </c>
      <c r="Y52" s="7"/>
      <c r="Z52" s="4">
        <f t="shared" si="30"/>
        <v>1355.2857142857142</v>
      </c>
      <c r="AA52" s="8">
        <f t="shared" si="7"/>
        <v>0.80781675749318793</v>
      </c>
      <c r="AB52" s="4">
        <f t="shared" si="32"/>
        <v>1380.9515650820006</v>
      </c>
      <c r="AC52" s="8">
        <f t="shared" si="12"/>
        <v>0.82311486338334494</v>
      </c>
      <c r="AD52" s="4">
        <f t="shared" si="6"/>
        <v>1840</v>
      </c>
      <c r="AE52" s="8">
        <f t="shared" si="13"/>
        <v>0.77810668760949675</v>
      </c>
      <c r="AF52" s="4">
        <f t="shared" si="36"/>
        <v>1886.5696439251556</v>
      </c>
      <c r="AG52" s="8">
        <f t="shared" si="19"/>
        <v>0.79780024814088613</v>
      </c>
      <c r="AH52" s="4">
        <f t="shared" si="8"/>
        <v>1074.7142857142858</v>
      </c>
      <c r="AI52" s="8">
        <f t="shared" si="14"/>
        <v>0.72510843373493983</v>
      </c>
      <c r="AJ52" s="15">
        <f t="shared" si="27"/>
        <v>4.9999999999999933E-2</v>
      </c>
      <c r="AK52" s="15">
        <f t="shared" si="23"/>
        <v>0</v>
      </c>
      <c r="AL52" s="15">
        <f t="shared" si="28"/>
        <v>1.218324250681202E-2</v>
      </c>
      <c r="AM52" s="15">
        <f t="shared" si="24"/>
        <v>3.1148633833449901E-3</v>
      </c>
      <c r="AN52" s="15">
        <f t="shared" si="25"/>
        <v>8.0000000000000071E-2</v>
      </c>
      <c r="AO52" s="15">
        <f t="shared" si="26"/>
        <v>2.2199751859113825E-2</v>
      </c>
      <c r="AP52" s="15">
        <f t="shared" si="33"/>
        <v>58</v>
      </c>
      <c r="AQ52" s="15">
        <f t="shared" si="20"/>
        <v>218.14285714285711</v>
      </c>
      <c r="AR52" s="15">
        <f t="shared" si="34"/>
        <v>16.714285714285779</v>
      </c>
      <c r="AS52" s="15">
        <f t="shared" si="35"/>
        <v>8.9515650820005703</v>
      </c>
    </row>
    <row r="53" spans="1:45" s="9" customFormat="1">
      <c r="A53" s="3">
        <v>43943</v>
      </c>
      <c r="B53" s="31">
        <v>51</v>
      </c>
      <c r="C53" s="9" t="str">
        <f t="shared" si="1"/>
        <v>Mittwoch</v>
      </c>
      <c r="D53" s="69">
        <v>1310</v>
      </c>
      <c r="E53" s="69">
        <v>1257</v>
      </c>
      <c r="F53" s="69">
        <v>1359</v>
      </c>
      <c r="G53" s="69">
        <v>1393</v>
      </c>
      <c r="H53" s="69">
        <v>1344</v>
      </c>
      <c r="I53" s="69">
        <v>1447</v>
      </c>
      <c r="J53" s="69">
        <v>0.81</v>
      </c>
      <c r="K53" s="69">
        <v>0.8</v>
      </c>
      <c r="L53" s="69">
        <v>0.83</v>
      </c>
      <c r="M53" s="69">
        <v>0.83</v>
      </c>
      <c r="N53" s="69">
        <v>0.82</v>
      </c>
      <c r="O53" s="69">
        <v>0.84</v>
      </c>
      <c r="P53" s="12">
        <f t="shared" si="3"/>
        <v>1498.5714285714287</v>
      </c>
      <c r="Q53" s="15">
        <f t="shared" si="21"/>
        <v>0.82713293650793651</v>
      </c>
      <c r="R53" s="4">
        <f t="shared" si="31"/>
        <v>2352</v>
      </c>
      <c r="S53" s="4">
        <f t="shared" si="29"/>
        <v>1392.75</v>
      </c>
      <c r="T53" s="7">
        <f t="shared" si="10"/>
        <v>0.8109170305676856</v>
      </c>
      <c r="U53" s="5">
        <v>43947</v>
      </c>
      <c r="V53" s="9" t="str">
        <f t="shared" si="22"/>
        <v>Sonntag</v>
      </c>
      <c r="W53" s="6">
        <v>1737</v>
      </c>
      <c r="X53" s="7">
        <v>0.9</v>
      </c>
      <c r="Y53" s="7"/>
      <c r="Z53" s="4">
        <f t="shared" si="30"/>
        <v>1292.5714285714287</v>
      </c>
      <c r="AA53" s="8">
        <f t="shared" si="7"/>
        <v>0.81286497170065586</v>
      </c>
      <c r="AB53" s="4">
        <f t="shared" si="32"/>
        <v>1294.0085193416794</v>
      </c>
      <c r="AC53" s="8">
        <f t="shared" si="12"/>
        <v>0.81376872117435595</v>
      </c>
      <c r="AD53" s="4">
        <f t="shared" si="6"/>
        <v>1706.7142857142858</v>
      </c>
      <c r="AE53" s="8">
        <f t="shared" si="13"/>
        <v>0.79651976798453228</v>
      </c>
      <c r="AF53" s="4">
        <f t="shared" si="36"/>
        <v>1757.8521611595409</v>
      </c>
      <c r="AG53" s="8">
        <f t="shared" si="19"/>
        <v>0.82038570092118046</v>
      </c>
      <c r="AH53" s="4">
        <f t="shared" si="8"/>
        <v>1023.7142857142857</v>
      </c>
      <c r="AI53" s="8">
        <f t="shared" si="14"/>
        <v>0.77344846195358863</v>
      </c>
      <c r="AJ53" s="15">
        <f t="shared" si="27"/>
        <v>1.9999999999999907E-2</v>
      </c>
      <c r="AK53" s="15">
        <f t="shared" si="23"/>
        <v>0</v>
      </c>
      <c r="AL53" s="15">
        <f t="shared" si="28"/>
        <v>1.7135028299344102E-2</v>
      </c>
      <c r="AM53" s="15">
        <f t="shared" si="24"/>
        <v>1.6231278825644013E-2</v>
      </c>
      <c r="AN53" s="15">
        <f t="shared" si="25"/>
        <v>7.0000000000000062E-2</v>
      </c>
      <c r="AO53" s="15">
        <f t="shared" si="26"/>
        <v>9.6142990788194993E-3</v>
      </c>
      <c r="AP53" s="15">
        <f t="shared" si="33"/>
        <v>83</v>
      </c>
      <c r="AQ53" s="15">
        <f t="shared" si="20"/>
        <v>188.57142857142867</v>
      </c>
      <c r="AR53" s="15">
        <f t="shared" si="34"/>
        <v>17.428571428571331</v>
      </c>
      <c r="AS53" s="15">
        <f t="shared" si="35"/>
        <v>15.991480658320597</v>
      </c>
    </row>
    <row r="54" spans="1:45" s="9" customFormat="1">
      <c r="A54" s="3">
        <v>43944</v>
      </c>
      <c r="B54" s="31">
        <v>52</v>
      </c>
      <c r="C54" s="9" t="str">
        <f t="shared" si="1"/>
        <v>Donnerstag</v>
      </c>
      <c r="D54" s="69">
        <v>1299</v>
      </c>
      <c r="E54" s="69">
        <v>1255</v>
      </c>
      <c r="F54" s="69">
        <v>1342</v>
      </c>
      <c r="G54" s="69">
        <v>1388</v>
      </c>
      <c r="H54" s="69">
        <v>1339</v>
      </c>
      <c r="I54" s="69">
        <v>1442</v>
      </c>
      <c r="J54" s="69">
        <v>0.89</v>
      </c>
      <c r="K54" s="69">
        <v>0.87</v>
      </c>
      <c r="L54" s="69">
        <v>0.91</v>
      </c>
      <c r="M54" s="69">
        <v>0.81</v>
      </c>
      <c r="N54" s="69">
        <v>0.8</v>
      </c>
      <c r="O54" s="69">
        <v>0.82</v>
      </c>
      <c r="P54" s="12">
        <f t="shared" si="3"/>
        <v>1429.2857142857142</v>
      </c>
      <c r="Q54" s="15">
        <f t="shared" si="21"/>
        <v>0.80781675749318793</v>
      </c>
      <c r="R54" s="4">
        <f t="shared" si="31"/>
        <v>2337</v>
      </c>
      <c r="S54" s="4">
        <f t="shared" si="29"/>
        <v>1387.75</v>
      </c>
      <c r="T54" s="7">
        <f t="shared" si="10"/>
        <v>0.88986854761141387</v>
      </c>
      <c r="U54" s="5">
        <v>43948</v>
      </c>
      <c r="V54" s="9" t="str">
        <f t="shared" si="22"/>
        <v>Montag</v>
      </c>
      <c r="W54" s="6">
        <v>1018</v>
      </c>
      <c r="X54" s="22">
        <v>1</v>
      </c>
      <c r="Y54" s="22"/>
      <c r="Z54" s="4">
        <f t="shared" si="30"/>
        <v>1236.8571428571429</v>
      </c>
      <c r="AA54" s="8">
        <f t="shared" si="7"/>
        <v>0.82535748331744518</v>
      </c>
      <c r="AB54" s="4">
        <f t="shared" si="32"/>
        <v>1249.4665666048734</v>
      </c>
      <c r="AC54" s="8">
        <f t="shared" si="12"/>
        <v>0.83377177943127867</v>
      </c>
      <c r="AD54" s="4">
        <f t="shared" si="6"/>
        <v>1581.8571428571429</v>
      </c>
      <c r="AE54" s="8">
        <f t="shared" si="13"/>
        <v>0.77552878554419391</v>
      </c>
      <c r="AF54" s="4">
        <f t="shared" si="36"/>
        <v>1595.2553146569589</v>
      </c>
      <c r="AG54" s="8">
        <f t="shared" si="19"/>
        <v>0.78209743679778065</v>
      </c>
      <c r="AH54" s="4">
        <f t="shared" si="8"/>
        <v>996</v>
      </c>
      <c r="AI54" s="8">
        <f t="shared" si="14"/>
        <v>0.83788006249248881</v>
      </c>
      <c r="AJ54" s="15">
        <f t="shared" si="27"/>
        <v>7.999999999999996E-2</v>
      </c>
      <c r="AK54" s="15">
        <f t="shared" si="23"/>
        <v>0</v>
      </c>
      <c r="AL54" s="15">
        <f t="shared" si="28"/>
        <v>1.5357483317445131E-2</v>
      </c>
      <c r="AM54" s="15">
        <f t="shared" si="24"/>
        <v>2.3771779431278617E-2</v>
      </c>
      <c r="AN54" s="15">
        <f t="shared" si="25"/>
        <v>0.18999999999999995</v>
      </c>
      <c r="AO54" s="15">
        <f t="shared" si="26"/>
        <v>2.7902563202219399E-2</v>
      </c>
      <c r="AP54" s="15">
        <f t="shared" si="33"/>
        <v>89</v>
      </c>
      <c r="AQ54" s="15">
        <f t="shared" si="20"/>
        <v>130.28571428571422</v>
      </c>
      <c r="AR54" s="15">
        <f t="shared" si="34"/>
        <v>62.14285714285711</v>
      </c>
      <c r="AS54" s="15">
        <f t="shared" si="35"/>
        <v>49.533433395126622</v>
      </c>
    </row>
    <row r="55" spans="1:45" s="9" customFormat="1">
      <c r="A55" s="3">
        <v>43945</v>
      </c>
      <c r="B55" s="31">
        <v>53</v>
      </c>
      <c r="C55" s="9" t="str">
        <f t="shared" si="1"/>
        <v>Freitag</v>
      </c>
      <c r="D55" s="69">
        <v>1159</v>
      </c>
      <c r="E55" s="69">
        <v>1118</v>
      </c>
      <c r="F55" s="69">
        <v>1205</v>
      </c>
      <c r="G55" s="69">
        <v>1285</v>
      </c>
      <c r="H55" s="69">
        <v>1239</v>
      </c>
      <c r="I55" s="69">
        <v>1334</v>
      </c>
      <c r="J55" s="69">
        <v>0.85</v>
      </c>
      <c r="K55" s="69">
        <v>0.83</v>
      </c>
      <c r="L55" s="69">
        <v>0.87</v>
      </c>
      <c r="M55" s="69">
        <v>0.81</v>
      </c>
      <c r="N55" s="69">
        <v>0.8</v>
      </c>
      <c r="O55" s="69">
        <v>0.82</v>
      </c>
      <c r="P55" s="12">
        <f t="shared" si="3"/>
        <v>1355.2857142857142</v>
      </c>
      <c r="Q55" s="15">
        <f t="shared" si="21"/>
        <v>0.81286497170065586</v>
      </c>
      <c r="R55" s="4">
        <f t="shared" si="31"/>
        <v>2055</v>
      </c>
      <c r="S55" s="4">
        <f t="shared" si="29"/>
        <v>1285</v>
      </c>
      <c r="T55" s="7">
        <f t="shared" si="10"/>
        <v>0.85325365205843295</v>
      </c>
      <c r="U55" s="5">
        <v>43949</v>
      </c>
      <c r="V55" s="9" t="str">
        <f t="shared" si="22"/>
        <v>Dienstag</v>
      </c>
      <c r="W55" s="6">
        <v>1144</v>
      </c>
      <c r="X55" s="7">
        <v>0.9</v>
      </c>
      <c r="Y55" s="7"/>
      <c r="Z55" s="4">
        <f t="shared" si="30"/>
        <v>1173.4285714285713</v>
      </c>
      <c r="AA55" s="8">
        <f t="shared" si="7"/>
        <v>0.82098950524737624</v>
      </c>
      <c r="AB55" s="4">
        <f t="shared" si="32"/>
        <v>1161.7394349992908</v>
      </c>
      <c r="AC55" s="8">
        <f t="shared" si="12"/>
        <v>0.8128111989000536</v>
      </c>
      <c r="AD55" s="4">
        <f t="shared" si="6"/>
        <v>1482.1428571428571</v>
      </c>
      <c r="AE55" s="8">
        <f t="shared" si="13"/>
        <v>0.7673249020042896</v>
      </c>
      <c r="AF55" s="4">
        <f t="shared" si="36"/>
        <v>1488.3985117467357</v>
      </c>
      <c r="AG55" s="8">
        <f t="shared" si="19"/>
        <v>0.7705635368853746</v>
      </c>
      <c r="AH55" s="4">
        <f t="shared" si="8"/>
        <v>934.57142857142856</v>
      </c>
      <c r="AI55" s="8">
        <f t="shared" si="14"/>
        <v>0.81959408669506395</v>
      </c>
      <c r="AJ55" s="15">
        <f t="shared" si="27"/>
        <v>3.9999999999999925E-2</v>
      </c>
      <c r="AK55" s="15">
        <f t="shared" si="23"/>
        <v>0</v>
      </c>
      <c r="AL55" s="15">
        <f t="shared" si="28"/>
        <v>1.0989505247376186E-2</v>
      </c>
      <c r="AM55" s="15">
        <f t="shared" si="24"/>
        <v>2.8111989000535464E-3</v>
      </c>
      <c r="AN55" s="15">
        <f t="shared" si="25"/>
        <v>8.9999999999999969E-2</v>
      </c>
      <c r="AO55" s="15">
        <f t="shared" si="26"/>
        <v>3.9436463114625453E-2</v>
      </c>
      <c r="AP55" s="15">
        <f t="shared" si="33"/>
        <v>126</v>
      </c>
      <c r="AQ55" s="15">
        <f t="shared" si="20"/>
        <v>196.28571428571422</v>
      </c>
      <c r="AR55" s="15">
        <f t="shared" si="34"/>
        <v>14.428571428571331</v>
      </c>
      <c r="AS55" s="15">
        <f t="shared" si="35"/>
        <v>2.7394349992907792</v>
      </c>
    </row>
    <row r="56" spans="1:45" s="9" customFormat="1">
      <c r="A56" s="3">
        <v>43946</v>
      </c>
      <c r="B56" s="31">
        <v>54</v>
      </c>
      <c r="C56" s="9" t="str">
        <f t="shared" si="1"/>
        <v>Samstag</v>
      </c>
      <c r="D56" s="69">
        <v>1019</v>
      </c>
      <c r="E56" s="69">
        <v>983</v>
      </c>
      <c r="F56" s="69">
        <v>1061</v>
      </c>
      <c r="G56" s="69">
        <v>1197</v>
      </c>
      <c r="H56" s="69">
        <v>1153</v>
      </c>
      <c r="I56" s="69">
        <v>1242</v>
      </c>
      <c r="J56" s="69">
        <v>0.84</v>
      </c>
      <c r="K56" s="69">
        <v>0.82</v>
      </c>
      <c r="L56" s="69">
        <v>0.86</v>
      </c>
      <c r="M56" s="69">
        <v>0.83</v>
      </c>
      <c r="N56" s="69">
        <v>0.81</v>
      </c>
      <c r="O56" s="69">
        <v>0.83</v>
      </c>
      <c r="P56" s="12">
        <f t="shared" si="3"/>
        <v>1292.5714285714287</v>
      </c>
      <c r="Q56" s="15">
        <f t="shared" si="21"/>
        <v>0.82535748331744518</v>
      </c>
      <c r="R56" s="4">
        <f t="shared" si="31"/>
        <v>1737</v>
      </c>
      <c r="S56" s="4">
        <f t="shared" si="29"/>
        <v>1196.75</v>
      </c>
      <c r="T56" s="7">
        <f t="shared" si="10"/>
        <v>0.83703444658157022</v>
      </c>
      <c r="U56" s="5">
        <v>43950</v>
      </c>
      <c r="V56" s="9" t="str">
        <f t="shared" si="22"/>
        <v>Mittwoch</v>
      </c>
      <c r="W56" s="6">
        <v>1304</v>
      </c>
      <c r="X56" s="22">
        <v>0.75</v>
      </c>
      <c r="Y56" s="22"/>
      <c r="Z56" s="4">
        <f t="shared" si="30"/>
        <v>1110.7142857142858</v>
      </c>
      <c r="AA56" s="8">
        <f t="shared" si="7"/>
        <v>0.81954253188573845</v>
      </c>
      <c r="AB56" s="4">
        <f t="shared" si="32"/>
        <v>1107.4471539562014</v>
      </c>
      <c r="AC56" s="8">
        <f t="shared" si="12"/>
        <v>0.81713187284635924</v>
      </c>
      <c r="AD56" s="4">
        <f t="shared" si="6"/>
        <v>1323.5714285714287</v>
      </c>
      <c r="AE56" s="8">
        <f t="shared" si="13"/>
        <v>0.71933229813664601</v>
      </c>
      <c r="AF56" s="4">
        <f t="shared" si="36"/>
        <v>1390.2994477917587</v>
      </c>
      <c r="AG56" s="8">
        <f t="shared" si="19"/>
        <v>0.75559752597378194</v>
      </c>
      <c r="AH56" s="4">
        <f t="shared" si="8"/>
        <v>978.28571428571433</v>
      </c>
      <c r="AI56" s="8">
        <f t="shared" si="14"/>
        <v>0.91027515618769106</v>
      </c>
      <c r="AJ56" s="15">
        <f t="shared" si="27"/>
        <v>1.0000000000000009E-2</v>
      </c>
      <c r="AK56" s="15">
        <f t="shared" si="23"/>
        <v>0</v>
      </c>
      <c r="AL56" s="15">
        <f t="shared" si="28"/>
        <v>1.0457468114261514E-2</v>
      </c>
      <c r="AM56" s="15">
        <f t="shared" si="24"/>
        <v>1.2868127153640718E-2</v>
      </c>
      <c r="AN56" s="15">
        <f t="shared" si="25"/>
        <v>7.999999999999996E-2</v>
      </c>
      <c r="AO56" s="15">
        <f t="shared" si="26"/>
        <v>7.4402474026218024E-2</v>
      </c>
      <c r="AP56" s="15">
        <f t="shared" si="33"/>
        <v>178</v>
      </c>
      <c r="AQ56" s="15">
        <f t="shared" si="20"/>
        <v>273.57142857142867</v>
      </c>
      <c r="AR56" s="15">
        <f t="shared" si="34"/>
        <v>91.714285714285779</v>
      </c>
      <c r="AS56" s="15">
        <f t="shared" si="35"/>
        <v>88.447153956201419</v>
      </c>
    </row>
    <row r="57" spans="1:45" s="9" customFormat="1">
      <c r="A57" s="3">
        <v>43947</v>
      </c>
      <c r="B57" s="31">
        <v>55</v>
      </c>
      <c r="C57" s="9" t="str">
        <f t="shared" si="1"/>
        <v>Sonntag</v>
      </c>
      <c r="D57" s="69">
        <v>929</v>
      </c>
      <c r="E57" s="69">
        <v>885</v>
      </c>
      <c r="F57" s="69">
        <v>977</v>
      </c>
      <c r="G57" s="69">
        <v>1102</v>
      </c>
      <c r="H57" s="69">
        <v>1060</v>
      </c>
      <c r="I57" s="69">
        <v>1147</v>
      </c>
      <c r="J57" s="69">
        <v>0.79</v>
      </c>
      <c r="K57" s="69">
        <v>0.77</v>
      </c>
      <c r="L57" s="69">
        <v>0.81</v>
      </c>
      <c r="M57" s="69">
        <v>0.82</v>
      </c>
      <c r="N57" s="69">
        <v>0.81</v>
      </c>
      <c r="O57" s="69">
        <v>0.83</v>
      </c>
      <c r="P57" s="12">
        <f t="shared" si="3"/>
        <v>1236.8571428571429</v>
      </c>
      <c r="Q57" s="15">
        <f t="shared" si="21"/>
        <v>0.82098950524737624</v>
      </c>
      <c r="R57" s="4">
        <f t="shared" si="31"/>
        <v>1018</v>
      </c>
      <c r="S57" s="4">
        <f t="shared" si="29"/>
        <v>1101.5</v>
      </c>
      <c r="T57" s="7">
        <f t="shared" si="10"/>
        <v>0.7908813498474242</v>
      </c>
      <c r="U57" s="5">
        <v>43951</v>
      </c>
      <c r="V57" s="9" t="str">
        <f t="shared" si="22"/>
        <v>Donnerstag</v>
      </c>
      <c r="W57" s="6">
        <v>1478</v>
      </c>
      <c r="X57" s="7">
        <v>0.76</v>
      </c>
      <c r="Y57" s="7"/>
      <c r="Z57" s="4">
        <f t="shared" si="30"/>
        <v>1050.4285714285713</v>
      </c>
      <c r="AA57" s="22">
        <f t="shared" si="7"/>
        <v>0.81266578249336852</v>
      </c>
      <c r="AB57" s="4">
        <f t="shared" si="32"/>
        <v>1063.5576526189188</v>
      </c>
      <c r="AC57" s="8">
        <f t="shared" si="12"/>
        <v>0.8228231176317895</v>
      </c>
      <c r="AD57" s="4">
        <f t="shared" si="6"/>
        <v>1188.7142857142858</v>
      </c>
      <c r="AE57" s="8">
        <f t="shared" si="13"/>
        <v>0.69649284339164641</v>
      </c>
      <c r="AF57" s="4">
        <f t="shared" si="36"/>
        <v>1267.447314964533</v>
      </c>
      <c r="AG57" s="22">
        <f t="shared" si="19"/>
        <v>0.74262419057099949</v>
      </c>
      <c r="AH57" s="4">
        <f t="shared" ref="AH57" si="37">AD64</f>
        <v>960.28571428571433</v>
      </c>
      <c r="AI57" s="8">
        <f t="shared" si="14"/>
        <v>0.93804074797655601</v>
      </c>
      <c r="AJ57" s="15">
        <f t="shared" si="27"/>
        <v>2.9999999999999916E-2</v>
      </c>
      <c r="AK57" s="15">
        <f t="shared" si="23"/>
        <v>0</v>
      </c>
      <c r="AL57" s="15">
        <f t="shared" si="28"/>
        <v>7.3342175066314352E-3</v>
      </c>
      <c r="AM57" s="15">
        <f t="shared" si="24"/>
        <v>2.8231176317895512E-3</v>
      </c>
      <c r="AN57" s="15">
        <f t="shared" si="25"/>
        <v>5.9999999999999942E-2</v>
      </c>
      <c r="AO57" s="15">
        <f t="shared" si="26"/>
        <v>7.7375809429000464E-2</v>
      </c>
      <c r="AP57" s="15">
        <f t="shared" si="33"/>
        <v>173</v>
      </c>
      <c r="AQ57" s="15">
        <f t="shared" si="20"/>
        <v>307.85714285714289</v>
      </c>
      <c r="AR57" s="15">
        <f t="shared" si="34"/>
        <v>121.42857142857133</v>
      </c>
      <c r="AS57" s="15">
        <f t="shared" si="35"/>
        <v>134.55765261891884</v>
      </c>
    </row>
    <row r="58" spans="1:45">
      <c r="A58" s="10">
        <v>43948</v>
      </c>
      <c r="B58" s="31">
        <v>56</v>
      </c>
      <c r="C58" s="11" t="str">
        <f t="shared" si="1"/>
        <v>Montag</v>
      </c>
      <c r="D58" s="69">
        <v>1126</v>
      </c>
      <c r="E58" s="69">
        <v>1082</v>
      </c>
      <c r="F58" s="69">
        <v>1171</v>
      </c>
      <c r="G58" s="69">
        <v>1058</v>
      </c>
      <c r="H58" s="69">
        <v>1017</v>
      </c>
      <c r="I58" s="69">
        <v>1104</v>
      </c>
      <c r="J58" s="69">
        <v>0.76</v>
      </c>
      <c r="K58" s="69">
        <v>0.74</v>
      </c>
      <c r="L58" s="69">
        <v>0.78</v>
      </c>
      <c r="M58" s="69">
        <v>0.82</v>
      </c>
      <c r="N58" s="69">
        <v>0.81</v>
      </c>
      <c r="O58" s="69">
        <v>0.83</v>
      </c>
      <c r="P58" s="12">
        <f t="shared" si="3"/>
        <v>1173.4285714285713</v>
      </c>
      <c r="Q58" s="15">
        <f t="shared" si="21"/>
        <v>0.81954253188573845</v>
      </c>
      <c r="R58" s="12">
        <f t="shared" si="31"/>
        <v>1144</v>
      </c>
      <c r="S58" s="4">
        <f t="shared" si="29"/>
        <v>1058.25</v>
      </c>
      <c r="T58" s="7">
        <f t="shared" si="10"/>
        <v>0.76256530354891006</v>
      </c>
      <c r="U58" s="13">
        <v>43952</v>
      </c>
      <c r="V58" s="11" t="str">
        <f t="shared" si="22"/>
        <v>Freitag</v>
      </c>
      <c r="W58" s="14">
        <v>1639</v>
      </c>
      <c r="X58" s="23">
        <v>0.79</v>
      </c>
      <c r="Y58" s="23"/>
      <c r="Z58" s="12">
        <f t="shared" si="30"/>
        <v>999.85714285714289</v>
      </c>
      <c r="AA58" s="8">
        <f t="shared" si="7"/>
        <v>0.80838530838530842</v>
      </c>
      <c r="AB58" s="12">
        <f t="shared" si="32"/>
        <v>1007.4173620360109</v>
      </c>
      <c r="AC58" s="16">
        <f t="shared" si="12"/>
        <v>0.81449775170386651</v>
      </c>
      <c r="AD58" s="12">
        <f t="shared" si="6"/>
        <v>1140.2857142857142</v>
      </c>
      <c r="AE58" s="8">
        <f t="shared" si="13"/>
        <v>0.72085252415786139</v>
      </c>
      <c r="AF58" s="12">
        <f t="shared" si="36"/>
        <v>1227.2756757755546</v>
      </c>
      <c r="AG58" s="16">
        <f t="shared" si="19"/>
        <v>0.77584482348314665</v>
      </c>
      <c r="AH58" s="4">
        <f t="shared" ref="AH58:AH63" si="38">AD65</f>
        <v>914.28571428571433</v>
      </c>
      <c r="AI58" s="8">
        <f t="shared" ref="AI58:AI63" si="39">AH58/AH54</f>
        <v>0.91795754446356859</v>
      </c>
      <c r="AJ58" s="15">
        <f t="shared" si="27"/>
        <v>5.9999999999999942E-2</v>
      </c>
      <c r="AK58" s="15">
        <f t="shared" si="23"/>
        <v>0</v>
      </c>
      <c r="AL58" s="15">
        <f t="shared" si="28"/>
        <v>1.161469161469153E-2</v>
      </c>
      <c r="AM58" s="15">
        <f t="shared" si="24"/>
        <v>5.5022482961334385E-3</v>
      </c>
      <c r="AN58" s="15">
        <f t="shared" si="25"/>
        <v>2.9999999999999916E-2</v>
      </c>
      <c r="AO58" s="15">
        <f t="shared" si="26"/>
        <v>4.4155176516853301E-2</v>
      </c>
      <c r="AP58" s="15">
        <f t="shared" si="33"/>
        <v>68</v>
      </c>
      <c r="AQ58" s="15">
        <f t="shared" si="20"/>
        <v>47.428571428571331</v>
      </c>
      <c r="AR58" s="15">
        <f t="shared" si="34"/>
        <v>126.14285714285711</v>
      </c>
      <c r="AS58" s="15">
        <f t="shared" si="35"/>
        <v>118.5826379639891</v>
      </c>
    </row>
    <row r="59" spans="1:45">
      <c r="A59" s="10">
        <v>43949</v>
      </c>
      <c r="B59" s="31">
        <v>57</v>
      </c>
      <c r="C59" s="11" t="str">
        <f t="shared" si="1"/>
        <v>Dienstag</v>
      </c>
      <c r="D59" s="69">
        <v>933</v>
      </c>
      <c r="E59" s="69">
        <v>883</v>
      </c>
      <c r="F59" s="69">
        <v>978</v>
      </c>
      <c r="G59" s="69">
        <v>1002</v>
      </c>
      <c r="H59" s="69">
        <v>958</v>
      </c>
      <c r="I59" s="69">
        <v>1047</v>
      </c>
      <c r="J59" s="69">
        <v>0.78</v>
      </c>
      <c r="K59" s="69">
        <v>0.76</v>
      </c>
      <c r="L59" s="69">
        <v>0.8</v>
      </c>
      <c r="M59" s="69">
        <v>0.81</v>
      </c>
      <c r="N59" s="69">
        <v>0.8</v>
      </c>
      <c r="O59" s="69">
        <v>0.83</v>
      </c>
      <c r="P59" s="12">
        <f t="shared" si="3"/>
        <v>1110.7142857142858</v>
      </c>
      <c r="Q59" s="15">
        <f t="shared" si="21"/>
        <v>0.81266578249336852</v>
      </c>
      <c r="R59" s="12">
        <f t="shared" si="31"/>
        <v>1304</v>
      </c>
      <c r="S59" s="4">
        <f t="shared" si="29"/>
        <v>1001.75</v>
      </c>
      <c r="T59" s="7">
        <f t="shared" si="10"/>
        <v>0.77957198443579767</v>
      </c>
      <c r="U59" s="13">
        <v>43953</v>
      </c>
      <c r="V59" s="11" t="str">
        <f t="shared" si="22"/>
        <v>Samstag</v>
      </c>
      <c r="W59" s="14">
        <v>945</v>
      </c>
      <c r="X59" s="15">
        <v>0.78</v>
      </c>
      <c r="Z59" s="12">
        <f t="shared" si="30"/>
        <v>949.42857142857144</v>
      </c>
      <c r="AA59" s="22">
        <f t="shared" si="7"/>
        <v>0.8091064037009984</v>
      </c>
      <c r="AB59" s="12">
        <f t="shared" si="32"/>
        <v>952.41052748705931</v>
      </c>
      <c r="AC59" s="16">
        <f t="shared" si="12"/>
        <v>0.81164763725461597</v>
      </c>
      <c r="AD59" s="12">
        <f t="shared" si="6"/>
        <v>1074.7142857142858</v>
      </c>
      <c r="AE59" s="8">
        <f t="shared" si="13"/>
        <v>0.72510843373493983</v>
      </c>
      <c r="AF59" s="12">
        <f t="shared" si="36"/>
        <v>1079.5264514321748</v>
      </c>
      <c r="AG59" s="16">
        <f t="shared" si="19"/>
        <v>0.7283551961470095</v>
      </c>
      <c r="AH59" s="4">
        <f t="shared" si="38"/>
        <v>949.71428571428567</v>
      </c>
      <c r="AI59" s="8">
        <f t="shared" si="39"/>
        <v>1.0162029960256802</v>
      </c>
      <c r="AJ59" s="15">
        <f t="shared" si="27"/>
        <v>3.0000000000000027E-2</v>
      </c>
      <c r="AK59" s="15">
        <f t="shared" si="23"/>
        <v>0</v>
      </c>
      <c r="AL59" s="15">
        <f t="shared" si="28"/>
        <v>8.9359629900165327E-4</v>
      </c>
      <c r="AM59" s="15">
        <f t="shared" si="24"/>
        <v>1.647637254615919E-3</v>
      </c>
      <c r="AN59" s="15">
        <f t="shared" si="25"/>
        <v>3.0000000000000027E-2</v>
      </c>
      <c r="AO59" s="15">
        <f t="shared" si="26"/>
        <v>8.1644803852990555E-2</v>
      </c>
      <c r="AP59" s="15">
        <f t="shared" si="33"/>
        <v>69</v>
      </c>
      <c r="AQ59" s="15">
        <f t="shared" si="20"/>
        <v>177.71428571428578</v>
      </c>
      <c r="AR59" s="15">
        <f t="shared" si="34"/>
        <v>16.428571428571445</v>
      </c>
      <c r="AS59" s="15">
        <f t="shared" si="35"/>
        <v>19.410527487059312</v>
      </c>
    </row>
    <row r="60" spans="1:45">
      <c r="A60" s="10">
        <v>43950</v>
      </c>
      <c r="B60" s="31">
        <v>58</v>
      </c>
      <c r="C60" s="11" t="str">
        <f t="shared" si="1"/>
        <v>Mittwoch</v>
      </c>
      <c r="D60" s="69">
        <v>888</v>
      </c>
      <c r="E60" s="69">
        <v>837</v>
      </c>
      <c r="F60" s="69">
        <v>938</v>
      </c>
      <c r="G60" s="69">
        <v>969</v>
      </c>
      <c r="H60" s="69">
        <v>922</v>
      </c>
      <c r="I60" s="69">
        <v>1016</v>
      </c>
      <c r="J60" s="69">
        <v>0.81</v>
      </c>
      <c r="K60" s="69">
        <v>0.79</v>
      </c>
      <c r="L60" s="69">
        <v>0.84</v>
      </c>
      <c r="M60" s="69">
        <v>0.81</v>
      </c>
      <c r="N60" s="69">
        <v>0.8</v>
      </c>
      <c r="O60" s="69">
        <v>0.82</v>
      </c>
      <c r="P60" s="12">
        <f t="shared" si="3"/>
        <v>1050.4285714285713</v>
      </c>
      <c r="Q60" s="15">
        <f t="shared" si="21"/>
        <v>0.80838530838530842</v>
      </c>
      <c r="R60" s="12">
        <f t="shared" si="31"/>
        <v>1478</v>
      </c>
      <c r="S60" s="4">
        <f t="shared" si="29"/>
        <v>969</v>
      </c>
      <c r="T60" s="7">
        <f t="shared" si="10"/>
        <v>0.8096929183204512</v>
      </c>
      <c r="U60" s="13">
        <v>43954</v>
      </c>
      <c r="V60" s="11" t="str">
        <f t="shared" si="22"/>
        <v>Sonntag</v>
      </c>
      <c r="W60" s="14">
        <v>793</v>
      </c>
      <c r="X60" s="15">
        <v>0.74</v>
      </c>
      <c r="Z60" s="12">
        <f t="shared" si="30"/>
        <v>911.71428571428567</v>
      </c>
      <c r="AA60" s="8">
        <f t="shared" si="7"/>
        <v>0.82083601286173624</v>
      </c>
      <c r="AB60" s="12">
        <f t="shared" si="32"/>
        <v>899.21790828187409</v>
      </c>
      <c r="AC60" s="16">
        <f t="shared" si="12"/>
        <v>0.80958525504477408</v>
      </c>
      <c r="AD60" s="12">
        <f t="shared" si="6"/>
        <v>1023.7142857142857</v>
      </c>
      <c r="AE60" s="8">
        <f t="shared" si="13"/>
        <v>0.77344846195358863</v>
      </c>
      <c r="AF60" s="12">
        <f t="shared" si="36"/>
        <v>956.498116347571</v>
      </c>
      <c r="AG60" s="23">
        <f t="shared" si="19"/>
        <v>0.72266452395391223</v>
      </c>
      <c r="AH60" s="4">
        <f t="shared" si="38"/>
        <v>928.42857142857144</v>
      </c>
      <c r="AI60" s="8">
        <f t="shared" si="39"/>
        <v>0.94903621495327095</v>
      </c>
      <c r="AJ60" s="15">
        <f t="shared" si="27"/>
        <v>0</v>
      </c>
      <c r="AK60" s="15">
        <f t="shared" si="23"/>
        <v>0</v>
      </c>
      <c r="AL60" s="15">
        <f t="shared" si="28"/>
        <v>1.0836012861736188E-2</v>
      </c>
      <c r="AM60" s="15">
        <f t="shared" si="24"/>
        <v>4.1474495522597632E-4</v>
      </c>
      <c r="AN60" s="15">
        <f t="shared" si="25"/>
        <v>7.0000000000000062E-2</v>
      </c>
      <c r="AO60" s="15">
        <f t="shared" si="26"/>
        <v>8.7335476046087823E-2</v>
      </c>
      <c r="AP60" s="15">
        <f t="shared" si="33"/>
        <v>81</v>
      </c>
      <c r="AQ60" s="15">
        <f t="shared" si="20"/>
        <v>162.42857142857133</v>
      </c>
      <c r="AR60" s="15">
        <f t="shared" si="34"/>
        <v>23.714285714285666</v>
      </c>
      <c r="AS60" s="15">
        <f t="shared" si="35"/>
        <v>11.217908281874088</v>
      </c>
    </row>
    <row r="61" spans="1:45">
      <c r="A61" s="10">
        <v>43951</v>
      </c>
      <c r="B61" s="31">
        <v>59</v>
      </c>
      <c r="C61" s="11" t="str">
        <f t="shared" si="1"/>
        <v>Donnerstag</v>
      </c>
      <c r="D61" s="69">
        <v>945</v>
      </c>
      <c r="E61" s="69">
        <v>888</v>
      </c>
      <c r="F61" s="69">
        <v>989</v>
      </c>
      <c r="G61" s="69">
        <v>973</v>
      </c>
      <c r="H61" s="69">
        <v>922</v>
      </c>
      <c r="I61" s="69">
        <v>1019</v>
      </c>
      <c r="J61" s="69">
        <v>0.88</v>
      </c>
      <c r="K61" s="69">
        <v>0.85</v>
      </c>
      <c r="L61" s="69">
        <v>0.91</v>
      </c>
      <c r="M61" s="69">
        <v>0.81</v>
      </c>
      <c r="N61" s="69">
        <v>0.79</v>
      </c>
      <c r="O61" s="69">
        <v>0.82</v>
      </c>
      <c r="P61" s="12">
        <f t="shared" si="3"/>
        <v>999.85714285714289</v>
      </c>
      <c r="Q61" s="15">
        <f t="shared" si="21"/>
        <v>0.8091064037009984</v>
      </c>
      <c r="R61" s="12">
        <f t="shared" si="31"/>
        <v>1639</v>
      </c>
      <c r="S61" s="4">
        <f t="shared" si="29"/>
        <v>973</v>
      </c>
      <c r="T61" s="7">
        <f t="shared" si="10"/>
        <v>0.88334089877439859</v>
      </c>
      <c r="U61" s="13">
        <v>43955</v>
      </c>
      <c r="V61" s="11" t="str">
        <f t="shared" si="22"/>
        <v>Montag</v>
      </c>
      <c r="W61" s="14">
        <v>679</v>
      </c>
      <c r="X61" s="15">
        <v>0.76</v>
      </c>
      <c r="Z61" s="12">
        <f t="shared" si="30"/>
        <v>891.57142857142856</v>
      </c>
      <c r="AA61" s="8">
        <f t="shared" si="7"/>
        <v>0.84876920984632132</v>
      </c>
      <c r="AB61" s="12">
        <f t="shared" si="32"/>
        <v>861.89715250768006</v>
      </c>
      <c r="AC61" s="16">
        <f t="shared" si="12"/>
        <v>0.82051952503111125</v>
      </c>
      <c r="AD61" s="12">
        <f t="shared" si="6"/>
        <v>996</v>
      </c>
      <c r="AE61" s="8">
        <f t="shared" si="13"/>
        <v>0.83788006249248881</v>
      </c>
      <c r="AF61" s="12">
        <f t="shared" si="36"/>
        <v>895.71714049397906</v>
      </c>
      <c r="AG61" s="16">
        <f t="shared" si="19"/>
        <v>0.7535176040689644</v>
      </c>
      <c r="AH61" s="4">
        <f t="shared" si="38"/>
        <v>878.28571428571433</v>
      </c>
      <c r="AI61" s="8">
        <f t="shared" si="39"/>
        <v>0.91460874739660813</v>
      </c>
      <c r="AJ61" s="15">
        <f t="shared" si="27"/>
        <v>6.9999999999999951E-2</v>
      </c>
      <c r="AK61" s="15">
        <f t="shared" si="23"/>
        <v>0</v>
      </c>
      <c r="AL61" s="15">
        <f t="shared" si="28"/>
        <v>3.8769209846321262E-2</v>
      </c>
      <c r="AM61" s="15">
        <f t="shared" si="24"/>
        <v>1.0519525031111199E-2</v>
      </c>
      <c r="AN61" s="15">
        <f t="shared" si="25"/>
        <v>5.0000000000000044E-2</v>
      </c>
      <c r="AO61" s="15">
        <f t="shared" si="26"/>
        <v>5.6482395931035656E-2</v>
      </c>
      <c r="AP61" s="15">
        <f t="shared" si="33"/>
        <v>28</v>
      </c>
      <c r="AQ61" s="15">
        <f t="shared" si="20"/>
        <v>54.85714285714289</v>
      </c>
      <c r="AR61" s="15">
        <f t="shared" si="34"/>
        <v>53.428571428571445</v>
      </c>
      <c r="AS61" s="15">
        <f t="shared" si="35"/>
        <v>83.102847492319938</v>
      </c>
    </row>
    <row r="62" spans="1:45">
      <c r="A62" s="10">
        <v>43952</v>
      </c>
      <c r="B62" s="31">
        <v>60</v>
      </c>
      <c r="C62" s="11" t="str">
        <f t="shared" si="1"/>
        <v>Freitag</v>
      </c>
      <c r="D62" s="69">
        <v>806</v>
      </c>
      <c r="E62" s="69">
        <v>762</v>
      </c>
      <c r="F62" s="69">
        <v>850</v>
      </c>
      <c r="G62" s="69">
        <v>893</v>
      </c>
      <c r="H62" s="69">
        <v>842</v>
      </c>
      <c r="I62" s="69">
        <v>939</v>
      </c>
      <c r="J62" s="69">
        <v>0.84</v>
      </c>
      <c r="K62" s="69">
        <v>0.81</v>
      </c>
      <c r="L62" s="69">
        <v>0.87</v>
      </c>
      <c r="M62" s="69">
        <v>0.82</v>
      </c>
      <c r="N62" s="69">
        <v>0.8</v>
      </c>
      <c r="O62" s="69">
        <v>0.83</v>
      </c>
      <c r="P62" s="12">
        <f t="shared" si="3"/>
        <v>949.42857142857144</v>
      </c>
      <c r="Q62" s="15">
        <f t="shared" si="21"/>
        <v>0.82083601286173624</v>
      </c>
      <c r="R62" s="12">
        <f t="shared" si="31"/>
        <v>945</v>
      </c>
      <c r="S62" s="4">
        <f t="shared" si="29"/>
        <v>893</v>
      </c>
      <c r="T62" s="7">
        <f t="shared" si="10"/>
        <v>0.84384597212378931</v>
      </c>
      <c r="U62" s="13">
        <v>43956</v>
      </c>
      <c r="V62" s="11" t="str">
        <f t="shared" si="22"/>
        <v>Dienstag</v>
      </c>
      <c r="W62" s="14">
        <v>685</v>
      </c>
      <c r="X62" s="15">
        <v>0.71</v>
      </c>
      <c r="Z62" s="12">
        <f t="shared" si="30"/>
        <v>862.85714285714289</v>
      </c>
      <c r="AA62" s="8">
        <f t="shared" si="7"/>
        <v>0.86298042577511069</v>
      </c>
      <c r="AB62" s="12">
        <f t="shared" si="32"/>
        <v>813.40648073452871</v>
      </c>
      <c r="AC62" s="16">
        <f t="shared" si="12"/>
        <v>0.81352269826285195</v>
      </c>
      <c r="AD62" s="12">
        <f t="shared" si="6"/>
        <v>934.57142857142856</v>
      </c>
      <c r="AE62" s="8">
        <f t="shared" si="13"/>
        <v>0.81959408669506395</v>
      </c>
      <c r="AF62" s="12">
        <f t="shared" si="36"/>
        <v>802.99794604239116</v>
      </c>
      <c r="AG62" s="16">
        <f t="shared" si="19"/>
        <v>0.70420767004469287</v>
      </c>
      <c r="AH62" s="4">
        <f t="shared" si="38"/>
        <v>836</v>
      </c>
      <c r="AI62" s="8">
        <f t="shared" si="39"/>
        <v>0.91437499999999994</v>
      </c>
      <c r="AJ62" s="15">
        <f t="shared" si="27"/>
        <v>2.0000000000000018E-2</v>
      </c>
      <c r="AK62" s="15">
        <f t="shared" si="23"/>
        <v>0</v>
      </c>
      <c r="AL62" s="15">
        <f t="shared" si="28"/>
        <v>4.2980425775110742E-2</v>
      </c>
      <c r="AM62" s="15">
        <f t="shared" si="24"/>
        <v>6.4773017371480002E-3</v>
      </c>
      <c r="AN62" s="15">
        <f t="shared" si="25"/>
        <v>0.10999999999999999</v>
      </c>
      <c r="AO62" s="15">
        <f t="shared" si="26"/>
        <v>0.11579232995530708</v>
      </c>
      <c r="AP62" s="15">
        <f t="shared" si="33"/>
        <v>87</v>
      </c>
      <c r="AQ62" s="15">
        <f t="shared" si="20"/>
        <v>143.42857142857144</v>
      </c>
      <c r="AR62" s="15">
        <f t="shared" si="34"/>
        <v>56.85714285714289</v>
      </c>
      <c r="AS62" s="15">
        <f t="shared" si="35"/>
        <v>7.4064807345287136</v>
      </c>
    </row>
    <row r="63" spans="1:45">
      <c r="A63" s="10">
        <v>43953</v>
      </c>
      <c r="B63" s="31">
        <v>61</v>
      </c>
      <c r="C63" s="11" t="str">
        <f t="shared" si="1"/>
        <v>Samstag</v>
      </c>
      <c r="D63" s="69">
        <v>755</v>
      </c>
      <c r="E63" s="69">
        <v>703</v>
      </c>
      <c r="F63" s="69">
        <v>803</v>
      </c>
      <c r="G63" s="69">
        <v>849</v>
      </c>
      <c r="H63" s="69">
        <v>797</v>
      </c>
      <c r="I63" s="69">
        <v>895</v>
      </c>
      <c r="J63" s="69">
        <v>0.85</v>
      </c>
      <c r="K63" s="69">
        <v>0.82</v>
      </c>
      <c r="L63" s="69">
        <v>0.88</v>
      </c>
      <c r="M63" s="69">
        <v>0.85</v>
      </c>
      <c r="N63" s="69">
        <v>0.83</v>
      </c>
      <c r="O63" s="69">
        <v>0.86</v>
      </c>
      <c r="P63" s="12">
        <f t="shared" si="3"/>
        <v>911.71428571428567</v>
      </c>
      <c r="Q63" s="15">
        <f t="shared" si="21"/>
        <v>0.84876920984632132</v>
      </c>
      <c r="R63" s="12">
        <f t="shared" si="31"/>
        <v>793</v>
      </c>
      <c r="S63" s="4">
        <f t="shared" si="29"/>
        <v>848.5</v>
      </c>
      <c r="T63" s="7">
        <f t="shared" si="10"/>
        <v>0.84701771899176437</v>
      </c>
      <c r="U63" s="13">
        <v>43957</v>
      </c>
      <c r="V63" s="11" t="str">
        <f t="shared" si="22"/>
        <v>Mittwoch</v>
      </c>
      <c r="W63" s="14">
        <v>947</v>
      </c>
      <c r="X63" s="23">
        <v>0.65</v>
      </c>
      <c r="Y63" s="23"/>
      <c r="Z63" s="12">
        <f t="shared" si="30"/>
        <v>849.14285714285711</v>
      </c>
      <c r="AA63" s="8">
        <f t="shared" si="7"/>
        <v>0.89437255492025269</v>
      </c>
      <c r="AB63" s="12">
        <f t="shared" si="32"/>
        <v>787.01316673781002</v>
      </c>
      <c r="AC63" s="16">
        <f t="shared" si="12"/>
        <v>0.8289335189835495</v>
      </c>
      <c r="AD63" s="12">
        <f t="shared" si="6"/>
        <v>978.28571428571433</v>
      </c>
      <c r="AE63" s="8">
        <f t="shared" si="13"/>
        <v>0.91027515618769106</v>
      </c>
      <c r="AF63" s="12">
        <f t="shared" si="36"/>
        <v>813.59480015988754</v>
      </c>
      <c r="AG63" s="16">
        <f t="shared" si="19"/>
        <v>0.75703357717921205</v>
      </c>
      <c r="AH63" s="4">
        <f t="shared" si="38"/>
        <v>745.85714285714289</v>
      </c>
      <c r="AI63" s="8">
        <f t="shared" si="39"/>
        <v>0.78534897713598084</v>
      </c>
      <c r="AJ63" s="15">
        <f t="shared" si="27"/>
        <v>0</v>
      </c>
      <c r="AK63" s="15">
        <f t="shared" si="23"/>
        <v>0</v>
      </c>
      <c r="AL63" s="15">
        <f t="shared" si="28"/>
        <v>4.4372554920252716E-2</v>
      </c>
      <c r="AM63" s="15">
        <f t="shared" si="24"/>
        <v>2.1066481016450478E-2</v>
      </c>
      <c r="AN63" s="15">
        <f t="shared" si="25"/>
        <v>0.19999999999999996</v>
      </c>
      <c r="AO63" s="15">
        <f t="shared" si="26"/>
        <v>9.2966422820787931E-2</v>
      </c>
      <c r="AP63" s="15">
        <f t="shared" si="33"/>
        <v>94</v>
      </c>
      <c r="AQ63" s="15">
        <f t="shared" si="20"/>
        <v>156.71428571428567</v>
      </c>
      <c r="AR63" s="15">
        <f t="shared" si="34"/>
        <v>94.14285714285711</v>
      </c>
      <c r="AS63" s="15">
        <f t="shared" si="35"/>
        <v>32.013166737810025</v>
      </c>
    </row>
    <row r="64" spans="1:45" s="58" customFormat="1">
      <c r="A64" s="56">
        <v>43954</v>
      </c>
      <c r="B64" s="57">
        <v>62</v>
      </c>
      <c r="C64" s="58" t="str">
        <f t="shared" si="1"/>
        <v>Sonntag</v>
      </c>
      <c r="D64" s="69">
        <v>788</v>
      </c>
      <c r="E64" s="69">
        <v>744</v>
      </c>
      <c r="F64" s="69">
        <v>840</v>
      </c>
      <c r="G64" s="69">
        <v>823</v>
      </c>
      <c r="H64" s="69">
        <v>774</v>
      </c>
      <c r="I64" s="69">
        <v>871</v>
      </c>
      <c r="J64" s="69">
        <v>0.85</v>
      </c>
      <c r="K64" s="69">
        <v>0.82</v>
      </c>
      <c r="L64" s="69">
        <v>0.88</v>
      </c>
      <c r="M64" s="69">
        <v>0.86</v>
      </c>
      <c r="N64" s="69">
        <v>0.84</v>
      </c>
      <c r="O64" s="69">
        <v>0.88</v>
      </c>
      <c r="P64" s="59">
        <f t="shared" si="3"/>
        <v>891.57142857142856</v>
      </c>
      <c r="Q64" s="60">
        <f t="shared" si="21"/>
        <v>0.86298042577511069</v>
      </c>
      <c r="R64" s="59">
        <f t="shared" si="31"/>
        <v>679</v>
      </c>
      <c r="S64" s="59">
        <f t="shared" si="29"/>
        <v>823.5</v>
      </c>
      <c r="T64" s="60">
        <f t="shared" si="10"/>
        <v>0.84984520123839014</v>
      </c>
      <c r="U64" s="61">
        <v>43958</v>
      </c>
      <c r="V64" s="58" t="str">
        <f t="shared" si="22"/>
        <v>Donnerstag</v>
      </c>
      <c r="W64" s="62">
        <v>1284</v>
      </c>
      <c r="X64" s="60">
        <v>0.71</v>
      </c>
      <c r="Y64" s="60"/>
      <c r="Z64" s="59">
        <f t="shared" si="30"/>
        <v>834.28571428571433</v>
      </c>
      <c r="AA64" s="66">
        <f t="shared" si="7"/>
        <v>0.91507364462550933</v>
      </c>
      <c r="AB64" s="59">
        <f t="shared" si="32"/>
        <v>786.55457907484549</v>
      </c>
      <c r="AC64" s="63">
        <f t="shared" si="12"/>
        <v>0.86272047219114989</v>
      </c>
      <c r="AD64" s="59">
        <f t="shared" ref="AD64" si="40">AVERAGE(W61:W67)</f>
        <v>960.28571428571433</v>
      </c>
      <c r="AE64" s="63">
        <f t="shared" si="13"/>
        <v>0.93804074797655601</v>
      </c>
      <c r="AF64" s="59">
        <f t="shared" si="36"/>
        <v>867.56980433131753</v>
      </c>
      <c r="AG64" s="66">
        <f t="shared" si="19"/>
        <v>0.84747259703031297</v>
      </c>
      <c r="AH64" s="4">
        <f t="shared" ref="AH64:AH66" si="41">AD71</f>
        <v>733.85714285714289</v>
      </c>
      <c r="AI64" s="8">
        <f t="shared" ref="AI64:AI66" si="42">AH64/AH60</f>
        <v>0.7904292968148946</v>
      </c>
      <c r="AJ64" s="15">
        <f t="shared" si="27"/>
        <v>1.0000000000000009E-2</v>
      </c>
      <c r="AK64" s="15">
        <f t="shared" si="23"/>
        <v>0</v>
      </c>
      <c r="AL64" s="15">
        <f t="shared" si="28"/>
        <v>5.5073644625509344E-2</v>
      </c>
      <c r="AM64" s="15">
        <f t="shared" si="24"/>
        <v>2.720472191149903E-3</v>
      </c>
      <c r="AN64" s="15">
        <f t="shared" si="25"/>
        <v>0.15000000000000002</v>
      </c>
      <c r="AO64" s="15">
        <f t="shared" si="26"/>
        <v>1.2527402969687018E-2</v>
      </c>
      <c r="AP64" s="60">
        <f t="shared" si="33"/>
        <v>35</v>
      </c>
      <c r="AQ64" s="15">
        <f t="shared" si="20"/>
        <v>103.57142857142856</v>
      </c>
      <c r="AR64" s="60">
        <f t="shared" si="34"/>
        <v>46.285714285714334</v>
      </c>
      <c r="AS64" s="60">
        <f t="shared" si="35"/>
        <v>1.445420925154508</v>
      </c>
    </row>
    <row r="65" spans="1:45" s="9" customFormat="1">
      <c r="A65" s="3">
        <v>43955</v>
      </c>
      <c r="B65" s="31">
        <v>63</v>
      </c>
      <c r="C65" s="9" t="str">
        <f t="shared" si="1"/>
        <v>Montag</v>
      </c>
      <c r="D65" s="69">
        <v>925</v>
      </c>
      <c r="E65" s="69">
        <v>878</v>
      </c>
      <c r="F65" s="69">
        <v>972</v>
      </c>
      <c r="G65" s="69">
        <v>818</v>
      </c>
      <c r="H65" s="69">
        <v>772</v>
      </c>
      <c r="I65" s="69">
        <v>866</v>
      </c>
      <c r="J65" s="69">
        <v>0.84</v>
      </c>
      <c r="K65" s="69">
        <v>0.81</v>
      </c>
      <c r="L65" s="69">
        <v>0.87</v>
      </c>
      <c r="M65" s="69">
        <v>0.89</v>
      </c>
      <c r="N65" s="69">
        <v>0.88</v>
      </c>
      <c r="O65" s="69">
        <v>0.91</v>
      </c>
      <c r="P65" s="12">
        <f t="shared" si="3"/>
        <v>862.85714285714289</v>
      </c>
      <c r="Q65" s="15">
        <f t="shared" si="21"/>
        <v>0.89437255492025269</v>
      </c>
      <c r="R65" s="4">
        <f t="shared" ref="R65:R73" si="43">W62</f>
        <v>685</v>
      </c>
      <c r="S65" s="4">
        <f t="shared" ref="S65:S73" si="44">AVERAGE(D62:D65)</f>
        <v>818.5</v>
      </c>
      <c r="T65" s="7">
        <f t="shared" ref="T65:T73" si="45">S65/S61</f>
        <v>0.84121274409044189</v>
      </c>
      <c r="U65" s="5">
        <v>43959</v>
      </c>
      <c r="V65" s="9" t="str">
        <f t="shared" ref="V65:V73" si="46">TEXT(U65,"TTTT")</f>
        <v>Freitag</v>
      </c>
      <c r="W65" s="6">
        <v>1209</v>
      </c>
      <c r="X65" s="7">
        <v>0.83</v>
      </c>
      <c r="Y65" s="7"/>
      <c r="Z65" s="4">
        <f t="shared" ref="Z65:Z70" si="47">AVERAGE(D62:D68)</f>
        <v>801.57142857142856</v>
      </c>
      <c r="AA65" s="8">
        <f t="shared" ref="AA65:AA70" si="48">Z65/Z61</f>
        <v>0.89905463867969881</v>
      </c>
      <c r="AB65" s="4">
        <f t="shared" si="32"/>
        <v>773.03466252761802</v>
      </c>
      <c r="AC65" s="8">
        <f t="shared" ref="AC65:AC73" si="49">AB65/Z61</f>
        <v>0.86704737024408374</v>
      </c>
      <c r="AD65" s="4">
        <f t="shared" ref="AD65:AD73" si="50">AVERAGE(W62:W68)</f>
        <v>914.28571428571433</v>
      </c>
      <c r="AE65" s="8">
        <f t="shared" ref="AE65:AE73" si="51">AD65/AD61</f>
        <v>0.91795754446356859</v>
      </c>
      <c r="AF65" s="4">
        <f t="shared" ref="AF65:AF73" si="52">AVERAGE(W62:W65,AE62^1.75*W59,AE62^1.75*W60,AE62^1.75*W61)</f>
        <v>833.05362718736194</v>
      </c>
      <c r="AG65" s="22">
        <f t="shared" ref="AG65:AG73" si="53">AF65/AD61</f>
        <v>0.83639922408369671</v>
      </c>
      <c r="AH65" s="4">
        <f t="shared" si="41"/>
        <v>731.71428571428567</v>
      </c>
      <c r="AI65" s="8">
        <f t="shared" si="42"/>
        <v>0.83311646063760558</v>
      </c>
      <c r="AJ65" s="15">
        <f t="shared" si="27"/>
        <v>5.0000000000000044E-2</v>
      </c>
      <c r="AK65" s="15">
        <f t="shared" si="23"/>
        <v>0</v>
      </c>
      <c r="AL65" s="15">
        <f t="shared" si="28"/>
        <v>9.054638679698801E-3</v>
      </c>
      <c r="AM65" s="15">
        <f t="shared" si="24"/>
        <v>2.2952629755916276E-2</v>
      </c>
      <c r="AN65" s="15">
        <f t="shared" si="25"/>
        <v>6.0000000000000053E-2</v>
      </c>
      <c r="AO65" s="15">
        <f t="shared" si="26"/>
        <v>5.36007759163033E-2</v>
      </c>
      <c r="AP65" s="15">
        <f t="shared" si="33"/>
        <v>107</v>
      </c>
      <c r="AQ65" s="15">
        <f t="shared" si="20"/>
        <v>62.14285714285711</v>
      </c>
      <c r="AR65" s="15">
        <f t="shared" si="34"/>
        <v>123.42857142857144</v>
      </c>
      <c r="AS65" s="15">
        <f t="shared" si="35"/>
        <v>151.96533747238198</v>
      </c>
    </row>
    <row r="66" spans="1:45" s="9" customFormat="1">
      <c r="A66" s="3">
        <v>43956</v>
      </c>
      <c r="B66" s="31">
        <v>64</v>
      </c>
      <c r="C66" s="9" t="str">
        <f t="shared" si="1"/>
        <v>Dienstag</v>
      </c>
      <c r="D66" s="69">
        <v>837</v>
      </c>
      <c r="E66" s="69">
        <v>771</v>
      </c>
      <c r="F66" s="69">
        <v>904</v>
      </c>
      <c r="G66" s="69">
        <v>826</v>
      </c>
      <c r="H66" s="69">
        <v>774</v>
      </c>
      <c r="I66" s="69">
        <v>880</v>
      </c>
      <c r="J66" s="69">
        <v>0.93</v>
      </c>
      <c r="K66" s="69">
        <v>0.89</v>
      </c>
      <c r="L66" s="69">
        <v>0.96</v>
      </c>
      <c r="M66" s="69">
        <v>0.92</v>
      </c>
      <c r="N66" s="69">
        <v>0.89</v>
      </c>
      <c r="O66" s="69">
        <v>0.94</v>
      </c>
      <c r="P66" s="12">
        <f t="shared" si="3"/>
        <v>849.14285714285711</v>
      </c>
      <c r="Q66" s="15">
        <f t="shared" si="21"/>
        <v>0.91507364462550933</v>
      </c>
      <c r="R66" s="4">
        <f t="shared" si="43"/>
        <v>947</v>
      </c>
      <c r="S66" s="4">
        <f t="shared" si="44"/>
        <v>826.25</v>
      </c>
      <c r="T66" s="7">
        <f t="shared" si="45"/>
        <v>0.92525195968645013</v>
      </c>
      <c r="U66" s="5">
        <v>43960</v>
      </c>
      <c r="V66" s="9" t="str">
        <f t="shared" si="46"/>
        <v>Samstag</v>
      </c>
      <c r="W66" s="6">
        <v>1251</v>
      </c>
      <c r="X66" s="7">
        <v>1.1000000000000001</v>
      </c>
      <c r="Y66" s="7"/>
      <c r="Z66" s="4">
        <f t="shared" si="47"/>
        <v>780.42857142857144</v>
      </c>
      <c r="AA66" s="22">
        <f t="shared" si="48"/>
        <v>0.90447019867549672</v>
      </c>
      <c r="AB66" s="4">
        <f t="shared" si="32"/>
        <v>782.24064053642905</v>
      </c>
      <c r="AC66" s="8">
        <f t="shared" si="49"/>
        <v>0.90657027876738461</v>
      </c>
      <c r="AD66" s="4">
        <f t="shared" si="50"/>
        <v>949.71428571428567</v>
      </c>
      <c r="AE66" s="8">
        <f t="shared" si="51"/>
        <v>1.0162029960256802</v>
      </c>
      <c r="AF66" s="4">
        <f t="shared" si="52"/>
        <v>931.54209218330277</v>
      </c>
      <c r="AG66" s="8">
        <f t="shared" si="53"/>
        <v>0.99675858228112502</v>
      </c>
      <c r="AH66" s="4">
        <f t="shared" si="41"/>
        <v>671.71428571428567</v>
      </c>
      <c r="AI66" s="8">
        <f t="shared" si="42"/>
        <v>0.80348598769651391</v>
      </c>
      <c r="AJ66" s="15">
        <f t="shared" si="27"/>
        <v>1.0000000000000009E-2</v>
      </c>
      <c r="AK66" s="15">
        <f t="shared" si="23"/>
        <v>0</v>
      </c>
      <c r="AL66" s="15">
        <f t="shared" si="28"/>
        <v>1.5529801324503323E-2</v>
      </c>
      <c r="AM66" s="15">
        <f t="shared" si="24"/>
        <v>1.3429721232615432E-2</v>
      </c>
      <c r="AN66" s="15">
        <f t="shared" si="25"/>
        <v>0.18000000000000005</v>
      </c>
      <c r="AO66" s="15">
        <f t="shared" si="26"/>
        <v>7.6758582281124976E-2</v>
      </c>
      <c r="AP66" s="15">
        <f t="shared" si="33"/>
        <v>11</v>
      </c>
      <c r="AQ66" s="15">
        <f t="shared" si="20"/>
        <v>12.14285714285711</v>
      </c>
      <c r="AR66" s="15">
        <f t="shared" si="34"/>
        <v>56.571428571428555</v>
      </c>
      <c r="AS66" s="15">
        <f t="shared" si="35"/>
        <v>54.759359463570945</v>
      </c>
    </row>
    <row r="67" spans="1:45" s="9" customFormat="1">
      <c r="A67" s="3">
        <v>43957</v>
      </c>
      <c r="B67" s="31">
        <v>65</v>
      </c>
      <c r="C67" s="9" t="str">
        <f t="shared" ref="C67:C73" si="54">TEXT(A67,"TTTT")</f>
        <v>Mittwoch</v>
      </c>
      <c r="D67" s="69">
        <v>784</v>
      </c>
      <c r="E67" s="69">
        <v>715</v>
      </c>
      <c r="F67" s="69">
        <v>849</v>
      </c>
      <c r="G67" s="69">
        <v>833</v>
      </c>
      <c r="H67" s="69">
        <v>777</v>
      </c>
      <c r="I67" s="69">
        <v>891</v>
      </c>
      <c r="J67" s="69">
        <v>0.98</v>
      </c>
      <c r="K67" s="69">
        <v>0.94</v>
      </c>
      <c r="L67" s="69">
        <v>1.03</v>
      </c>
      <c r="M67" s="69">
        <v>0.9</v>
      </c>
      <c r="N67" s="69">
        <v>0.88</v>
      </c>
      <c r="O67" s="69">
        <v>0.92</v>
      </c>
      <c r="P67" s="12">
        <f t="shared" si="3"/>
        <v>834.28571428571433</v>
      </c>
      <c r="Q67" s="15">
        <f t="shared" si="21"/>
        <v>0.89905463867969881</v>
      </c>
      <c r="R67" s="4">
        <f t="shared" si="43"/>
        <v>1284</v>
      </c>
      <c r="S67" s="4">
        <f t="shared" si="44"/>
        <v>833.5</v>
      </c>
      <c r="T67" s="7">
        <f t="shared" si="45"/>
        <v>0.98232174425456686</v>
      </c>
      <c r="U67" s="5">
        <v>43961</v>
      </c>
      <c r="V67" s="9" t="str">
        <f t="shared" si="46"/>
        <v>Sonntag</v>
      </c>
      <c r="W67" s="6">
        <v>667</v>
      </c>
      <c r="X67" s="22">
        <v>1.1299999999999999</v>
      </c>
      <c r="Y67" s="7"/>
      <c r="Z67" s="4">
        <f t="shared" si="47"/>
        <v>758.42857142857144</v>
      </c>
      <c r="AA67" s="8">
        <f t="shared" si="48"/>
        <v>0.89316958277254377</v>
      </c>
      <c r="AB67" s="4">
        <f t="shared" si="32"/>
        <v>782.78615924636438</v>
      </c>
      <c r="AC67" s="8">
        <f t="shared" si="49"/>
        <v>0.92185449440184231</v>
      </c>
      <c r="AD67" s="4">
        <f t="shared" si="50"/>
        <v>928.42857142857144</v>
      </c>
      <c r="AE67" s="8">
        <f t="shared" si="51"/>
        <v>0.94903621495327095</v>
      </c>
      <c r="AF67" s="4">
        <f t="shared" si="52"/>
        <v>925.3248687130648</v>
      </c>
      <c r="AG67" s="8">
        <f t="shared" si="53"/>
        <v>0.94586362164010707</v>
      </c>
      <c r="AH67" s="4">
        <f t="shared" ref="AH67:AH68" si="55">AD74</f>
        <v>671.57142857142856</v>
      </c>
      <c r="AI67" s="8">
        <f t="shared" ref="AI67:AI68" si="56">AH67/AH63</f>
        <v>0.90040222179659068</v>
      </c>
      <c r="AJ67" s="15">
        <f t="shared" si="27"/>
        <v>7.999999999999996E-2</v>
      </c>
      <c r="AK67" s="15">
        <f t="shared" si="23"/>
        <v>0</v>
      </c>
      <c r="AL67" s="15">
        <f t="shared" si="28"/>
        <v>6.8304172274562536E-3</v>
      </c>
      <c r="AM67" s="15">
        <f t="shared" si="24"/>
        <v>2.1854494401842284E-2</v>
      </c>
      <c r="AN67" s="15">
        <f t="shared" si="25"/>
        <v>0.22999999999999987</v>
      </c>
      <c r="AO67" s="15">
        <f t="shared" si="26"/>
        <v>4.5863621640107044E-2</v>
      </c>
      <c r="AP67" s="15">
        <f t="shared" si="33"/>
        <v>49</v>
      </c>
      <c r="AQ67" s="15">
        <f t="shared" si="20"/>
        <v>50.285714285714334</v>
      </c>
      <c r="AR67" s="15">
        <f t="shared" si="34"/>
        <v>25.571428571428555</v>
      </c>
      <c r="AS67" s="15">
        <f t="shared" si="35"/>
        <v>1.2138407536356226</v>
      </c>
    </row>
    <row r="68" spans="1:45">
      <c r="A68" s="3">
        <v>43958</v>
      </c>
      <c r="B68" s="31">
        <v>66</v>
      </c>
      <c r="C68" s="9" t="str">
        <f t="shared" si="54"/>
        <v>Donnerstag</v>
      </c>
      <c r="D68" s="69">
        <v>716</v>
      </c>
      <c r="E68" s="69">
        <v>662</v>
      </c>
      <c r="F68" s="69">
        <v>774</v>
      </c>
      <c r="G68" s="69">
        <v>816</v>
      </c>
      <c r="H68" s="69">
        <v>756</v>
      </c>
      <c r="I68" s="69">
        <v>875</v>
      </c>
      <c r="J68" s="69">
        <v>0.99</v>
      </c>
      <c r="K68" s="69">
        <v>0.94</v>
      </c>
      <c r="L68" s="69">
        <v>1.04</v>
      </c>
      <c r="M68" s="69">
        <v>0.9</v>
      </c>
      <c r="N68" s="69">
        <v>0.88</v>
      </c>
      <c r="O68" s="69">
        <v>0.93</v>
      </c>
      <c r="P68" s="12">
        <f t="shared" si="3"/>
        <v>801.57142857142856</v>
      </c>
      <c r="Q68" s="15">
        <f t="shared" si="21"/>
        <v>0.90447019867549672</v>
      </c>
      <c r="R68" s="4">
        <f t="shared" si="43"/>
        <v>1209</v>
      </c>
      <c r="S68" s="4">
        <f t="shared" si="44"/>
        <v>815.5</v>
      </c>
      <c r="T68" s="7">
        <f t="shared" si="45"/>
        <v>0.99028536733454764</v>
      </c>
      <c r="U68" s="5">
        <v>43962</v>
      </c>
      <c r="V68" s="9" t="str">
        <f t="shared" si="46"/>
        <v>Montag</v>
      </c>
      <c r="W68" s="6">
        <v>357</v>
      </c>
      <c r="X68" s="7">
        <v>1.07</v>
      </c>
      <c r="Y68" s="7"/>
      <c r="Z68" s="4">
        <f t="shared" si="47"/>
        <v>724.28571428571433</v>
      </c>
      <c r="AA68" s="8">
        <f t="shared" si="48"/>
        <v>0.86815068493150682</v>
      </c>
      <c r="AB68" s="4">
        <f t="shared" si="32"/>
        <v>744.55478777704218</v>
      </c>
      <c r="AC68" s="8">
        <f t="shared" si="49"/>
        <v>0.89244580726700251</v>
      </c>
      <c r="AD68" s="4">
        <f t="shared" si="50"/>
        <v>878.28571428571433</v>
      </c>
      <c r="AE68" s="8">
        <f t="shared" si="51"/>
        <v>0.91460874739660813</v>
      </c>
      <c r="AF68" s="4">
        <f t="shared" si="52"/>
        <v>856.32975699906171</v>
      </c>
      <c r="AG68" s="8">
        <f t="shared" si="53"/>
        <v>0.8917447633135126</v>
      </c>
      <c r="AH68" s="4">
        <f t="shared" si="55"/>
        <v>628</v>
      </c>
      <c r="AI68" s="8">
        <f t="shared" si="56"/>
        <v>0.85575238466030756</v>
      </c>
      <c r="AJ68" s="15">
        <f t="shared" si="27"/>
        <v>8.9999999999999969E-2</v>
      </c>
      <c r="AK68" s="15">
        <f t="shared" si="23"/>
        <v>0</v>
      </c>
      <c r="AL68" s="15">
        <f t="shared" si="28"/>
        <v>3.18493150684932E-2</v>
      </c>
      <c r="AM68" s="15">
        <f t="shared" si="24"/>
        <v>7.5541927329975112E-3</v>
      </c>
      <c r="AN68" s="15">
        <f t="shared" si="25"/>
        <v>0.17000000000000004</v>
      </c>
      <c r="AO68" s="15">
        <f t="shared" si="26"/>
        <v>8.2552366864874216E-3</v>
      </c>
      <c r="AP68" s="15">
        <f t="shared" si="33"/>
        <v>100</v>
      </c>
      <c r="AQ68" s="15">
        <f t="shared" si="20"/>
        <v>85.571428571428555</v>
      </c>
      <c r="AR68" s="15">
        <f t="shared" si="34"/>
        <v>8.2857142857143344</v>
      </c>
      <c r="AS68" s="15">
        <f t="shared" si="35"/>
        <v>28.554787777042179</v>
      </c>
    </row>
    <row r="69" spans="1:45">
      <c r="A69" s="3">
        <v>43959</v>
      </c>
      <c r="B69" s="31">
        <v>67</v>
      </c>
      <c r="C69" s="9" t="str">
        <f t="shared" si="54"/>
        <v>Freitag</v>
      </c>
      <c r="D69" s="69">
        <v>658</v>
      </c>
      <c r="E69" s="69">
        <v>602</v>
      </c>
      <c r="F69" s="69">
        <v>720</v>
      </c>
      <c r="G69" s="69">
        <v>749</v>
      </c>
      <c r="H69" s="69">
        <v>688</v>
      </c>
      <c r="I69" s="69">
        <v>812</v>
      </c>
      <c r="J69" s="69">
        <v>0.92</v>
      </c>
      <c r="K69" s="69">
        <v>0.86</v>
      </c>
      <c r="L69" s="69">
        <v>0.96</v>
      </c>
      <c r="M69" s="69">
        <v>0.89</v>
      </c>
      <c r="N69" s="69">
        <v>0.86</v>
      </c>
      <c r="O69" s="69">
        <v>0.92</v>
      </c>
      <c r="P69" s="12">
        <f t="shared" si="3"/>
        <v>780.42857142857144</v>
      </c>
      <c r="Q69" s="15">
        <f t="shared" si="21"/>
        <v>0.89316958277254377</v>
      </c>
      <c r="R69" s="4">
        <f t="shared" si="43"/>
        <v>1251</v>
      </c>
      <c r="S69" s="4">
        <f t="shared" si="44"/>
        <v>748.75</v>
      </c>
      <c r="T69" s="7">
        <f t="shared" si="45"/>
        <v>0.91478313989004278</v>
      </c>
      <c r="U69" s="5">
        <v>43963</v>
      </c>
      <c r="V69" s="9" t="str">
        <f t="shared" si="46"/>
        <v>Dienstag</v>
      </c>
      <c r="W69" s="6">
        <v>933</v>
      </c>
      <c r="X69" s="7">
        <v>0.94</v>
      </c>
      <c r="Y69" s="7"/>
      <c r="Z69" s="4">
        <f t="shared" si="47"/>
        <v>685.85714285714289</v>
      </c>
      <c r="AA69" s="22">
        <f t="shared" si="48"/>
        <v>0.85564070575654971</v>
      </c>
      <c r="AB69" s="4">
        <f t="shared" si="32"/>
        <v>723.61553301280833</v>
      </c>
      <c r="AC69" s="8">
        <f t="shared" si="49"/>
        <v>0.90274616487072867</v>
      </c>
      <c r="AD69" s="4">
        <f t="shared" si="50"/>
        <v>836</v>
      </c>
      <c r="AE69" s="8">
        <f t="shared" si="51"/>
        <v>0.91437499999999994</v>
      </c>
      <c r="AF69" s="4">
        <f t="shared" si="52"/>
        <v>963.73341675620179</v>
      </c>
      <c r="AG69" s="8">
        <f t="shared" si="53"/>
        <v>1.0540834245770956</v>
      </c>
      <c r="AH69" s="4">
        <f t="shared" ref="AH69:AH70" si="57">AD76</f>
        <v>571</v>
      </c>
      <c r="AI69" s="8">
        <f t="shared" ref="AI69:AI70" si="58">AH69/AH65</f>
        <v>0.78035923467395552</v>
      </c>
      <c r="AJ69" s="15">
        <f t="shared" si="27"/>
        <v>3.0000000000000027E-2</v>
      </c>
      <c r="AK69" s="15">
        <f t="shared" si="23"/>
        <v>0</v>
      </c>
      <c r="AL69" s="15">
        <f t="shared" si="28"/>
        <v>3.43592942434503E-2</v>
      </c>
      <c r="AM69" s="15">
        <f t="shared" si="24"/>
        <v>1.274616487072866E-2</v>
      </c>
      <c r="AN69" s="15">
        <f t="shared" si="25"/>
        <v>4.9999999999999933E-2</v>
      </c>
      <c r="AO69" s="15">
        <f t="shared" si="26"/>
        <v>0.16408342457709557</v>
      </c>
      <c r="AP69" s="15">
        <f t="shared" si="33"/>
        <v>91</v>
      </c>
      <c r="AQ69" s="15">
        <f t="shared" si="20"/>
        <v>122.42857142857144</v>
      </c>
      <c r="AR69" s="15">
        <f t="shared" si="34"/>
        <v>27.85714285714289</v>
      </c>
      <c r="AS69" s="15">
        <f t="shared" si="35"/>
        <v>65.615533012808328</v>
      </c>
    </row>
    <row r="70" spans="1:45">
      <c r="A70" s="3">
        <v>43960</v>
      </c>
      <c r="B70" s="31">
        <v>68</v>
      </c>
      <c r="C70" s="9" t="str">
        <f t="shared" si="54"/>
        <v>Samstag</v>
      </c>
      <c r="D70" s="69">
        <v>601</v>
      </c>
      <c r="E70" s="69">
        <v>525</v>
      </c>
      <c r="F70" s="69">
        <v>672</v>
      </c>
      <c r="G70" s="69">
        <v>690</v>
      </c>
      <c r="H70" s="69">
        <v>626</v>
      </c>
      <c r="I70" s="69">
        <v>754</v>
      </c>
      <c r="J70" s="69">
        <v>0.84</v>
      </c>
      <c r="K70" s="69">
        <v>0.78</v>
      </c>
      <c r="L70" s="69">
        <v>0.89</v>
      </c>
      <c r="M70" s="69">
        <v>0.87</v>
      </c>
      <c r="N70" s="69">
        <v>0.84</v>
      </c>
      <c r="O70" s="69">
        <v>0.89</v>
      </c>
      <c r="P70" s="12">
        <f t="shared" si="3"/>
        <v>758.42857142857144</v>
      </c>
      <c r="Q70" s="15">
        <f t="shared" si="21"/>
        <v>0.86815068493150682</v>
      </c>
      <c r="R70" s="4">
        <f t="shared" si="43"/>
        <v>667</v>
      </c>
      <c r="S70" s="4">
        <f t="shared" si="44"/>
        <v>689.75</v>
      </c>
      <c r="T70" s="7">
        <f t="shared" si="45"/>
        <v>0.83479576399394861</v>
      </c>
      <c r="U70" s="5">
        <v>43964</v>
      </c>
      <c r="V70" s="9" t="str">
        <f t="shared" si="46"/>
        <v>Mittwoch</v>
      </c>
      <c r="W70" s="6">
        <v>798</v>
      </c>
      <c r="X70" s="7">
        <v>0.81</v>
      </c>
      <c r="Y70" s="7"/>
      <c r="Z70" s="4">
        <f t="shared" si="47"/>
        <v>659.14285714285711</v>
      </c>
      <c r="AA70" s="8">
        <f t="shared" si="48"/>
        <v>0.84459088412959904</v>
      </c>
      <c r="AB70" s="4">
        <f t="shared" si="32"/>
        <v>693.07767971583041</v>
      </c>
      <c r="AC70" s="8">
        <f t="shared" si="49"/>
        <v>0.88807317554655185</v>
      </c>
      <c r="AD70" s="4">
        <f t="shared" si="50"/>
        <v>745.85714285714289</v>
      </c>
      <c r="AE70" s="8">
        <f t="shared" si="51"/>
        <v>0.78534897713598084</v>
      </c>
      <c r="AF70" s="4">
        <f t="shared" si="52"/>
        <v>881.64205841656951</v>
      </c>
      <c r="AG70" s="8">
        <f t="shared" si="53"/>
        <v>0.92832346704512436</v>
      </c>
      <c r="AH70" s="4">
        <f t="shared" si="57"/>
        <v>558.75</v>
      </c>
      <c r="AI70" s="8">
        <f t="shared" si="58"/>
        <v>0.83182688217779677</v>
      </c>
      <c r="AJ70" s="15">
        <f t="shared" si="27"/>
        <v>3.0000000000000027E-2</v>
      </c>
      <c r="AK70" s="15">
        <f t="shared" si="23"/>
        <v>0</v>
      </c>
      <c r="AL70" s="15">
        <f t="shared" si="28"/>
        <v>2.5409115870400956E-2</v>
      </c>
      <c r="AM70" s="15">
        <f t="shared" si="24"/>
        <v>1.8073175546551856E-2</v>
      </c>
      <c r="AN70" s="15">
        <f t="shared" si="25"/>
        <v>5.9999999999999942E-2</v>
      </c>
      <c r="AO70" s="15">
        <f t="shared" si="26"/>
        <v>5.8323467045124366E-2</v>
      </c>
      <c r="AP70" s="15">
        <f t="shared" si="33"/>
        <v>89</v>
      </c>
      <c r="AQ70" s="15">
        <f t="shared" si="20"/>
        <v>157.42857142857144</v>
      </c>
      <c r="AR70" s="15">
        <f t="shared" si="34"/>
        <v>58.14285714285711</v>
      </c>
      <c r="AS70" s="15">
        <f t="shared" si="35"/>
        <v>92.077679715830413</v>
      </c>
    </row>
    <row r="71" spans="1:45">
      <c r="A71" s="3">
        <v>43961</v>
      </c>
      <c r="B71" s="31">
        <v>69</v>
      </c>
      <c r="C71" s="9" t="str">
        <f t="shared" si="54"/>
        <v>Sonntag</v>
      </c>
      <c r="D71" s="69">
        <v>549</v>
      </c>
      <c r="E71" s="69">
        <v>489</v>
      </c>
      <c r="F71" s="69">
        <v>602</v>
      </c>
      <c r="G71" s="69">
        <v>631</v>
      </c>
      <c r="H71" s="69">
        <v>570</v>
      </c>
      <c r="I71" s="69">
        <v>692</v>
      </c>
      <c r="J71" s="69">
        <v>0.76</v>
      </c>
      <c r="K71" s="69">
        <v>0.72</v>
      </c>
      <c r="L71" s="69">
        <v>0.8</v>
      </c>
      <c r="M71" s="69">
        <v>0.86</v>
      </c>
      <c r="N71" s="69">
        <v>0.83</v>
      </c>
      <c r="O71" s="69">
        <v>0.88</v>
      </c>
      <c r="P71" s="12">
        <f t="shared" si="3"/>
        <v>724.28571428571433</v>
      </c>
      <c r="Q71" s="15">
        <f t="shared" si="21"/>
        <v>0.85564070575654971</v>
      </c>
      <c r="R71" s="4">
        <f t="shared" si="43"/>
        <v>357</v>
      </c>
      <c r="S71" s="4">
        <f t="shared" si="44"/>
        <v>631</v>
      </c>
      <c r="T71" s="7">
        <f t="shared" si="45"/>
        <v>0.7570485902819436</v>
      </c>
      <c r="U71" s="5">
        <v>43965</v>
      </c>
      <c r="V71" s="9" t="str">
        <f t="shared" si="46"/>
        <v>Donnerstag</v>
      </c>
      <c r="W71" s="6">
        <v>933</v>
      </c>
      <c r="X71" s="22">
        <v>0.75</v>
      </c>
      <c r="Y71" s="7">
        <v>0.88</v>
      </c>
      <c r="Z71" s="4">
        <f t="shared" ref="Z71:Z72" si="59">AVERAGE(D68:D74)</f>
        <v>633</v>
      </c>
      <c r="AA71" s="8">
        <f t="shared" ref="AA71:AA72" si="60">Z71/Z67</f>
        <v>0.83462045582972311</v>
      </c>
      <c r="AB71" s="4">
        <f t="shared" si="32"/>
        <v>644.56061639627478</v>
      </c>
      <c r="AC71" s="8">
        <f t="shared" si="49"/>
        <v>0.84986331037369056</v>
      </c>
      <c r="AD71" s="4">
        <f t="shared" si="50"/>
        <v>733.85714285714289</v>
      </c>
      <c r="AE71" s="8">
        <f t="shared" si="51"/>
        <v>0.7904292968148946</v>
      </c>
      <c r="AF71" s="4">
        <f t="shared" si="52"/>
        <v>813.68433330101777</v>
      </c>
      <c r="AG71" s="8">
        <f t="shared" si="53"/>
        <v>0.87641026821159018</v>
      </c>
      <c r="AH71" s="39"/>
      <c r="AI71" s="38"/>
      <c r="AJ71" s="15">
        <f t="shared" si="27"/>
        <v>9.9999999999999978E-2</v>
      </c>
      <c r="AK71" s="15">
        <f t="shared" si="23"/>
        <v>0</v>
      </c>
      <c r="AL71" s="15">
        <f t="shared" si="28"/>
        <v>2.537954417027688E-2</v>
      </c>
      <c r="AM71" s="15">
        <f t="shared" si="24"/>
        <v>1.0136689626309425E-2</v>
      </c>
      <c r="AN71" s="15">
        <f t="shared" si="25"/>
        <v>0.10999999999999999</v>
      </c>
      <c r="AO71" s="15">
        <f t="shared" si="26"/>
        <v>1.6410268211590195E-2</v>
      </c>
      <c r="AP71" s="15">
        <f t="shared" si="33"/>
        <v>82</v>
      </c>
      <c r="AQ71" s="15">
        <f t="shared" si="20"/>
        <v>175.28571428571433</v>
      </c>
      <c r="AR71" s="15">
        <f t="shared" si="34"/>
        <v>84</v>
      </c>
      <c r="AS71" s="15">
        <f t="shared" si="35"/>
        <v>95.560616396274781</v>
      </c>
    </row>
    <row r="72" spans="1:45">
      <c r="A72" s="10">
        <v>43962</v>
      </c>
      <c r="B72" s="31">
        <v>70</v>
      </c>
      <c r="C72" s="11" t="str">
        <f t="shared" si="54"/>
        <v>Montag</v>
      </c>
      <c r="D72" s="69">
        <v>656</v>
      </c>
      <c r="E72" s="69">
        <v>568</v>
      </c>
      <c r="F72" s="69">
        <v>757</v>
      </c>
      <c r="G72" s="69">
        <v>616</v>
      </c>
      <c r="H72" s="69">
        <v>546</v>
      </c>
      <c r="I72" s="69">
        <v>688</v>
      </c>
      <c r="J72" s="69">
        <v>0.76</v>
      </c>
      <c r="K72" s="69">
        <v>0.7</v>
      </c>
      <c r="L72" s="69">
        <v>0.82</v>
      </c>
      <c r="M72" s="69">
        <v>0.84</v>
      </c>
      <c r="N72" s="69">
        <v>0.81</v>
      </c>
      <c r="O72" s="69">
        <v>0.88</v>
      </c>
      <c r="P72" s="12">
        <f t="shared" ref="P72:P77" si="61">AVERAGE(D66:D72)</f>
        <v>685.85714285714289</v>
      </c>
      <c r="Q72" s="15">
        <f t="shared" si="21"/>
        <v>0.84459088412959904</v>
      </c>
      <c r="R72" s="4">
        <f t="shared" si="43"/>
        <v>933</v>
      </c>
      <c r="S72" s="4">
        <f t="shared" si="44"/>
        <v>616</v>
      </c>
      <c r="T72" s="7">
        <f t="shared" si="45"/>
        <v>0.75536480686695284</v>
      </c>
      <c r="U72" s="5">
        <v>43966</v>
      </c>
      <c r="V72" s="9" t="str">
        <f t="shared" si="46"/>
        <v>Freitag</v>
      </c>
      <c r="W72" s="6">
        <v>913</v>
      </c>
      <c r="X72" s="7">
        <v>0.8</v>
      </c>
      <c r="Y72" s="7">
        <v>0.9</v>
      </c>
      <c r="Z72" s="4">
        <f t="shared" si="59"/>
        <v>618.85714285714289</v>
      </c>
      <c r="AA72" s="8">
        <f t="shared" si="60"/>
        <v>0.85443786982248515</v>
      </c>
      <c r="AB72" s="4">
        <f t="shared" si="32"/>
        <v>606.13863185931643</v>
      </c>
      <c r="AC72" s="8">
        <f t="shared" si="49"/>
        <v>0.83687779546651175</v>
      </c>
      <c r="AD72" s="4">
        <f t="shared" si="50"/>
        <v>731.71428571428567</v>
      </c>
      <c r="AE72" s="8">
        <f t="shared" si="51"/>
        <v>0.83311646063760558</v>
      </c>
      <c r="AF72" s="4">
        <f t="shared" si="52"/>
        <v>788.87595100986857</v>
      </c>
      <c r="AG72" s="8">
        <f t="shared" si="53"/>
        <v>0.89819968397350025</v>
      </c>
      <c r="AH72" s="39"/>
      <c r="AI72" s="38"/>
      <c r="AJ72" s="15">
        <f t="shared" si="27"/>
        <v>7.999999999999996E-2</v>
      </c>
      <c r="AK72" s="15">
        <f t="shared" si="23"/>
        <v>0</v>
      </c>
      <c r="AL72" s="15">
        <f t="shared" si="28"/>
        <v>1.4437869822485183E-2</v>
      </c>
      <c r="AM72" s="15">
        <f t="shared" si="24"/>
        <v>3.1222045334882154E-3</v>
      </c>
      <c r="AN72" s="15">
        <f t="shared" si="25"/>
        <v>3.9999999999999925E-2</v>
      </c>
      <c r="AO72" s="15">
        <f t="shared" si="26"/>
        <v>5.8199683973500282E-2</v>
      </c>
      <c r="AP72" s="15">
        <f t="shared" si="33"/>
        <v>40</v>
      </c>
      <c r="AQ72" s="15">
        <f t="shared" si="20"/>
        <v>29.85714285714289</v>
      </c>
      <c r="AR72" s="15">
        <f t="shared" si="34"/>
        <v>37.14285714285711</v>
      </c>
      <c r="AS72" s="15">
        <f t="shared" si="35"/>
        <v>49.861368140683567</v>
      </c>
    </row>
    <row r="73" spans="1:45">
      <c r="A73" s="10">
        <v>43963</v>
      </c>
      <c r="B73" s="31">
        <v>71</v>
      </c>
      <c r="C73" s="11" t="str">
        <f t="shared" si="54"/>
        <v>Dienstag</v>
      </c>
      <c r="D73" s="69">
        <v>650</v>
      </c>
      <c r="E73" s="69">
        <v>562</v>
      </c>
      <c r="F73" s="69">
        <v>753</v>
      </c>
      <c r="G73" s="69">
        <v>614</v>
      </c>
      <c r="H73" s="69">
        <v>536</v>
      </c>
      <c r="I73" s="69">
        <v>696</v>
      </c>
      <c r="J73" s="69">
        <v>0.82</v>
      </c>
      <c r="K73" s="69">
        <v>0.75</v>
      </c>
      <c r="L73" s="69">
        <v>0.89</v>
      </c>
      <c r="M73" s="69">
        <v>0.83</v>
      </c>
      <c r="N73" s="69">
        <v>0.8</v>
      </c>
      <c r="O73" s="69">
        <v>0.87</v>
      </c>
      <c r="P73" s="12">
        <f t="shared" si="61"/>
        <v>659.14285714285711</v>
      </c>
      <c r="Q73" s="15">
        <f t="shared" si="21"/>
        <v>0.83462045582972311</v>
      </c>
      <c r="R73" s="4">
        <f t="shared" si="43"/>
        <v>798</v>
      </c>
      <c r="S73" s="4">
        <f t="shared" si="44"/>
        <v>614</v>
      </c>
      <c r="T73" s="7">
        <f t="shared" si="45"/>
        <v>0.82003338898163602</v>
      </c>
      <c r="U73" s="5">
        <v>43967</v>
      </c>
      <c r="V73" s="9" t="str">
        <f t="shared" si="46"/>
        <v>Samstag</v>
      </c>
      <c r="W73" s="6">
        <v>620</v>
      </c>
      <c r="X73" s="7">
        <v>0.88</v>
      </c>
      <c r="Y73" s="7">
        <v>0.89</v>
      </c>
      <c r="Z73" s="4">
        <f t="shared" ref="Z73:Z74" si="62">AVERAGE(D70:D76)</f>
        <v>600.71428571428567</v>
      </c>
      <c r="AA73" s="8">
        <f t="shared" ref="AA73:AA74" si="63">Z73/Z69</f>
        <v>0.87585919600083306</v>
      </c>
      <c r="AB73" s="4">
        <f t="shared" si="32"/>
        <v>580.25247809203779</v>
      </c>
      <c r="AC73" s="8">
        <f t="shared" si="49"/>
        <v>0.84602527528520399</v>
      </c>
      <c r="AD73" s="4">
        <f t="shared" si="50"/>
        <v>671.71428571428567</v>
      </c>
      <c r="AE73" s="8">
        <f t="shared" si="51"/>
        <v>0.80348598769651391</v>
      </c>
      <c r="AF73" s="4">
        <f t="shared" si="52"/>
        <v>649.45492748073445</v>
      </c>
      <c r="AG73" s="8">
        <f t="shared" si="53"/>
        <v>0.77685996110135702</v>
      </c>
      <c r="AH73" s="39"/>
      <c r="AI73" s="38"/>
      <c r="AJ73" s="15">
        <f t="shared" ref="AJ73:AJ75" si="64">ABS(J73-$M73)</f>
        <v>1.0000000000000009E-2</v>
      </c>
      <c r="AK73" s="15">
        <f t="shared" ref="AK73:AK77" si="65">ABS(M73-$M73)</f>
        <v>0</v>
      </c>
      <c r="AL73" s="15">
        <f t="shared" si="28"/>
        <v>4.5859196000833102E-2</v>
      </c>
      <c r="AM73" s="15">
        <f t="shared" si="24"/>
        <v>1.6025275285204033E-2</v>
      </c>
      <c r="AN73" s="15">
        <f t="shared" si="25"/>
        <v>5.0000000000000044E-2</v>
      </c>
      <c r="AO73" s="15">
        <f t="shared" si="26"/>
        <v>5.3140038898642938E-2</v>
      </c>
      <c r="AP73" s="15">
        <f t="shared" si="33"/>
        <v>36</v>
      </c>
      <c r="AQ73" s="15">
        <f t="shared" si="20"/>
        <v>9.1428571428571104</v>
      </c>
      <c r="AR73" s="15">
        <f t="shared" si="34"/>
        <v>49.285714285714334</v>
      </c>
      <c r="AS73" s="15">
        <f t="shared" si="35"/>
        <v>69.747521907962209</v>
      </c>
    </row>
    <row r="74" spans="1:45">
      <c r="A74" s="10">
        <v>43964</v>
      </c>
      <c r="B74" s="31">
        <v>72</v>
      </c>
      <c r="C74" s="11" t="str">
        <f t="shared" ref="C74:C75" si="66">TEXT(A74,"TTTT")</f>
        <v>Mittwoch</v>
      </c>
      <c r="D74" s="69">
        <v>601</v>
      </c>
      <c r="E74" s="69">
        <v>468</v>
      </c>
      <c r="F74" s="69">
        <v>729</v>
      </c>
      <c r="G74" s="69">
        <v>614</v>
      </c>
      <c r="H74" s="69">
        <v>521</v>
      </c>
      <c r="I74" s="69">
        <v>710</v>
      </c>
      <c r="J74" s="69">
        <v>0.89</v>
      </c>
      <c r="K74" s="69">
        <v>0.82</v>
      </c>
      <c r="L74" s="69">
        <v>0.98</v>
      </c>
      <c r="M74" s="69">
        <v>0.85</v>
      </c>
      <c r="N74" s="69">
        <v>0.8</v>
      </c>
      <c r="O74" s="69">
        <v>0.91</v>
      </c>
      <c r="P74" s="12">
        <f t="shared" si="61"/>
        <v>633</v>
      </c>
      <c r="Q74" s="15">
        <f t="shared" si="21"/>
        <v>0.85443786982248515</v>
      </c>
      <c r="R74" s="4">
        <f t="shared" ref="R74" si="67">W71</f>
        <v>933</v>
      </c>
      <c r="S74" s="4">
        <f t="shared" ref="S74" si="68">AVERAGE(D71:D74)</f>
        <v>614</v>
      </c>
      <c r="T74" s="7">
        <f t="shared" ref="T74" si="69">S74/S70</f>
        <v>0.89017760057992024</v>
      </c>
      <c r="U74" s="5">
        <v>43968</v>
      </c>
      <c r="V74" s="9" t="str">
        <f t="shared" ref="V74:V75" si="70">TEXT(U74,"TTTT")</f>
        <v>Sonntag</v>
      </c>
      <c r="W74" s="12">
        <v>583</v>
      </c>
      <c r="X74" s="15">
        <v>0.94</v>
      </c>
      <c r="Y74" s="15">
        <v>0.87</v>
      </c>
      <c r="Z74" s="4">
        <f t="shared" si="62"/>
        <v>572.71428571428567</v>
      </c>
      <c r="AA74" s="8">
        <f t="shared" si="63"/>
        <v>0.86887732986562627</v>
      </c>
      <c r="AB74" s="4">
        <f t="shared" ref="AB74:AB75" si="71">AVERAGE(D71:D74,AA71^1.75*D68,AA71^1.75*D69,AA71^1.75*D70)</f>
        <v>556.48163996849962</v>
      </c>
      <c r="AC74" s="8">
        <f t="shared" ref="AC74:AC75" si="72">AB74/Z70</f>
        <v>0.84425042908094872</v>
      </c>
      <c r="AD74" s="4">
        <f t="shared" ref="AD74:AD75" si="73">AVERAGE(W71:W77)</f>
        <v>671.57142857142856</v>
      </c>
      <c r="AE74" s="8">
        <f t="shared" ref="AE74:AE75" si="74">AD74/AD70</f>
        <v>0.90040222179659068</v>
      </c>
      <c r="AF74" s="4">
        <f t="shared" ref="AF74:AF75" si="75">AVERAGE(W71:W74,AE71^1.75*W68,AE71^1.75*W69,AE71^1.75*W70)</f>
        <v>633.21957901232156</v>
      </c>
      <c r="AG74" s="8">
        <f t="shared" ref="AG74:AG75" si="76">AF74/AD70</f>
        <v>0.84898238902245748</v>
      </c>
      <c r="AH74" s="39"/>
      <c r="AI74" s="38"/>
      <c r="AJ74" s="15">
        <f t="shared" si="64"/>
        <v>4.0000000000000036E-2</v>
      </c>
      <c r="AK74" s="15">
        <f t="shared" si="65"/>
        <v>0</v>
      </c>
      <c r="AL74" s="15">
        <f t="shared" si="28"/>
        <v>1.8877329865626291E-2</v>
      </c>
      <c r="AM74" s="15">
        <f t="shared" ref="AM74:AM75" si="77">ABS(AC74-$M74)</f>
        <v>5.7495709190512612E-3</v>
      </c>
      <c r="AN74" s="15">
        <f t="shared" ref="AN74:AN75" si="78">ABS(X74-$M74)</f>
        <v>8.9999999999999969E-2</v>
      </c>
      <c r="AO74" s="15">
        <f t="shared" ref="AO74:AO75" si="79">ABS(AG74-$M74)</f>
        <v>1.0176109775424935E-3</v>
      </c>
      <c r="AP74" s="15">
        <f t="shared" si="33"/>
        <v>13</v>
      </c>
      <c r="AQ74" s="15">
        <f t="shared" si="20"/>
        <v>32</v>
      </c>
      <c r="AR74" s="15">
        <f t="shared" si="34"/>
        <v>28.285714285714334</v>
      </c>
      <c r="AS74" s="15">
        <f>ABS(AB74-$D74)</f>
        <v>44.518360031500379</v>
      </c>
    </row>
    <row r="75" spans="1:45">
      <c r="A75" s="10">
        <v>43965</v>
      </c>
      <c r="B75" s="31">
        <v>73</v>
      </c>
      <c r="C75" s="11" t="str">
        <f t="shared" si="66"/>
        <v>Donnerstag</v>
      </c>
      <c r="D75" s="69">
        <v>617</v>
      </c>
      <c r="E75" s="69">
        <v>444</v>
      </c>
      <c r="F75" s="69">
        <v>809</v>
      </c>
      <c r="G75" s="69">
        <v>631</v>
      </c>
      <c r="H75" s="69">
        <v>510</v>
      </c>
      <c r="I75" s="69">
        <v>762</v>
      </c>
      <c r="J75" s="69">
        <v>1</v>
      </c>
      <c r="K75" s="69">
        <v>0.88</v>
      </c>
      <c r="L75" s="69">
        <v>1.1200000000000001</v>
      </c>
      <c r="M75" s="69">
        <v>0.88</v>
      </c>
      <c r="N75" s="69">
        <v>0.81</v>
      </c>
      <c r="O75" s="69">
        <v>0.95</v>
      </c>
      <c r="P75" s="12">
        <f t="shared" si="61"/>
        <v>618.85714285714289</v>
      </c>
      <c r="Q75" s="15">
        <f t="shared" si="21"/>
        <v>0.87585919600083306</v>
      </c>
      <c r="R75" s="4">
        <f t="shared" ref="R75:R77" si="80">W72</f>
        <v>913</v>
      </c>
      <c r="S75" s="4">
        <f t="shared" ref="S75:S77" si="81">AVERAGE(D72:D75)</f>
        <v>631</v>
      </c>
      <c r="T75" s="7">
        <f t="shared" ref="T75:T77" si="82">S75/S71</f>
        <v>1</v>
      </c>
      <c r="U75" s="5">
        <v>43969</v>
      </c>
      <c r="V75" s="9" t="str">
        <f t="shared" si="70"/>
        <v>Montag</v>
      </c>
      <c r="W75" s="12">
        <v>342</v>
      </c>
      <c r="X75" s="15">
        <v>0.91</v>
      </c>
      <c r="Y75" s="15">
        <v>0.82</v>
      </c>
      <c r="Z75" s="34"/>
      <c r="AA75" s="35"/>
      <c r="AB75" s="4">
        <f t="shared" si="71"/>
        <v>556.70016989369378</v>
      </c>
      <c r="AC75" s="8">
        <f t="shared" si="72"/>
        <v>0.87946314359193334</v>
      </c>
      <c r="AD75" s="4">
        <f t="shared" si="73"/>
        <v>628</v>
      </c>
      <c r="AE75" s="8">
        <f t="shared" si="74"/>
        <v>0.85575238466030756</v>
      </c>
      <c r="AF75" s="4">
        <f t="shared" si="75"/>
        <v>627.62760729419745</v>
      </c>
      <c r="AG75" s="8">
        <f t="shared" si="76"/>
        <v>0.85524493888638931</v>
      </c>
      <c r="AH75" s="39"/>
      <c r="AI75" s="38"/>
      <c r="AJ75" s="15">
        <f t="shared" si="64"/>
        <v>0.12</v>
      </c>
      <c r="AK75" s="15">
        <f t="shared" si="65"/>
        <v>0</v>
      </c>
      <c r="AL75" s="33"/>
      <c r="AM75" s="15">
        <f t="shared" si="77"/>
        <v>5.3685640806666601E-4</v>
      </c>
      <c r="AN75" s="15">
        <f t="shared" si="78"/>
        <v>3.0000000000000027E-2</v>
      </c>
      <c r="AO75" s="15">
        <f t="shared" si="79"/>
        <v>2.4755061113610699E-2</v>
      </c>
      <c r="AP75" s="15">
        <f t="shared" si="33"/>
        <v>14</v>
      </c>
      <c r="AQ75" s="15">
        <f t="shared" si="20"/>
        <v>1.8571428571428896</v>
      </c>
      <c r="AR75" s="33"/>
      <c r="AS75" s="15">
        <f t="shared" ref="AS75:AS76" si="83">ABS(AB75-$D75)</f>
        <v>60.299830106306217</v>
      </c>
    </row>
    <row r="76" spans="1:45">
      <c r="A76" s="10">
        <v>43966</v>
      </c>
      <c r="B76" s="31">
        <v>74</v>
      </c>
      <c r="C76" s="11" t="str">
        <f t="shared" ref="C76:C77" si="84">TEXT(A76,"TTTT")</f>
        <v>Freitag</v>
      </c>
      <c r="D76" s="69">
        <v>531</v>
      </c>
      <c r="E76" s="69">
        <v>343</v>
      </c>
      <c r="F76" s="69">
        <v>731</v>
      </c>
      <c r="G76" s="69">
        <v>600</v>
      </c>
      <c r="H76" s="69">
        <v>454</v>
      </c>
      <c r="I76" s="69">
        <v>755</v>
      </c>
      <c r="J76" s="69">
        <v>0.98</v>
      </c>
      <c r="K76" s="69">
        <v>0.82</v>
      </c>
      <c r="L76" s="69">
        <v>1.1299999999999999</v>
      </c>
      <c r="M76" s="69">
        <v>0.87</v>
      </c>
      <c r="N76" s="69">
        <v>0.79</v>
      </c>
      <c r="O76" s="69">
        <v>0.95</v>
      </c>
      <c r="P76" s="12">
        <f t="shared" si="61"/>
        <v>600.71428571428567</v>
      </c>
      <c r="Q76" s="15">
        <f t="shared" si="21"/>
        <v>0.86887732986562627</v>
      </c>
      <c r="R76" s="4">
        <f t="shared" si="80"/>
        <v>620</v>
      </c>
      <c r="S76" s="4">
        <f t="shared" si="81"/>
        <v>599.75</v>
      </c>
      <c r="T76" s="7">
        <f t="shared" si="82"/>
        <v>0.97362012987012991</v>
      </c>
      <c r="U76" s="5">
        <v>43970</v>
      </c>
      <c r="V76" s="9" t="str">
        <f t="shared" ref="V76:V77" si="85">TEXT(U76,"TTTT")</f>
        <v>Dienstag</v>
      </c>
      <c r="W76" s="12">
        <v>513</v>
      </c>
      <c r="X76" s="15">
        <v>0.86</v>
      </c>
      <c r="Y76" s="15">
        <v>0.81</v>
      </c>
      <c r="Z76" s="34"/>
      <c r="AA76" s="35"/>
      <c r="AB76" s="4">
        <f t="shared" ref="AB76:AB77" si="86">AVERAGE(D73:D76,AA73^1.75*D70,AA73^1.75*D71,AA73^1.75*D72)</f>
        <v>547.3020802944751</v>
      </c>
      <c r="AC76" s="8">
        <f t="shared" ref="AC76:AC77" si="87">AB76/Z72</f>
        <v>0.88437547600676947</v>
      </c>
      <c r="AD76" s="4">
        <f t="shared" ref="AD76:AD77" si="88">AVERAGE(W73:W79)</f>
        <v>571</v>
      </c>
      <c r="AE76" s="8">
        <f t="shared" ref="AE76:AE77" si="89">AD76/AD72</f>
        <v>0.78035923467395552</v>
      </c>
      <c r="AF76" s="4">
        <f t="shared" ref="AF76:AF77" si="90">AVERAGE(W73:W76,AE73^1.75*W70,AE73^1.75*W71,AE73^1.75*W72)</f>
        <v>551.55823995076651</v>
      </c>
      <c r="AG76" s="8">
        <f t="shared" ref="AG76:AG77" si="91">AF76/AD72</f>
        <v>0.75378908232240649</v>
      </c>
      <c r="AH76" s="39"/>
      <c r="AI76" s="38"/>
      <c r="AJ76" s="33"/>
      <c r="AK76" s="15">
        <f t="shared" si="65"/>
        <v>0</v>
      </c>
      <c r="AL76" s="33"/>
      <c r="AM76" s="33"/>
      <c r="AN76" s="33"/>
      <c r="AO76" s="33"/>
      <c r="AP76" s="15">
        <f t="shared" si="33"/>
        <v>69</v>
      </c>
      <c r="AQ76" s="33"/>
      <c r="AR76" s="33"/>
      <c r="AS76" s="15">
        <f t="shared" si="83"/>
        <v>16.302080294475104</v>
      </c>
    </row>
    <row r="77" spans="1:45">
      <c r="A77" s="10">
        <v>43967</v>
      </c>
      <c r="B77" s="31">
        <v>75</v>
      </c>
      <c r="C77" s="11" t="str">
        <f t="shared" si="84"/>
        <v>Samstag</v>
      </c>
      <c r="D77" s="69">
        <v>405</v>
      </c>
      <c r="E77" s="69">
        <v>246</v>
      </c>
      <c r="F77" s="69">
        <v>582</v>
      </c>
      <c r="G77" s="69">
        <v>539</v>
      </c>
      <c r="H77" s="69">
        <v>375</v>
      </c>
      <c r="I77" s="69">
        <v>713</v>
      </c>
      <c r="J77" s="69">
        <v>0.88</v>
      </c>
      <c r="K77" s="69">
        <v>0.73</v>
      </c>
      <c r="L77" s="69">
        <v>1.05</v>
      </c>
      <c r="M77" s="33"/>
      <c r="N77" s="33"/>
      <c r="O77" s="33"/>
      <c r="P77" s="12">
        <f t="shared" si="61"/>
        <v>572.71428571428567</v>
      </c>
      <c r="Q77" s="33"/>
      <c r="R77" s="4">
        <f t="shared" si="80"/>
        <v>583</v>
      </c>
      <c r="S77" s="4">
        <f t="shared" si="81"/>
        <v>538.5</v>
      </c>
      <c r="T77" s="7">
        <f t="shared" si="82"/>
        <v>0.87703583061889245</v>
      </c>
      <c r="U77" s="5">
        <v>43971</v>
      </c>
      <c r="V77" s="9" t="str">
        <f t="shared" si="85"/>
        <v>Mittwoch</v>
      </c>
      <c r="W77" s="12">
        <v>797</v>
      </c>
      <c r="X77" s="15">
        <v>0.88</v>
      </c>
      <c r="Y77" s="15">
        <v>0.87</v>
      </c>
      <c r="Z77" s="34"/>
      <c r="AA77" s="35"/>
      <c r="AB77" s="4">
        <f t="shared" si="86"/>
        <v>514.93023968030423</v>
      </c>
      <c r="AC77" s="8">
        <f t="shared" si="87"/>
        <v>0.85719659399812842</v>
      </c>
      <c r="AD77" s="4">
        <f t="shared" si="88"/>
        <v>558.75</v>
      </c>
      <c r="AE77" s="8">
        <f t="shared" si="89"/>
        <v>0.83182688217779677</v>
      </c>
      <c r="AF77" s="4">
        <f t="shared" si="90"/>
        <v>612.48236756762174</v>
      </c>
      <c r="AG77" s="8">
        <f t="shared" si="91"/>
        <v>0.91181977306961981</v>
      </c>
      <c r="AH77" s="39"/>
      <c r="AI77" s="38"/>
      <c r="AJ77" s="33"/>
      <c r="AK77" s="15">
        <f t="shared" si="65"/>
        <v>0</v>
      </c>
      <c r="AL77" s="33"/>
      <c r="AM77" s="33"/>
      <c r="AN77" s="33"/>
      <c r="AO77" s="33"/>
      <c r="AP77" s="33"/>
      <c r="AQ77" s="33"/>
      <c r="AR77" s="33"/>
      <c r="AS77" s="33"/>
    </row>
    <row r="78" spans="1:45">
      <c r="R78" s="12"/>
      <c r="S78" s="12"/>
      <c r="AP78" s="15"/>
      <c r="AQ78" s="15"/>
      <c r="AR78" s="15"/>
      <c r="AS78" s="15"/>
    </row>
    <row r="79" spans="1:45">
      <c r="R79" s="12"/>
      <c r="S79" s="12"/>
      <c r="AP79" s="15"/>
      <c r="AQ79" s="15"/>
      <c r="AR79" s="15"/>
      <c r="AS79" s="15"/>
    </row>
    <row r="80" spans="1:45">
      <c r="R80" s="12"/>
      <c r="S80" s="12"/>
      <c r="AP80" s="15"/>
      <c r="AQ80" s="15"/>
      <c r="AR80" s="15"/>
      <c r="AS80" s="15"/>
    </row>
    <row r="81" spans="18:45">
      <c r="R81" s="12"/>
      <c r="S81" s="12"/>
      <c r="AP81" s="15"/>
      <c r="AQ81" s="15"/>
      <c r="AR81" s="15"/>
      <c r="AS81" s="15"/>
    </row>
    <row r="82" spans="18:45">
      <c r="R82" s="12"/>
      <c r="S82" s="12"/>
      <c r="AP82" s="15"/>
      <c r="AQ82" s="15"/>
      <c r="AR82" s="15"/>
      <c r="AS82" s="15"/>
    </row>
    <row r="83" spans="18:45">
      <c r="R83" s="12"/>
      <c r="S83" s="12"/>
      <c r="AP83" s="15"/>
      <c r="AQ83" s="15"/>
      <c r="AR83" s="15"/>
      <c r="AS83" s="15"/>
    </row>
    <row r="84" spans="18:45">
      <c r="R84" s="12"/>
      <c r="S84" s="12"/>
      <c r="AP84" s="15"/>
      <c r="AQ84" s="15"/>
      <c r="AR84" s="15"/>
      <c r="AS84" s="15"/>
    </row>
    <row r="85" spans="18:45">
      <c r="R85" s="12"/>
      <c r="S85" s="12"/>
      <c r="AP85" s="15"/>
      <c r="AQ85" s="15"/>
      <c r="AR85" s="15"/>
      <c r="AS85" s="15"/>
    </row>
    <row r="86" spans="18:45">
      <c r="R86" s="12"/>
      <c r="S86" s="12"/>
      <c r="AP86" s="15"/>
      <c r="AQ86" s="15"/>
      <c r="AR86" s="15"/>
      <c r="AS86" s="15"/>
    </row>
    <row r="87" spans="18:45">
      <c r="R87" s="12"/>
      <c r="S87" s="12"/>
      <c r="AP87" s="15"/>
      <c r="AQ87" s="15"/>
      <c r="AR87" s="15"/>
      <c r="AS87" s="15"/>
    </row>
    <row r="88" spans="18:45">
      <c r="R88" s="12"/>
      <c r="S88" s="12"/>
      <c r="AP88" s="15"/>
      <c r="AQ88" s="15"/>
      <c r="AR88" s="15"/>
      <c r="AS88" s="15"/>
    </row>
    <row r="89" spans="18:45">
      <c r="R89" s="12"/>
      <c r="S89" s="12"/>
      <c r="AP89" s="15"/>
      <c r="AQ89" s="15"/>
      <c r="AR89" s="15"/>
      <c r="AS89" s="15"/>
    </row>
    <row r="90" spans="18:45">
      <c r="R90" s="12"/>
      <c r="S90" s="12"/>
      <c r="AP90" s="15"/>
      <c r="AQ90" s="15"/>
      <c r="AR90" s="15"/>
      <c r="AS90" s="15"/>
    </row>
    <row r="91" spans="18:45">
      <c r="R91" s="12"/>
      <c r="S91" s="12"/>
      <c r="AP91" s="15"/>
      <c r="AQ91" s="15"/>
      <c r="AR91" s="15"/>
      <c r="AS91" s="15"/>
    </row>
    <row r="92" spans="18:45">
      <c r="R92" s="12"/>
      <c r="S92" s="12"/>
      <c r="AP92" s="15"/>
      <c r="AQ92" s="15"/>
      <c r="AR92" s="15"/>
      <c r="AS92" s="15"/>
    </row>
    <row r="93" spans="18:45">
      <c r="R93" s="12"/>
      <c r="S93" s="12"/>
      <c r="AP93" s="15"/>
      <c r="AQ93" s="15"/>
      <c r="AR93" s="15"/>
      <c r="AS93" s="15"/>
    </row>
    <row r="94" spans="18:45">
      <c r="R94" s="12"/>
      <c r="S94" s="12"/>
      <c r="AP94" s="15"/>
      <c r="AQ94" s="15"/>
      <c r="AR94" s="15"/>
      <c r="AS94" s="15"/>
    </row>
    <row r="95" spans="18:45">
      <c r="R95" s="12"/>
      <c r="S95" s="12"/>
      <c r="AP95" s="15"/>
      <c r="AQ95" s="15"/>
      <c r="AR95" s="15"/>
      <c r="AS95" s="15"/>
    </row>
    <row r="96" spans="18:45">
      <c r="R96" s="12"/>
      <c r="S96" s="12"/>
      <c r="AP96" s="15"/>
      <c r="AQ96" s="15"/>
      <c r="AR96" s="15"/>
      <c r="AS96" s="15"/>
    </row>
    <row r="97" spans="1:45">
      <c r="R97" s="12"/>
      <c r="S97" s="12"/>
    </row>
    <row r="98" spans="1:45">
      <c r="R98" s="12"/>
      <c r="S98" s="12"/>
    </row>
    <row r="99" spans="1:45">
      <c r="R99" s="12"/>
      <c r="S99" s="12"/>
    </row>
    <row r="100" spans="1:45">
      <c r="R100" s="12"/>
      <c r="S100" s="12"/>
    </row>
    <row r="101" spans="1:45">
      <c r="R101" s="12"/>
      <c r="S101" s="12"/>
    </row>
    <row r="102" spans="1:45" s="15" customFormat="1">
      <c r="A102" s="11"/>
      <c r="B102" s="12"/>
      <c r="C102" s="11"/>
      <c r="J102" s="15">
        <f>AVERAGE(J34:J101)</f>
        <v>0.84704545454545466</v>
      </c>
      <c r="M102" s="15">
        <f>AVERAGE(M34:M101)</f>
        <v>0.84186046511627899</v>
      </c>
      <c r="Q102" s="15">
        <f>AVERAGE(Q34:Q101)</f>
        <v>0.84219180481219158</v>
      </c>
      <c r="T102" s="15">
        <f>AVERAGE(T34:T101)</f>
        <v>0.84649014799498723</v>
      </c>
      <c r="V102" s="11"/>
      <c r="X102" s="15">
        <f>AVERAGE(X34:X101)</f>
        <v>0.91249999999999976</v>
      </c>
      <c r="AA102" s="15">
        <f>AVERAGE(AA34:AA101)</f>
        <v>0.83794024576017212</v>
      </c>
      <c r="AC102" s="15">
        <f>AVERAGE(AC34:AC101)</f>
        <v>0.84396161975538031</v>
      </c>
      <c r="AG102" s="15">
        <f>AVERAGE(AG34:AG101)</f>
        <v>0.83437833288935725</v>
      </c>
      <c r="AI102" s="15">
        <f>AVERAGE(AI34:AI101)</f>
        <v>0.82901913676418282</v>
      </c>
      <c r="AJ102" s="15">
        <f t="shared" ref="AJ102" si="92">AVERAGE(AJ34:AJ101)</f>
        <v>4.6190476190476178E-2</v>
      </c>
      <c r="AK102" s="15">
        <f>AVERAGE(AK34:AK101)</f>
        <v>0</v>
      </c>
      <c r="AL102" s="15">
        <f t="shared" ref="AL102" si="93">AVERAGE(AL34:AL101)</f>
        <v>2.3566399055918008E-2</v>
      </c>
      <c r="AM102" s="15">
        <f t="shared" ref="AM102" si="94">AVERAGE(AM34:AM101)</f>
        <v>1.2764817612033852E-2</v>
      </c>
      <c r="AN102" s="15">
        <f>AVERAGE(AN34:AN101)</f>
        <v>0.13142857142857139</v>
      </c>
      <c r="AO102" s="15">
        <f>AVERAGE(AO34:AO101)</f>
        <v>5.3019424375123941E-2</v>
      </c>
      <c r="AP102" s="15">
        <f>AVERAGE(AP2:AP70)</f>
        <v>219.39285714285714</v>
      </c>
      <c r="AQ102" s="15">
        <f>AVERAGE(AQ2:AQ70)</f>
        <v>354.85969387755097</v>
      </c>
      <c r="AR102" s="15">
        <f>AVERAGE(AR2:AR70)</f>
        <v>187.06632653061223</v>
      </c>
      <c r="AS102" s="15">
        <f>AVERAGE(AS2:AS70)</f>
        <v>340.66771156816327</v>
      </c>
    </row>
    <row r="103" spans="1:45">
      <c r="J103" s="11">
        <f>COUNTIF(J35:J102,"&gt;1")</f>
        <v>0</v>
      </c>
      <c r="M103" s="11">
        <f>COUNTIF(M35:M102,"&gt;1")</f>
        <v>0</v>
      </c>
      <c r="Q103" s="11">
        <f>COUNTIF(Q35:Q102,"&gt;1")</f>
        <v>0</v>
      </c>
      <c r="R103" s="12"/>
      <c r="S103" s="12"/>
      <c r="T103" s="11">
        <f>COUNTIF(T35:T102,"&gt;1")</f>
        <v>0</v>
      </c>
      <c r="X103" s="11">
        <f>COUNTIF(X35:X102,"&gt;1")</f>
        <v>9</v>
      </c>
      <c r="Y103" s="11"/>
      <c r="AA103" s="15">
        <f>COUNTIF(AA35:AA102,"&gt;1")</f>
        <v>0</v>
      </c>
      <c r="AC103" s="11">
        <f>COUNTIF(AC35:AC102,"&gt;1")</f>
        <v>0</v>
      </c>
      <c r="AE103" s="11"/>
      <c r="AG103" s="15">
        <f>COUNTIF(AG35:AG102,"&gt;1")</f>
        <v>1</v>
      </c>
      <c r="AI103" s="15">
        <f>COUNTIF(AI35:AI102,"&gt;1")</f>
        <v>1</v>
      </c>
    </row>
    <row r="104" spans="1:45">
      <c r="J104" s="16">
        <f>_xlfn.STDEV.S(J34:J101)</f>
        <v>7.3661057379100864E-2</v>
      </c>
      <c r="K104" s="16"/>
      <c r="L104" s="16"/>
      <c r="M104" s="16">
        <f>_xlfn.STDEV.S(M34:M101)</f>
        <v>4.244076061621984E-2</v>
      </c>
      <c r="N104" s="16"/>
      <c r="O104" s="16"/>
      <c r="P104" s="16"/>
      <c r="Q104" s="16">
        <f>_xlfn.STDEV.S(Q34:Q101)</f>
        <v>4.2290967152215315E-2</v>
      </c>
      <c r="R104" s="16"/>
      <c r="S104" s="16"/>
      <c r="T104" s="16">
        <f>_xlfn.STDEV.S(T34:T101)</f>
        <v>7.3710255027130384E-2</v>
      </c>
      <c r="U104" s="16"/>
      <c r="W104" s="16"/>
      <c r="X104" s="16">
        <f>_xlfn.STDEV.S(X34:X101)</f>
        <v>0.17216980530994866</v>
      </c>
      <c r="Y104" s="16"/>
      <c r="Z104" s="16"/>
      <c r="AA104" s="16">
        <f>_xlfn.STDEV.S(AA34:AA101)</f>
        <v>3.8455299850211025E-2</v>
      </c>
      <c r="AB104" s="16"/>
      <c r="AC104" s="16">
        <f>_xlfn.STDEV.S(AC34:AC101)</f>
        <v>4.3970467809758419E-2</v>
      </c>
      <c r="AD104" s="16"/>
      <c r="AF104" s="16"/>
      <c r="AG104" s="16">
        <f>_xlfn.STDEV.S(AG34:AG101)</f>
        <v>8.2660317525306309E-2</v>
      </c>
      <c r="AI104" s="16">
        <f>_xlfn.STDEV.S(AI34:AI101)</f>
        <v>7.6449064712565754E-2</v>
      </c>
    </row>
    <row r="105" spans="1:45"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W105" s="16"/>
      <c r="X105" s="16"/>
      <c r="Y105" s="16"/>
      <c r="Z105" s="16"/>
      <c r="AB105" s="16"/>
      <c r="AD105" s="16"/>
      <c r="AF105" s="16"/>
      <c r="AG105" s="16"/>
    </row>
    <row r="106" spans="1:45" s="15" customFormat="1">
      <c r="A106" s="11"/>
      <c r="B106" s="12"/>
    </row>
    <row r="107" spans="1:45">
      <c r="R107" s="12"/>
      <c r="S107" s="12"/>
    </row>
    <row r="108" spans="1:45">
      <c r="C108" s="11" t="s">
        <v>18</v>
      </c>
      <c r="D108" s="15">
        <f>AVERAGE(D40,D47,D54,D61,D68)</f>
        <v>1489.4</v>
      </c>
      <c r="E108" s="15">
        <f t="shared" ref="E108:AG108" si="95">AVERAGE(E40,E47,E54,E61,E68)</f>
        <v>1436.4</v>
      </c>
      <c r="F108" s="15">
        <f t="shared" si="95"/>
        <v>1541</v>
      </c>
      <c r="G108" s="15">
        <f t="shared" si="95"/>
        <v>1619.4</v>
      </c>
      <c r="H108" s="15">
        <f t="shared" si="95"/>
        <v>1564.8</v>
      </c>
      <c r="I108" s="15">
        <f t="shared" si="95"/>
        <v>1672.8</v>
      </c>
      <c r="J108" s="15">
        <f t="shared" si="95"/>
        <v>0.90199999999999991</v>
      </c>
      <c r="K108" s="15">
        <f t="shared" si="95"/>
        <v>0.876</v>
      </c>
      <c r="L108" s="15">
        <f t="shared" si="95"/>
        <v>0.92800000000000016</v>
      </c>
      <c r="M108" s="15">
        <f t="shared" si="95"/>
        <v>0.82800000000000007</v>
      </c>
      <c r="N108" s="15">
        <f t="shared" si="95"/>
        <v>0.81400000000000006</v>
      </c>
      <c r="O108" s="15">
        <f t="shared" si="95"/>
        <v>0.83999999999999986</v>
      </c>
      <c r="P108" s="15">
        <f t="shared" si="95"/>
        <v>1662.5428571428572</v>
      </c>
      <c r="Q108" s="15">
        <f t="shared" si="95"/>
        <v>0.82762565695469748</v>
      </c>
      <c r="R108" s="15">
        <f t="shared" si="95"/>
        <v>2777.6</v>
      </c>
      <c r="S108" s="15">
        <f t="shared" si="95"/>
        <v>1619.1</v>
      </c>
      <c r="T108" s="15">
        <f t="shared" si="95"/>
        <v>0.90250081160760698</v>
      </c>
      <c r="U108" s="15">
        <f t="shared" si="95"/>
        <v>43948</v>
      </c>
      <c r="V108" s="15" t="e">
        <f t="shared" si="95"/>
        <v>#DIV/0!</v>
      </c>
      <c r="W108" s="15">
        <f t="shared" si="95"/>
        <v>1273.2</v>
      </c>
      <c r="X108" s="15">
        <f t="shared" si="95"/>
        <v>0.9860000000000001</v>
      </c>
      <c r="Z108" s="15">
        <f t="shared" si="95"/>
        <v>1441.1428571428573</v>
      </c>
      <c r="AA108" s="15">
        <f t="shared" si="95"/>
        <v>0.83308731005557701</v>
      </c>
      <c r="AB108" s="15">
        <f t="shared" si="95"/>
        <v>1452.402135299234</v>
      </c>
      <c r="AC108" s="15">
        <f t="shared" si="95"/>
        <v>0.83485800975817104</v>
      </c>
      <c r="AD108" s="15">
        <f t="shared" si="95"/>
        <v>1829.6285714285714</v>
      </c>
      <c r="AE108" s="15">
        <f t="shared" si="95"/>
        <v>0.84152541464654695</v>
      </c>
      <c r="AF108" s="15">
        <f t="shared" si="95"/>
        <v>1815.2608605771638</v>
      </c>
      <c r="AG108" s="15">
        <f t="shared" si="95"/>
        <v>0.82014430658465431</v>
      </c>
    </row>
    <row r="109" spans="1:45">
      <c r="C109" s="11" t="s">
        <v>19</v>
      </c>
      <c r="D109" s="15">
        <f t="shared" ref="D109:D114" si="96">AVERAGE(D34,D41,D48,D55,D62)</f>
        <v>1947</v>
      </c>
      <c r="E109" s="15">
        <f t="shared" ref="E109:AG109" si="97">AVERAGE(E34,E41,E48,E55,E62)</f>
        <v>1895.2</v>
      </c>
      <c r="F109" s="15">
        <f t="shared" si="97"/>
        <v>2000.2</v>
      </c>
      <c r="G109" s="15">
        <f t="shared" si="97"/>
        <v>2113</v>
      </c>
      <c r="H109" s="15">
        <f t="shared" si="97"/>
        <v>2058.4</v>
      </c>
      <c r="I109" s="15">
        <f t="shared" si="97"/>
        <v>2168</v>
      </c>
      <c r="J109" s="15">
        <f t="shared" si="97"/>
        <v>0.88000000000000012</v>
      </c>
      <c r="K109" s="15">
        <f t="shared" si="97"/>
        <v>0.8620000000000001</v>
      </c>
      <c r="L109" s="15">
        <f t="shared" si="97"/>
        <v>0.89800000000000002</v>
      </c>
      <c r="M109" s="15">
        <f t="shared" si="97"/>
        <v>0.83399999999999996</v>
      </c>
      <c r="N109" s="15">
        <f t="shared" si="97"/>
        <v>0.82599999999999996</v>
      </c>
      <c r="O109" s="15">
        <f t="shared" si="97"/>
        <v>0.84199999999999997</v>
      </c>
      <c r="P109" s="15">
        <f t="shared" si="97"/>
        <v>2181.542857142857</v>
      </c>
      <c r="Q109" s="15">
        <f t="shared" si="97"/>
        <v>0.83543240529146368</v>
      </c>
      <c r="R109" s="15">
        <f t="shared" si="97"/>
        <v>3364.8</v>
      </c>
      <c r="S109" s="15">
        <f t="shared" si="97"/>
        <v>2113.1</v>
      </c>
      <c r="T109" s="15">
        <f t="shared" si="97"/>
        <v>0.88175116211108762</v>
      </c>
      <c r="U109" s="15">
        <f t="shared" si="97"/>
        <v>43942</v>
      </c>
      <c r="V109" s="15" t="e">
        <f t="shared" si="97"/>
        <v>#DIV/0!</v>
      </c>
      <c r="W109" s="15">
        <f t="shared" si="97"/>
        <v>1906</v>
      </c>
      <c r="X109" s="15">
        <f t="shared" si="97"/>
        <v>0.96199999999999997</v>
      </c>
      <c r="Z109" s="15">
        <f t="shared" si="97"/>
        <v>1920.7142857142856</v>
      </c>
      <c r="AA109" s="15">
        <f t="shared" si="97"/>
        <v>0.84097461135652307</v>
      </c>
      <c r="AB109" s="15">
        <f t="shared" si="97"/>
        <v>1953.9346209318217</v>
      </c>
      <c r="AC109" s="15">
        <f t="shared" si="97"/>
        <v>0.83932993958525659</v>
      </c>
      <c r="AD109" s="15">
        <f t="shared" si="97"/>
        <v>2502.9714285714285</v>
      </c>
      <c r="AE109" s="15">
        <f t="shared" si="97"/>
        <v>0.81945598164298927</v>
      </c>
      <c r="AF109" s="15">
        <f t="shared" si="97"/>
        <v>2592.4905048652968</v>
      </c>
      <c r="AG109" s="15">
        <f t="shared" si="97"/>
        <v>0.82066351348300337</v>
      </c>
    </row>
    <row r="110" spans="1:45">
      <c r="C110" s="11" t="s">
        <v>20</v>
      </c>
      <c r="D110" s="15">
        <f t="shared" si="96"/>
        <v>1661.2</v>
      </c>
      <c r="E110" s="15">
        <f t="shared" ref="E110:AG110" si="98">AVERAGE(E35,E42,E49,E56,E63)</f>
        <v>1611.6</v>
      </c>
      <c r="F110" s="15">
        <f t="shared" si="98"/>
        <v>1713.2</v>
      </c>
      <c r="G110" s="15">
        <f t="shared" si="98"/>
        <v>1979.8</v>
      </c>
      <c r="H110" s="15">
        <f t="shared" si="98"/>
        <v>1926.6</v>
      </c>
      <c r="I110" s="15">
        <f t="shared" si="98"/>
        <v>2033</v>
      </c>
      <c r="J110" s="15">
        <f t="shared" si="98"/>
        <v>0.86599999999999999</v>
      </c>
      <c r="K110" s="15">
        <f t="shared" si="98"/>
        <v>0.84800000000000009</v>
      </c>
      <c r="L110" s="15">
        <f t="shared" si="98"/>
        <v>0.8859999999999999</v>
      </c>
      <c r="M110" s="15">
        <f t="shared" si="98"/>
        <v>0.84600000000000009</v>
      </c>
      <c r="N110" s="15">
        <f t="shared" si="98"/>
        <v>0.83200000000000007</v>
      </c>
      <c r="O110" s="15">
        <f t="shared" si="98"/>
        <v>0.85199999999999998</v>
      </c>
      <c r="P110" s="15">
        <f t="shared" si="98"/>
        <v>2091.7142857142858</v>
      </c>
      <c r="Q110" s="15">
        <f t="shared" si="98"/>
        <v>0.84452808986997763</v>
      </c>
      <c r="R110" s="15">
        <f t="shared" si="98"/>
        <v>2749</v>
      </c>
      <c r="S110" s="15">
        <f t="shared" si="98"/>
        <v>1979.75</v>
      </c>
      <c r="T110" s="15">
        <f t="shared" si="98"/>
        <v>0.86516579691903961</v>
      </c>
      <c r="U110" s="15">
        <f t="shared" si="98"/>
        <v>43943</v>
      </c>
      <c r="V110" s="15" t="e">
        <f t="shared" si="98"/>
        <v>#DIV/0!</v>
      </c>
      <c r="W110" s="15">
        <f t="shared" si="98"/>
        <v>2195.4</v>
      </c>
      <c r="X110" s="15">
        <f t="shared" si="98"/>
        <v>0.88000000000000012</v>
      </c>
      <c r="Z110" s="15">
        <f t="shared" si="98"/>
        <v>1842.0571428571427</v>
      </c>
      <c r="AA110" s="15">
        <f t="shared" si="98"/>
        <v>0.84487421772646432</v>
      </c>
      <c r="AB110" s="15">
        <f t="shared" si="98"/>
        <v>1856.8965532350344</v>
      </c>
      <c r="AC110" s="15">
        <f t="shared" si="98"/>
        <v>0.83788811297864141</v>
      </c>
      <c r="AD110" s="15">
        <f t="shared" si="98"/>
        <v>2364.9428571428571</v>
      </c>
      <c r="AE110" s="15">
        <f t="shared" si="98"/>
        <v>0.81310998931972589</v>
      </c>
      <c r="AF110" s="15">
        <f t="shared" si="98"/>
        <v>2450.9639259902351</v>
      </c>
      <c r="AG110" s="15">
        <f t="shared" si="98"/>
        <v>0.8169339025084229</v>
      </c>
    </row>
    <row r="111" spans="1:45">
      <c r="A111" s="15"/>
      <c r="C111" s="11" t="s">
        <v>21</v>
      </c>
      <c r="D111" s="15">
        <f t="shared" si="96"/>
        <v>1553.2</v>
      </c>
      <c r="E111" s="15">
        <f t="shared" ref="E111:AG111" si="99">AVERAGE(E36,E43,E50,E57,E64)</f>
        <v>1503</v>
      </c>
      <c r="F111" s="15">
        <f t="shared" si="99"/>
        <v>1605.4</v>
      </c>
      <c r="G111" s="15">
        <f t="shared" si="99"/>
        <v>1814.8</v>
      </c>
      <c r="H111" s="15">
        <f t="shared" si="99"/>
        <v>1762.8</v>
      </c>
      <c r="I111" s="15">
        <f t="shared" si="99"/>
        <v>1868.2</v>
      </c>
      <c r="J111" s="15">
        <f t="shared" si="99"/>
        <v>0.80999999999999994</v>
      </c>
      <c r="K111" s="15">
        <f t="shared" si="99"/>
        <v>0.79399999999999993</v>
      </c>
      <c r="L111" s="15">
        <f t="shared" si="99"/>
        <v>0.82800000000000007</v>
      </c>
      <c r="M111" s="15">
        <f t="shared" si="99"/>
        <v>0.84000000000000008</v>
      </c>
      <c r="N111" s="15">
        <f t="shared" si="99"/>
        <v>0.83000000000000007</v>
      </c>
      <c r="O111" s="15">
        <f t="shared" si="99"/>
        <v>0.85</v>
      </c>
      <c r="P111" s="15">
        <f t="shared" si="99"/>
        <v>2019.5428571428572</v>
      </c>
      <c r="Q111" s="15">
        <f t="shared" si="99"/>
        <v>0.84097461135652307</v>
      </c>
      <c r="R111" s="15">
        <f t="shared" si="99"/>
        <v>1937.2</v>
      </c>
      <c r="S111" s="15">
        <f t="shared" si="99"/>
        <v>1814.75</v>
      </c>
      <c r="T111" s="15">
        <f t="shared" si="99"/>
        <v>0.81079794114772707</v>
      </c>
      <c r="U111" s="15">
        <f t="shared" si="99"/>
        <v>43944</v>
      </c>
      <c r="V111" s="15" t="e">
        <f t="shared" si="99"/>
        <v>#DIV/0!</v>
      </c>
      <c r="W111" s="15">
        <f t="shared" si="99"/>
        <v>2590.8000000000002</v>
      </c>
      <c r="X111" s="15">
        <f t="shared" si="99"/>
        <v>0.83399999999999996</v>
      </c>
      <c r="Z111" s="15">
        <f t="shared" si="99"/>
        <v>1749.4285714285713</v>
      </c>
      <c r="AA111" s="15">
        <f t="shared" si="99"/>
        <v>0.84065224008104256</v>
      </c>
      <c r="AB111" s="15">
        <f t="shared" si="99"/>
        <v>1787.5027634881728</v>
      </c>
      <c r="AC111" s="15">
        <f t="shared" si="99"/>
        <v>0.84459096978791204</v>
      </c>
      <c r="AD111" s="15">
        <f t="shared" si="99"/>
        <v>2214.4</v>
      </c>
      <c r="AE111" s="15">
        <f t="shared" si="99"/>
        <v>0.80445952826127998</v>
      </c>
      <c r="AF111" s="15">
        <f t="shared" si="99"/>
        <v>2286.8109149511565</v>
      </c>
      <c r="AG111" s="15">
        <f t="shared" si="99"/>
        <v>0.81595481536269188</v>
      </c>
    </row>
    <row r="112" spans="1:45">
      <c r="C112" s="11" t="s">
        <v>15</v>
      </c>
      <c r="D112" s="15">
        <f t="shared" si="96"/>
        <v>1778.2</v>
      </c>
      <c r="E112" s="15">
        <f t="shared" ref="E112:AG112" si="100">AVERAGE(E37,E44,E51,E58,E65)</f>
        <v>1725.8</v>
      </c>
      <c r="F112" s="15">
        <f t="shared" si="100"/>
        <v>1831.6</v>
      </c>
      <c r="G112" s="15">
        <f t="shared" si="100"/>
        <v>1734.6</v>
      </c>
      <c r="H112" s="15">
        <f t="shared" si="100"/>
        <v>1683.8</v>
      </c>
      <c r="I112" s="15">
        <f t="shared" si="100"/>
        <v>1787.6</v>
      </c>
      <c r="J112" s="15">
        <f t="shared" si="100"/>
        <v>0.77999999999999992</v>
      </c>
      <c r="K112" s="15">
        <f t="shared" si="100"/>
        <v>0.76200000000000001</v>
      </c>
      <c r="L112" s="15">
        <f t="shared" si="100"/>
        <v>0.79800000000000004</v>
      </c>
      <c r="M112" s="15">
        <f t="shared" si="100"/>
        <v>0.84399999999999997</v>
      </c>
      <c r="N112" s="15">
        <f t="shared" si="100"/>
        <v>0.83600000000000008</v>
      </c>
      <c r="O112" s="15">
        <f t="shared" si="100"/>
        <v>0.85399999999999987</v>
      </c>
      <c r="P112" s="15">
        <f t="shared" si="100"/>
        <v>1920.7142857142856</v>
      </c>
      <c r="Q112" s="15">
        <f t="shared" si="100"/>
        <v>0.84487421772646432</v>
      </c>
      <c r="R112" s="15">
        <f t="shared" si="100"/>
        <v>1906</v>
      </c>
      <c r="S112" s="15">
        <f t="shared" si="100"/>
        <v>1734.9</v>
      </c>
      <c r="T112" s="15">
        <f t="shared" si="100"/>
        <v>0.77951043242391038</v>
      </c>
      <c r="U112" s="15">
        <f t="shared" si="100"/>
        <v>43945</v>
      </c>
      <c r="V112" s="15" t="e">
        <f t="shared" si="100"/>
        <v>#DIV/0!</v>
      </c>
      <c r="W112" s="15">
        <f t="shared" si="100"/>
        <v>2777.6</v>
      </c>
      <c r="X112" s="15">
        <f t="shared" si="100"/>
        <v>0.8640000000000001</v>
      </c>
      <c r="Z112" s="15">
        <f t="shared" si="100"/>
        <v>1662.5428571428572</v>
      </c>
      <c r="AA112" s="15">
        <f t="shared" si="100"/>
        <v>0.8296929582829069</v>
      </c>
      <c r="AB112" s="15">
        <f t="shared" si="100"/>
        <v>1684.0199562863825</v>
      </c>
      <c r="AC112" s="15">
        <f t="shared" si="100"/>
        <v>0.83353651828418829</v>
      </c>
      <c r="AD112" s="15">
        <f t="shared" si="100"/>
        <v>2119.5428571428574</v>
      </c>
      <c r="AE112" s="15">
        <f t="shared" si="100"/>
        <v>0.80846785139322497</v>
      </c>
      <c r="AF112" s="15">
        <f t="shared" si="100"/>
        <v>2192.3140023522678</v>
      </c>
      <c r="AG112" s="15">
        <f t="shared" si="100"/>
        <v>0.8188699858935875</v>
      </c>
    </row>
    <row r="113" spans="3:33">
      <c r="C113" s="11" t="s">
        <v>16</v>
      </c>
      <c r="D113" s="15">
        <f t="shared" si="96"/>
        <v>1644</v>
      </c>
      <c r="E113" s="15">
        <f t="shared" ref="E113:AG113" si="101">AVERAGE(E38,E45,E52,E59,E66)</f>
        <v>1588.2</v>
      </c>
      <c r="F113" s="15">
        <f t="shared" si="101"/>
        <v>1700.4</v>
      </c>
      <c r="G113" s="15">
        <f t="shared" si="101"/>
        <v>1659</v>
      </c>
      <c r="H113" s="15">
        <f t="shared" si="101"/>
        <v>1607</v>
      </c>
      <c r="I113" s="15">
        <f t="shared" si="101"/>
        <v>1712.6</v>
      </c>
      <c r="J113" s="15">
        <f t="shared" si="101"/>
        <v>0.80199999999999994</v>
      </c>
      <c r="K113" s="15">
        <f t="shared" si="101"/>
        <v>0.78400000000000003</v>
      </c>
      <c r="L113" s="15">
        <f t="shared" si="101"/>
        <v>0.82</v>
      </c>
      <c r="M113" s="15">
        <f t="shared" si="101"/>
        <v>0.84000000000000008</v>
      </c>
      <c r="N113" s="15">
        <f t="shared" si="101"/>
        <v>0.82799999999999996</v>
      </c>
      <c r="O113" s="15">
        <f t="shared" si="101"/>
        <v>0.85399999999999987</v>
      </c>
      <c r="P113" s="15">
        <f t="shared" si="101"/>
        <v>1842.0571428571427</v>
      </c>
      <c r="Q113" s="15">
        <f t="shared" si="101"/>
        <v>0.84065224008104256</v>
      </c>
      <c r="R113" s="15">
        <f t="shared" si="101"/>
        <v>2195.4</v>
      </c>
      <c r="S113" s="15">
        <f t="shared" si="101"/>
        <v>1659.15</v>
      </c>
      <c r="T113" s="15">
        <f t="shared" si="101"/>
        <v>0.80099323780714471</v>
      </c>
      <c r="U113" s="15">
        <f t="shared" si="101"/>
        <v>43946</v>
      </c>
      <c r="V113" s="15" t="e">
        <f t="shared" si="101"/>
        <v>#DIV/0!</v>
      </c>
      <c r="W113" s="15">
        <f t="shared" si="101"/>
        <v>2398.6</v>
      </c>
      <c r="X113" s="15">
        <f t="shared" si="101"/>
        <v>0.9760000000000002</v>
      </c>
      <c r="Z113" s="15">
        <f t="shared" si="101"/>
        <v>1573.8</v>
      </c>
      <c r="AA113" s="15">
        <f t="shared" si="101"/>
        <v>0.82762565695469748</v>
      </c>
      <c r="AB113" s="15">
        <f t="shared" si="101"/>
        <v>1616.1893370510861</v>
      </c>
      <c r="AC113" s="15">
        <f t="shared" si="101"/>
        <v>0.84131364973525657</v>
      </c>
      <c r="AD113" s="15">
        <f t="shared" si="101"/>
        <v>2036.6571428571431</v>
      </c>
      <c r="AE113" s="15">
        <f t="shared" si="101"/>
        <v>0.83767936452777503</v>
      </c>
      <c r="AF113" s="15">
        <f t="shared" si="101"/>
        <v>2083.3930312809284</v>
      </c>
      <c r="AG113" s="15">
        <f t="shared" si="101"/>
        <v>0.84129119192000723</v>
      </c>
    </row>
    <row r="114" spans="3:33">
      <c r="C114" s="11" t="s">
        <v>17</v>
      </c>
      <c r="D114" s="15">
        <f t="shared" si="96"/>
        <v>1564.8</v>
      </c>
      <c r="E114" s="15">
        <f t="shared" ref="E114:AG114" si="102">AVERAGE(E39,E46,E53,E60,E67)</f>
        <v>1510</v>
      </c>
      <c r="F114" s="15">
        <f t="shared" si="102"/>
        <v>1617.2</v>
      </c>
      <c r="G114" s="15">
        <f t="shared" si="102"/>
        <v>1635</v>
      </c>
      <c r="H114" s="15">
        <f t="shared" si="102"/>
        <v>1581.8</v>
      </c>
      <c r="I114" s="15">
        <f t="shared" si="102"/>
        <v>1688.4</v>
      </c>
      <c r="J114" s="15">
        <f t="shared" si="102"/>
        <v>0.84400000000000008</v>
      </c>
      <c r="K114" s="15">
        <f t="shared" si="102"/>
        <v>0.82400000000000007</v>
      </c>
      <c r="L114" s="15">
        <f t="shared" si="102"/>
        <v>0.86799999999999999</v>
      </c>
      <c r="M114" s="15">
        <f t="shared" si="102"/>
        <v>0.83000000000000007</v>
      </c>
      <c r="N114" s="15">
        <f t="shared" si="102"/>
        <v>0.82</v>
      </c>
      <c r="O114" s="15">
        <f t="shared" si="102"/>
        <v>0.84199999999999997</v>
      </c>
      <c r="P114" s="15">
        <f t="shared" si="102"/>
        <v>1749.4285714285713</v>
      </c>
      <c r="Q114" s="15">
        <f t="shared" si="102"/>
        <v>0.8296929582829069</v>
      </c>
      <c r="R114" s="15">
        <f t="shared" si="102"/>
        <v>2590.8000000000002</v>
      </c>
      <c r="S114" s="15">
        <f t="shared" si="102"/>
        <v>1635.05</v>
      </c>
      <c r="T114" s="15">
        <f t="shared" si="102"/>
        <v>0.84382207012267918</v>
      </c>
      <c r="U114" s="15">
        <f t="shared" si="102"/>
        <v>43947</v>
      </c>
      <c r="V114" s="15" t="e">
        <f t="shared" si="102"/>
        <v>#DIV/0!</v>
      </c>
      <c r="W114" s="15">
        <f t="shared" si="102"/>
        <v>1695.2</v>
      </c>
      <c r="X114" s="15">
        <f t="shared" si="102"/>
        <v>0.97399999999999998</v>
      </c>
      <c r="Z114" s="15">
        <f t="shared" si="102"/>
        <v>1503.6857142857141</v>
      </c>
      <c r="AA114" s="15">
        <f t="shared" si="102"/>
        <v>0.82739773249523874</v>
      </c>
      <c r="AB114" s="15">
        <f t="shared" si="102"/>
        <v>1533.6221858800363</v>
      </c>
      <c r="AC114" s="15">
        <f t="shared" si="102"/>
        <v>0.8375707808738273</v>
      </c>
      <c r="AD114" s="15">
        <f t="shared" si="102"/>
        <v>1945.0857142857144</v>
      </c>
      <c r="AE114" s="15">
        <f t="shared" si="102"/>
        <v>0.83970388119727968</v>
      </c>
      <c r="AF114" s="15">
        <f t="shared" si="102"/>
        <v>1932.8169487975242</v>
      </c>
      <c r="AG114" s="15">
        <f t="shared" si="102"/>
        <v>0.82792901603206881</v>
      </c>
    </row>
    <row r="115" spans="3:33">
      <c r="R115" s="12"/>
      <c r="S115" s="12"/>
    </row>
    <row r="116" spans="3:33">
      <c r="R116" s="12"/>
      <c r="S116" s="12"/>
    </row>
    <row r="117" spans="3:33">
      <c r="R117" s="12"/>
      <c r="S117" s="12"/>
    </row>
    <row r="118" spans="3:33">
      <c r="R118" s="12"/>
      <c r="S118" s="12"/>
    </row>
    <row r="119" spans="3:33">
      <c r="R119" s="12"/>
      <c r="S119" s="12"/>
    </row>
    <row r="120" spans="3:33">
      <c r="R120" s="12"/>
      <c r="S120" s="12"/>
    </row>
    <row r="121" spans="3:33">
      <c r="R121" s="12"/>
      <c r="S121" s="12"/>
    </row>
    <row r="122" spans="3:33">
      <c r="R122" s="12"/>
      <c r="S122" s="12"/>
    </row>
    <row r="123" spans="3:33">
      <c r="R123" s="12"/>
      <c r="S123" s="12"/>
    </row>
    <row r="124" spans="3:33">
      <c r="R124" s="12"/>
      <c r="S124" s="12"/>
    </row>
    <row r="125" spans="3:33">
      <c r="R125" s="12"/>
      <c r="S125" s="12"/>
    </row>
    <row r="126" spans="3:33">
      <c r="R126" s="12"/>
      <c r="S126" s="12"/>
    </row>
    <row r="127" spans="3:33">
      <c r="R127" s="12"/>
      <c r="S127" s="12"/>
    </row>
    <row r="128" spans="3:33">
      <c r="R128" s="12"/>
      <c r="S128" s="12"/>
    </row>
    <row r="129" spans="18:19">
      <c r="R129" s="12"/>
      <c r="S129" s="12"/>
    </row>
    <row r="130" spans="18:19">
      <c r="R130" s="12"/>
      <c r="S130" s="12"/>
    </row>
    <row r="131" spans="18:19">
      <c r="R131" s="12"/>
      <c r="S131" s="12"/>
    </row>
    <row r="132" spans="18:19">
      <c r="R132" s="12"/>
      <c r="S132" s="12"/>
    </row>
    <row r="133" spans="18:19">
      <c r="R133" s="12"/>
      <c r="S133" s="12"/>
    </row>
    <row r="134" spans="18:19">
      <c r="R134" s="12"/>
      <c r="S134" s="12"/>
    </row>
    <row r="135" spans="18:19">
      <c r="R135" s="12"/>
      <c r="S135" s="12"/>
    </row>
    <row r="136" spans="18:19">
      <c r="R136" s="12"/>
      <c r="S136" s="12"/>
    </row>
    <row r="137" spans="18:19">
      <c r="R137" s="12"/>
      <c r="S137" s="12"/>
    </row>
    <row r="138" spans="18:19">
      <c r="R138" s="12"/>
      <c r="S138" s="12"/>
    </row>
    <row r="139" spans="18:19">
      <c r="R139" s="12"/>
      <c r="S139" s="12"/>
    </row>
    <row r="140" spans="18:19">
      <c r="R140" s="12"/>
      <c r="S140" s="12"/>
    </row>
    <row r="141" spans="18:19">
      <c r="R141" s="12"/>
      <c r="S141" s="12"/>
    </row>
    <row r="142" spans="18:19">
      <c r="R142" s="12"/>
      <c r="S142" s="12"/>
    </row>
    <row r="143" spans="18:19">
      <c r="R143" s="12"/>
      <c r="S143" s="12"/>
    </row>
    <row r="144" spans="18:19">
      <c r="R144" s="12"/>
      <c r="S144" s="12"/>
    </row>
    <row r="145" spans="18:19">
      <c r="R145" s="12"/>
      <c r="S145" s="12"/>
    </row>
    <row r="146" spans="18:19">
      <c r="R146" s="12"/>
      <c r="S146" s="12"/>
    </row>
    <row r="147" spans="18:19">
      <c r="R147" s="12"/>
      <c r="S147" s="12"/>
    </row>
    <row r="148" spans="18:19">
      <c r="R148" s="12"/>
      <c r="S148" s="12"/>
    </row>
    <row r="149" spans="18:19">
      <c r="R149" s="12"/>
      <c r="S149" s="12"/>
    </row>
    <row r="150" spans="18:19">
      <c r="R150" s="12"/>
      <c r="S150" s="12"/>
    </row>
    <row r="151" spans="18:19">
      <c r="R151" s="12"/>
      <c r="S151" s="12"/>
    </row>
    <row r="152" spans="18:19">
      <c r="R152" s="12"/>
      <c r="S152" s="1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5" sqref="C5"/>
    </sheetView>
  </sheetViews>
  <sheetFormatPr baseColWidth="10" defaultRowHeight="14.6"/>
  <cols>
    <col min="3" max="3" width="11.07421875" style="1"/>
    <col min="4" max="8" width="11.07421875" style="2"/>
  </cols>
  <sheetData>
    <row r="1" spans="1:9">
      <c r="A1" s="26" t="s">
        <v>22</v>
      </c>
      <c r="B1" s="26" t="s">
        <v>23</v>
      </c>
      <c r="C1" s="27" t="s">
        <v>26</v>
      </c>
      <c r="D1" s="27" t="s">
        <v>24</v>
      </c>
      <c r="E1" s="27" t="s">
        <v>130</v>
      </c>
      <c r="F1" s="28" t="s">
        <v>40</v>
      </c>
      <c r="G1" s="28" t="s">
        <v>41</v>
      </c>
      <c r="H1" s="28" t="s">
        <v>25</v>
      </c>
      <c r="I1" s="28" t="s">
        <v>42</v>
      </c>
    </row>
    <row r="2" spans="1:9">
      <c r="A2" t="str">
        <f>Nowcast_R!C112</f>
        <v>Montag</v>
      </c>
      <c r="B2" s="26" t="s">
        <v>19</v>
      </c>
      <c r="C2" s="1">
        <f>Nowcast_R!D112</f>
        <v>1778.2</v>
      </c>
      <c r="D2" s="25">
        <f>Nowcast_R!J112</f>
        <v>0.77999999999999992</v>
      </c>
      <c r="E2" s="25">
        <f>Nowcast_R!M112</f>
        <v>0.84399999999999997</v>
      </c>
      <c r="F2" s="2">
        <f>Nowcast_R!AA112</f>
        <v>0.8296929582829069</v>
      </c>
      <c r="G2" s="2">
        <f>Nowcast_R!AC112</f>
        <v>0.83353651828418829</v>
      </c>
      <c r="H2" s="2">
        <f>Nowcast_R!X112</f>
        <v>0.8640000000000001</v>
      </c>
      <c r="I2" s="2">
        <f>Nowcast_R!AG112</f>
        <v>0.8188699858935875</v>
      </c>
    </row>
    <row r="3" spans="1:9">
      <c r="A3" t="str">
        <f>Nowcast_R!C113</f>
        <v>Dienstag</v>
      </c>
      <c r="B3" s="26" t="s">
        <v>20</v>
      </c>
      <c r="C3" s="1">
        <f>Nowcast_R!D113</f>
        <v>1644</v>
      </c>
      <c r="D3" s="2">
        <f>Nowcast_R!J113</f>
        <v>0.80199999999999994</v>
      </c>
      <c r="E3" s="2">
        <f>Nowcast_R!M113</f>
        <v>0.84000000000000008</v>
      </c>
      <c r="F3" s="2">
        <f>Nowcast_R!AA113</f>
        <v>0.82762565695469748</v>
      </c>
      <c r="G3" s="2">
        <f>Nowcast_R!AC113</f>
        <v>0.84131364973525657</v>
      </c>
      <c r="H3" s="2">
        <f>Nowcast_R!X113</f>
        <v>0.9760000000000002</v>
      </c>
      <c r="I3" s="2">
        <f>Nowcast_R!AG113</f>
        <v>0.84129119192000723</v>
      </c>
    </row>
    <row r="4" spans="1:9">
      <c r="A4" t="str">
        <f>Nowcast_R!C114</f>
        <v>Mittwoch</v>
      </c>
      <c r="B4" s="26" t="s">
        <v>21</v>
      </c>
      <c r="C4" s="1">
        <f>Nowcast_R!D114</f>
        <v>1564.8</v>
      </c>
      <c r="D4" s="2">
        <f>Nowcast_R!J114</f>
        <v>0.84400000000000008</v>
      </c>
      <c r="E4" s="2">
        <f>Nowcast_R!M114</f>
        <v>0.83000000000000007</v>
      </c>
      <c r="F4" s="2">
        <f>Nowcast_R!AA114</f>
        <v>0.82739773249523874</v>
      </c>
      <c r="G4" s="2">
        <f>Nowcast_R!AC114</f>
        <v>0.8375707808738273</v>
      </c>
      <c r="H4" s="25">
        <f>Nowcast_R!X114</f>
        <v>0.97399999999999998</v>
      </c>
      <c r="I4" s="2">
        <f>Nowcast_R!AG114</f>
        <v>0.82792901603206881</v>
      </c>
    </row>
    <row r="5" spans="1:9">
      <c r="A5" t="str">
        <f>Nowcast_R!C108</f>
        <v>Donnerstag</v>
      </c>
      <c r="B5" s="26" t="s">
        <v>15</v>
      </c>
      <c r="C5" s="1">
        <f>Nowcast_R!D108</f>
        <v>1489.4</v>
      </c>
      <c r="D5" s="25">
        <f>Nowcast_R!J108</f>
        <v>0.90199999999999991</v>
      </c>
      <c r="E5" s="25">
        <f>Nowcast_R!M108</f>
        <v>0.82800000000000007</v>
      </c>
      <c r="F5" s="2">
        <f>Nowcast_R!AA108</f>
        <v>0.83308731005557701</v>
      </c>
      <c r="G5" s="2">
        <f>Nowcast_R!AC108</f>
        <v>0.83485800975817104</v>
      </c>
      <c r="H5" s="25">
        <f>Nowcast_R!X108</f>
        <v>0.9860000000000001</v>
      </c>
      <c r="I5" s="2">
        <f>Nowcast_R!AG108</f>
        <v>0.82014430658465431</v>
      </c>
    </row>
    <row r="6" spans="1:9">
      <c r="A6" t="str">
        <f>Nowcast_R!C109</f>
        <v>Freitag</v>
      </c>
      <c r="B6" s="26" t="s">
        <v>16</v>
      </c>
      <c r="C6" s="1">
        <f>Nowcast_R!D109</f>
        <v>1947</v>
      </c>
      <c r="D6" s="2">
        <f>Nowcast_R!J109</f>
        <v>0.88000000000000012</v>
      </c>
      <c r="E6" s="2">
        <f>Nowcast_R!M109</f>
        <v>0.83399999999999996</v>
      </c>
      <c r="F6" s="2">
        <f>Nowcast_R!AA109</f>
        <v>0.84097461135652307</v>
      </c>
      <c r="G6" s="2">
        <f>Nowcast_R!AC109</f>
        <v>0.83932993958525659</v>
      </c>
      <c r="H6" s="2">
        <f>Nowcast_R!X109</f>
        <v>0.96199999999999997</v>
      </c>
      <c r="I6" s="2">
        <f>Nowcast_R!AG109</f>
        <v>0.82066351348300337</v>
      </c>
    </row>
    <row r="7" spans="1:9">
      <c r="A7" t="str">
        <f>Nowcast_R!C110</f>
        <v>Samstag</v>
      </c>
      <c r="B7" s="26" t="s">
        <v>17</v>
      </c>
      <c r="C7" s="1">
        <f>Nowcast_R!D110</f>
        <v>1661.2</v>
      </c>
      <c r="D7" s="2">
        <f>Nowcast_R!J110</f>
        <v>0.86599999999999999</v>
      </c>
      <c r="E7" s="2">
        <f>Nowcast_R!M110</f>
        <v>0.84600000000000009</v>
      </c>
      <c r="F7" s="2">
        <f>Nowcast_R!AA110</f>
        <v>0.84487421772646432</v>
      </c>
      <c r="G7" s="2">
        <f>Nowcast_R!AC110</f>
        <v>0.83788811297864141</v>
      </c>
      <c r="H7" s="2">
        <f>Nowcast_R!X110</f>
        <v>0.88000000000000012</v>
      </c>
      <c r="I7" s="2">
        <f>Nowcast_R!AG110</f>
        <v>0.8169339025084229</v>
      </c>
    </row>
    <row r="8" spans="1:9">
      <c r="A8" t="str">
        <f>Nowcast_R!C111</f>
        <v>Sonntag</v>
      </c>
      <c r="B8" s="26" t="s">
        <v>18</v>
      </c>
      <c r="C8" s="1">
        <f>Nowcast_R!D111</f>
        <v>1553.2</v>
      </c>
      <c r="D8" s="2">
        <f>Nowcast_R!J111</f>
        <v>0.80999999999999994</v>
      </c>
      <c r="E8" s="2">
        <f>Nowcast_R!M111</f>
        <v>0.84000000000000008</v>
      </c>
      <c r="F8" s="2">
        <f>Nowcast_R!AA111</f>
        <v>0.84065224008104256</v>
      </c>
      <c r="G8" s="2">
        <f>Nowcast_R!AC111</f>
        <v>0.84459096978791204</v>
      </c>
      <c r="H8" s="25">
        <f>Nowcast_R!X111</f>
        <v>0.83399999999999996</v>
      </c>
      <c r="I8" s="2">
        <f>Nowcast_R!AG111</f>
        <v>0.81595481536269188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baseColWidth="10" defaultRowHeight="14.6"/>
  <cols>
    <col min="1" max="1" width="17.765625" customWidth="1"/>
  </cols>
  <sheetData>
    <row r="1" spans="1:7">
      <c r="B1" s="18" t="s">
        <v>6</v>
      </c>
      <c r="C1" s="18" t="s">
        <v>121</v>
      </c>
      <c r="D1" s="24" t="s">
        <v>8</v>
      </c>
      <c r="E1" s="18" t="s">
        <v>12</v>
      </c>
      <c r="F1" s="18" t="s">
        <v>7</v>
      </c>
      <c r="G1" s="24" t="s">
        <v>14</v>
      </c>
    </row>
    <row r="2" spans="1:7">
      <c r="A2" t="s">
        <v>38</v>
      </c>
      <c r="B2" s="2">
        <f>Nowcast_R!J102</f>
        <v>0.84704545454545466</v>
      </c>
      <c r="C2" s="2">
        <f>Nowcast_R!Q102</f>
        <v>0.84219180481219158</v>
      </c>
      <c r="D2" s="2">
        <f>Nowcast_R!AA102</f>
        <v>0.83794024576017212</v>
      </c>
      <c r="E2" s="2">
        <f>Nowcast_R!AC102</f>
        <v>0.84396161975538031</v>
      </c>
      <c r="F2" s="2">
        <f>Nowcast_R!X102</f>
        <v>0.91249999999999976</v>
      </c>
      <c r="G2" s="2">
        <f>Nowcast_R!AG102</f>
        <v>0.83437833288935725</v>
      </c>
    </row>
    <row r="3" spans="1:7">
      <c r="A3" t="s">
        <v>39</v>
      </c>
      <c r="B3" s="2">
        <f>Nowcast_R!J104</f>
        <v>7.3661057379100864E-2</v>
      </c>
      <c r="C3" s="2">
        <f>Nowcast_R!Q104</f>
        <v>4.2290967152215315E-2</v>
      </c>
      <c r="D3" s="2">
        <f>Nowcast_R!AA104</f>
        <v>3.8455299850211025E-2</v>
      </c>
      <c r="E3" s="2">
        <f>Nowcast_R!AC104</f>
        <v>4.3970467809758419E-2</v>
      </c>
      <c r="F3" s="2">
        <f>Nowcast_R!X104</f>
        <v>0.17216980530994866</v>
      </c>
      <c r="G3" s="2">
        <f>Nowcast_R!AG104</f>
        <v>8.2660317525306309E-2</v>
      </c>
    </row>
    <row r="4" spans="1:7" s="1" customFormat="1">
      <c r="A4" s="27" t="s">
        <v>27</v>
      </c>
      <c r="B4" s="1">
        <f>Nowcast_R!J103</f>
        <v>0</v>
      </c>
      <c r="C4" s="1">
        <f>Nowcast_R!Q103</f>
        <v>0</v>
      </c>
      <c r="D4" s="1">
        <f>Nowcast_R!AA103</f>
        <v>0</v>
      </c>
      <c r="E4" s="1">
        <f>Nowcast_R!AC103</f>
        <v>0</v>
      </c>
      <c r="F4" s="1">
        <f>Nowcast_R!X103</f>
        <v>9</v>
      </c>
      <c r="G4" s="1">
        <f>Nowcast_R!AG103</f>
        <v>1</v>
      </c>
    </row>
    <row r="5" spans="1:7">
      <c r="A5" s="26" t="s">
        <v>128</v>
      </c>
      <c r="B5" s="2">
        <f>Nowcast_R!AJ102</f>
        <v>4.6190476190476178E-2</v>
      </c>
      <c r="C5" s="2">
        <f>Nowcast_R!AK102</f>
        <v>0</v>
      </c>
      <c r="D5" s="2">
        <f>Nowcast_R!AL102</f>
        <v>2.3566399055918008E-2</v>
      </c>
      <c r="E5" s="2">
        <f>Nowcast_R!AM102</f>
        <v>1.2764817612033852E-2</v>
      </c>
      <c r="F5" s="2">
        <f>Nowcast_R!AN102</f>
        <v>0.13142857142857139</v>
      </c>
      <c r="G5" s="2">
        <f>Nowcast_R!AO102</f>
        <v>5.3019424375123941E-2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3" sqref="G3"/>
    </sheetView>
  </sheetViews>
  <sheetFormatPr baseColWidth="10" defaultRowHeight="14.6"/>
  <sheetData>
    <row r="1" spans="1:7">
      <c r="B1" s="18" t="s">
        <v>11</v>
      </c>
      <c r="C1" s="18" t="s">
        <v>120</v>
      </c>
      <c r="D1" s="24" t="s">
        <v>28</v>
      </c>
      <c r="E1" s="18" t="s">
        <v>29</v>
      </c>
      <c r="G1" s="65" t="s">
        <v>127</v>
      </c>
    </row>
    <row r="2" spans="1:7">
      <c r="A2" t="s">
        <v>38</v>
      </c>
      <c r="B2" s="1">
        <f>AVERAGE(Nowcast_R!AP$15:'Nowcast_R'!AP70)</f>
        <v>219.39285714285714</v>
      </c>
      <c r="C2" s="1">
        <f>AVERAGE(Nowcast_R!AQ$15:'Nowcast_R'!AQ70)</f>
        <v>354.85969387755097</v>
      </c>
      <c r="D2" s="1">
        <f>AVERAGE(Nowcast_R!AR$15:'Nowcast_R'!AR70)</f>
        <v>187.06632653061223</v>
      </c>
      <c r="E2" s="1">
        <f>AVERAGE(Nowcast_R!AS$15:'Nowcast_R'!AS70)</f>
        <v>340.66771156816327</v>
      </c>
      <c r="F2" s="2"/>
      <c r="G2" s="28" t="s">
        <v>151</v>
      </c>
    </row>
    <row r="3" spans="1:7">
      <c r="A3" t="s">
        <v>38</v>
      </c>
      <c r="B3" s="1">
        <f>AVERAGE(Nowcast_R!AP15:'Nowcast_R'!AP70)</f>
        <v>219.39285714285714</v>
      </c>
      <c r="C3" s="1">
        <f>AVERAGE(Nowcast_R!AQ15:'Nowcast_R'!AQ70)</f>
        <v>354.85969387755097</v>
      </c>
      <c r="D3" s="1">
        <f>AVERAGE(Nowcast_R!AR15:'Nowcast_R'!AR70)</f>
        <v>187.06632653061223</v>
      </c>
      <c r="E3" s="1">
        <f>AVERAGE(Nowcast_R!AS15:'Nowcast_R'!AS70)</f>
        <v>340.66771156816327</v>
      </c>
      <c r="F3" s="2"/>
      <c r="G3" s="28" t="s">
        <v>129</v>
      </c>
    </row>
    <row r="4" spans="1:7">
      <c r="B4" s="18"/>
      <c r="C4" s="18"/>
      <c r="D4" s="24"/>
      <c r="E4" s="18"/>
      <c r="F4" s="1"/>
      <c r="G4" s="1"/>
    </row>
    <row r="5" spans="1:7">
      <c r="B5" s="1"/>
      <c r="C5" s="1"/>
      <c r="D5" s="1"/>
      <c r="E5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B12" sqref="B12"/>
    </sheetView>
  </sheetViews>
  <sheetFormatPr baseColWidth="10" defaultRowHeight="14.6"/>
  <cols>
    <col min="2" max="2" width="77.69140625" customWidth="1"/>
    <col min="3" max="3" width="13.69140625" style="40" customWidth="1"/>
    <col min="4" max="4" width="12.53515625" style="53" customWidth="1"/>
  </cols>
  <sheetData>
    <row r="1" spans="1:3">
      <c r="A1" t="s">
        <v>45</v>
      </c>
    </row>
    <row r="2" spans="1:3">
      <c r="A2" s="29" t="s">
        <v>46</v>
      </c>
    </row>
    <row r="3" spans="1:3">
      <c r="A3" s="29" t="s">
        <v>47</v>
      </c>
    </row>
    <row r="4" spans="1:3">
      <c r="A4" s="29" t="s">
        <v>156</v>
      </c>
    </row>
    <row r="5" spans="1:3">
      <c r="A5" s="68" t="s">
        <v>152</v>
      </c>
    </row>
    <row r="6" spans="1:3">
      <c r="A6" s="68" t="s">
        <v>153</v>
      </c>
    </row>
    <row r="7" spans="1:3">
      <c r="A7" s="29" t="s">
        <v>48</v>
      </c>
    </row>
    <row r="8" spans="1:3">
      <c r="A8" s="29"/>
    </row>
    <row r="9" spans="1:3">
      <c r="A9" s="29"/>
    </row>
    <row r="10" spans="1:3">
      <c r="A10" s="29" t="s">
        <v>51</v>
      </c>
    </row>
    <row r="11" spans="1:3">
      <c r="A11" s="37">
        <v>43968</v>
      </c>
      <c r="B11" s="26" t="s">
        <v>52</v>
      </c>
      <c r="C11" s="41"/>
    </row>
    <row r="12" spans="1:3">
      <c r="A12" s="37" t="s">
        <v>154</v>
      </c>
      <c r="B12" s="26" t="s">
        <v>155</v>
      </c>
      <c r="C12" s="41"/>
    </row>
    <row r="13" spans="1:3">
      <c r="A13" s="29"/>
    </row>
    <row r="14" spans="1:3">
      <c r="A14" s="29" t="s">
        <v>36</v>
      </c>
    </row>
    <row r="15" spans="1:3">
      <c r="A15" s="26" t="s">
        <v>116</v>
      </c>
    </row>
    <row r="16" spans="1:3">
      <c r="A16" s="26" t="s">
        <v>157</v>
      </c>
    </row>
    <row r="17" spans="1:4">
      <c r="B17" s="26"/>
      <c r="C17" s="41"/>
    </row>
    <row r="18" spans="1:4" s="50" customFormat="1" ht="46.3" customHeight="1">
      <c r="A18" s="48" t="s">
        <v>56</v>
      </c>
      <c r="B18" s="48" t="s">
        <v>53</v>
      </c>
      <c r="C18" s="49" t="s">
        <v>99</v>
      </c>
      <c r="D18" s="54" t="s">
        <v>101</v>
      </c>
    </row>
    <row r="19" spans="1:4">
      <c r="A19" s="26" t="s">
        <v>57</v>
      </c>
      <c r="B19" s="17" t="s">
        <v>9</v>
      </c>
      <c r="C19" s="42" t="s">
        <v>97</v>
      </c>
      <c r="D19" s="55" t="s">
        <v>157</v>
      </c>
    </row>
    <row r="20" spans="1:4">
      <c r="A20" s="26" t="s">
        <v>62</v>
      </c>
      <c r="B20" s="30" t="s">
        <v>37</v>
      </c>
      <c r="C20" s="43" t="s">
        <v>97</v>
      </c>
      <c r="D20" s="55" t="s">
        <v>55</v>
      </c>
    </row>
    <row r="21" spans="1:4">
      <c r="A21" s="26" t="s">
        <v>63</v>
      </c>
      <c r="B21" s="17" t="s">
        <v>5</v>
      </c>
      <c r="C21" s="42" t="s">
        <v>97</v>
      </c>
      <c r="D21" s="55" t="s">
        <v>54</v>
      </c>
    </row>
    <row r="22" spans="1:4">
      <c r="A22" s="26" t="s">
        <v>64</v>
      </c>
      <c r="B22" s="18" t="s">
        <v>10</v>
      </c>
      <c r="C22" s="42" t="s">
        <v>98</v>
      </c>
      <c r="D22" s="55" t="s">
        <v>157</v>
      </c>
    </row>
    <row r="23" spans="1:4">
      <c r="A23" s="26" t="s">
        <v>58</v>
      </c>
      <c r="B23" s="18" t="s">
        <v>35</v>
      </c>
      <c r="C23" s="42" t="s">
        <v>98</v>
      </c>
      <c r="D23" s="55" t="s">
        <v>157</v>
      </c>
    </row>
    <row r="24" spans="1:4">
      <c r="A24" s="26" t="s">
        <v>65</v>
      </c>
      <c r="B24" s="18" t="s">
        <v>96</v>
      </c>
      <c r="C24" s="42" t="s">
        <v>98</v>
      </c>
      <c r="D24" s="55" t="s">
        <v>157</v>
      </c>
    </row>
    <row r="25" spans="1:4">
      <c r="A25" s="26" t="s">
        <v>66</v>
      </c>
      <c r="B25" s="18" t="s">
        <v>11</v>
      </c>
      <c r="C25" s="42" t="s">
        <v>98</v>
      </c>
      <c r="D25" s="55" t="s">
        <v>157</v>
      </c>
    </row>
    <row r="26" spans="1:4">
      <c r="A26" s="26" t="s">
        <v>67</v>
      </c>
      <c r="B26" s="18" t="s">
        <v>0</v>
      </c>
      <c r="C26" s="42" t="s">
        <v>98</v>
      </c>
      <c r="D26" s="55" t="s">
        <v>157</v>
      </c>
    </row>
    <row r="27" spans="1:4">
      <c r="A27" s="26" t="s">
        <v>59</v>
      </c>
      <c r="B27" s="18" t="s">
        <v>1</v>
      </c>
      <c r="C27" s="42" t="s">
        <v>98</v>
      </c>
      <c r="D27" s="55" t="s">
        <v>157</v>
      </c>
    </row>
    <row r="28" spans="1:4">
      <c r="A28" s="26" t="s">
        <v>68</v>
      </c>
      <c r="B28" s="18" t="s">
        <v>6</v>
      </c>
      <c r="C28" s="42" t="s">
        <v>98</v>
      </c>
      <c r="D28" s="55" t="s">
        <v>157</v>
      </c>
    </row>
    <row r="29" spans="1:4">
      <c r="A29" s="26" t="s">
        <v>61</v>
      </c>
      <c r="B29" s="18" t="s">
        <v>94</v>
      </c>
      <c r="C29" s="42" t="s">
        <v>98</v>
      </c>
      <c r="D29" s="55" t="s">
        <v>157</v>
      </c>
    </row>
    <row r="30" spans="1:4">
      <c r="A30" s="26" t="s">
        <v>69</v>
      </c>
      <c r="B30" s="18" t="s">
        <v>95</v>
      </c>
      <c r="C30" s="42" t="s">
        <v>98</v>
      </c>
      <c r="D30" s="55" t="s">
        <v>157</v>
      </c>
    </row>
    <row r="31" spans="1:4">
      <c r="A31" s="26" t="s">
        <v>70</v>
      </c>
      <c r="B31" s="18" t="s">
        <v>121</v>
      </c>
      <c r="C31" s="42" t="s">
        <v>98</v>
      </c>
      <c r="D31" s="55" t="s">
        <v>157</v>
      </c>
    </row>
    <row r="32" spans="1:4">
      <c r="A32" s="26" t="s">
        <v>71</v>
      </c>
      <c r="B32" s="67" t="s">
        <v>124</v>
      </c>
      <c r="C32" s="42" t="s">
        <v>98</v>
      </c>
      <c r="D32" s="55" t="s">
        <v>157</v>
      </c>
    </row>
    <row r="33" spans="1:4">
      <c r="A33" s="26" t="s">
        <v>72</v>
      </c>
      <c r="B33" s="67" t="s">
        <v>125</v>
      </c>
      <c r="C33" s="42" t="s">
        <v>98</v>
      </c>
      <c r="D33" s="55" t="s">
        <v>157</v>
      </c>
    </row>
    <row r="34" spans="1:4">
      <c r="A34" s="26" t="s">
        <v>73</v>
      </c>
      <c r="B34" t="s">
        <v>120</v>
      </c>
      <c r="C34" s="40" t="s">
        <v>97</v>
      </c>
      <c r="D34" s="55" t="s">
        <v>137</v>
      </c>
    </row>
    <row r="35" spans="1:4">
      <c r="A35" s="26" t="s">
        <v>74</v>
      </c>
      <c r="B35" t="s">
        <v>138</v>
      </c>
      <c r="C35" s="40" t="s">
        <v>139</v>
      </c>
      <c r="D35" s="55" t="s">
        <v>140</v>
      </c>
    </row>
    <row r="36" spans="1:4">
      <c r="A36" s="26" t="s">
        <v>60</v>
      </c>
      <c r="B36" s="19" t="s">
        <v>30</v>
      </c>
      <c r="C36" s="43" t="s">
        <v>97</v>
      </c>
      <c r="D36" s="55" t="s">
        <v>119</v>
      </c>
    </row>
    <row r="37" spans="1:4">
      <c r="A37" s="26" t="s">
        <v>75</v>
      </c>
      <c r="B37" s="19" t="s">
        <v>49</v>
      </c>
      <c r="C37" s="43" t="s">
        <v>97</v>
      </c>
      <c r="D37" s="55" t="s">
        <v>117</v>
      </c>
    </row>
    <row r="38" spans="1:4">
      <c r="A38" s="26" t="s">
        <v>76</v>
      </c>
      <c r="B38" s="24" t="s">
        <v>50</v>
      </c>
      <c r="C38" s="44" t="s">
        <v>98</v>
      </c>
      <c r="D38" s="55" t="s">
        <v>118</v>
      </c>
    </row>
    <row r="39" spans="1:4">
      <c r="A39" s="26" t="s">
        <v>77</v>
      </c>
      <c r="B39" s="20" t="s">
        <v>4</v>
      </c>
      <c r="C39" s="45" t="s">
        <v>97</v>
      </c>
      <c r="D39" s="55" t="s">
        <v>4</v>
      </c>
    </row>
    <row r="40" spans="1:4">
      <c r="A40" s="26" t="s">
        <v>78</v>
      </c>
      <c r="B40" s="17" t="s">
        <v>5</v>
      </c>
      <c r="C40" s="42" t="s">
        <v>97</v>
      </c>
      <c r="D40" s="55" t="s">
        <v>93</v>
      </c>
    </row>
    <row r="41" spans="1:4">
      <c r="A41" s="26" t="s">
        <v>79</v>
      </c>
      <c r="B41" s="19" t="s">
        <v>102</v>
      </c>
      <c r="C41" s="43" t="s">
        <v>97</v>
      </c>
      <c r="D41" s="55" t="s">
        <v>106</v>
      </c>
    </row>
    <row r="42" spans="1:4">
      <c r="A42" s="26" t="s">
        <v>80</v>
      </c>
      <c r="B42" s="18" t="s">
        <v>7</v>
      </c>
      <c r="C42" s="42" t="s">
        <v>97</v>
      </c>
      <c r="D42" s="55" t="s">
        <v>107</v>
      </c>
    </row>
    <row r="43" spans="1:4">
      <c r="A43" s="26" t="s">
        <v>81</v>
      </c>
      <c r="B43" s="18" t="s">
        <v>123</v>
      </c>
      <c r="C43" s="40" t="s">
        <v>139</v>
      </c>
      <c r="D43" s="55" t="s">
        <v>141</v>
      </c>
    </row>
    <row r="44" spans="1:4">
      <c r="A44" s="26" t="s">
        <v>82</v>
      </c>
      <c r="B44" s="18" t="s">
        <v>28</v>
      </c>
      <c r="C44" s="42" t="s">
        <v>98</v>
      </c>
      <c r="D44" s="55" t="s">
        <v>103</v>
      </c>
    </row>
    <row r="45" spans="1:4">
      <c r="A45" s="26" t="s">
        <v>83</v>
      </c>
      <c r="B45" s="24" t="s">
        <v>8</v>
      </c>
      <c r="C45" s="44" t="s">
        <v>98</v>
      </c>
      <c r="D45" s="55" t="s">
        <v>104</v>
      </c>
    </row>
    <row r="46" spans="1:4">
      <c r="A46" s="26" t="s">
        <v>84</v>
      </c>
      <c r="B46" s="18" t="s">
        <v>29</v>
      </c>
      <c r="C46" s="42" t="s">
        <v>98</v>
      </c>
      <c r="D46" s="55" t="s">
        <v>110</v>
      </c>
    </row>
    <row r="47" spans="1:4">
      <c r="A47" s="26" t="s">
        <v>85</v>
      </c>
      <c r="B47" s="18" t="s">
        <v>12</v>
      </c>
      <c r="C47" s="42" t="s">
        <v>98</v>
      </c>
      <c r="D47" s="55" t="s">
        <v>109</v>
      </c>
    </row>
    <row r="48" spans="1:4">
      <c r="A48" s="26" t="s">
        <v>86</v>
      </c>
      <c r="B48" s="18" t="s">
        <v>111</v>
      </c>
      <c r="C48" s="42" t="s">
        <v>98</v>
      </c>
      <c r="D48" s="55" t="s">
        <v>112</v>
      </c>
    </row>
    <row r="49" spans="1:4">
      <c r="A49" s="26" t="s">
        <v>87</v>
      </c>
      <c r="B49" s="18" t="s">
        <v>31</v>
      </c>
      <c r="C49" s="42" t="s">
        <v>98</v>
      </c>
      <c r="D49" s="55" t="s">
        <v>105</v>
      </c>
    </row>
    <row r="50" spans="1:4">
      <c r="A50" s="26" t="s">
        <v>88</v>
      </c>
      <c r="B50" s="18" t="s">
        <v>13</v>
      </c>
      <c r="C50" s="42" t="s">
        <v>97</v>
      </c>
      <c r="D50" s="55" t="s">
        <v>113</v>
      </c>
    </row>
    <row r="51" spans="1:4">
      <c r="A51" s="26" t="s">
        <v>89</v>
      </c>
      <c r="B51" s="24" t="s">
        <v>14</v>
      </c>
      <c r="C51" s="44" t="s">
        <v>97</v>
      </c>
      <c r="D51" s="55" t="s">
        <v>114</v>
      </c>
    </row>
    <row r="52" spans="1:4">
      <c r="A52" s="26" t="s">
        <v>90</v>
      </c>
      <c r="B52" s="18" t="s">
        <v>32</v>
      </c>
      <c r="C52" s="42" t="s">
        <v>98</v>
      </c>
      <c r="D52" s="55" t="s">
        <v>115</v>
      </c>
    </row>
    <row r="53" spans="1:4">
      <c r="A53" s="26" t="s">
        <v>91</v>
      </c>
      <c r="B53" s="18" t="s">
        <v>33</v>
      </c>
      <c r="C53" s="42" t="s">
        <v>98</v>
      </c>
      <c r="D53" s="55" t="s">
        <v>108</v>
      </c>
    </row>
    <row r="54" spans="1:4">
      <c r="A54" s="26"/>
      <c r="B54" s="18"/>
      <c r="C54" s="42"/>
      <c r="D54" s="55"/>
    </row>
    <row r="55" spans="1:4" s="29" customFormat="1">
      <c r="A55" s="29" t="s">
        <v>100</v>
      </c>
      <c r="B55" s="51"/>
      <c r="C55" s="52"/>
      <c r="D55" s="54"/>
    </row>
    <row r="56" spans="1:4" s="50" customFormat="1" ht="46.3" customHeight="1">
      <c r="A56" s="48" t="s">
        <v>56</v>
      </c>
      <c r="B56" s="48" t="s">
        <v>53</v>
      </c>
      <c r="C56" s="49"/>
      <c r="D56" s="54"/>
    </row>
    <row r="57" spans="1:4">
      <c r="A57" s="26" t="s">
        <v>92</v>
      </c>
      <c r="B57" s="24" t="s">
        <v>132</v>
      </c>
      <c r="C57" s="26"/>
    </row>
    <row r="58" spans="1:4">
      <c r="A58" s="26" t="s">
        <v>142</v>
      </c>
      <c r="B58" s="24" t="s">
        <v>133</v>
      </c>
      <c r="C58" s="47"/>
    </row>
    <row r="59" spans="1:4">
      <c r="A59" s="26" t="s">
        <v>143</v>
      </c>
      <c r="B59" s="24" t="s">
        <v>134</v>
      </c>
      <c r="C59" s="44"/>
    </row>
    <row r="60" spans="1:4">
      <c r="A60" s="26" t="s">
        <v>144</v>
      </c>
      <c r="B60" s="18" t="s">
        <v>135</v>
      </c>
      <c r="C60" s="42"/>
    </row>
    <row r="61" spans="1:4">
      <c r="A61" s="26" t="s">
        <v>145</v>
      </c>
      <c r="B61" s="24" t="s">
        <v>131</v>
      </c>
      <c r="C61" s="46"/>
    </row>
    <row r="62" spans="1:4">
      <c r="A62" s="26" t="s">
        <v>146</v>
      </c>
      <c r="B62" s="24" t="s">
        <v>136</v>
      </c>
      <c r="C62" s="46"/>
    </row>
    <row r="63" spans="1:4">
      <c r="A63" s="26" t="s">
        <v>147</v>
      </c>
      <c r="B63" s="18" t="s">
        <v>126</v>
      </c>
      <c r="C63" s="46"/>
    </row>
    <row r="64" spans="1:4">
      <c r="A64" s="26" t="s">
        <v>148</v>
      </c>
      <c r="B64" s="17" t="s">
        <v>126</v>
      </c>
    </row>
    <row r="65" spans="1:2">
      <c r="A65" s="26" t="s">
        <v>149</v>
      </c>
      <c r="B65" s="17" t="s">
        <v>43</v>
      </c>
    </row>
    <row r="66" spans="1:2">
      <c r="A66" s="26" t="s">
        <v>150</v>
      </c>
      <c r="B66" s="17" t="s">
        <v>44</v>
      </c>
    </row>
  </sheetData>
  <hyperlinks>
    <hyperlink ref="A5" r:id="rId1"/>
    <hyperlink ref="A6" r:id="rId2"/>
  </hyperlinks>
  <pageMargins left="0.7" right="0.7" top="0.78740157499999996" bottom="0.78740157499999996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Nowcast_R</vt:lpstr>
      <vt:lpstr>Auswertung Wochentage</vt:lpstr>
      <vt:lpstr>MW + STD Schätzer</vt:lpstr>
      <vt:lpstr>MAE gegen N(RKI) </vt:lpstr>
      <vt:lpstr>Erläuterungen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Mikut, Ralf (IAI)</dc:creator>
  <cp:lastModifiedBy>RM</cp:lastModifiedBy>
  <dcterms:created xsi:type="dcterms:W3CDTF">2020-05-10T06:16:13Z</dcterms:created>
  <dcterms:modified xsi:type="dcterms:W3CDTF">2020-05-20T19:13:34Z</dcterms:modified>
</cp:coreProperties>
</file>