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oftware_hardware\COVID-19\"/>
    </mc:Choice>
  </mc:AlternateContent>
  <bookViews>
    <workbookView xWindow="0" yWindow="0" windowWidth="21943" windowHeight="7200"/>
  </bookViews>
  <sheets>
    <sheet name="Nowcast_R" sheetId="1" r:id="rId1"/>
    <sheet name="Auswertung Wochentage" sheetId="3" r:id="rId2"/>
    <sheet name="MW + STD Schätzer" sheetId="4" r:id="rId3"/>
    <sheet name="MAE gegen N(RKI) " sheetId="6" r:id="rId4"/>
    <sheet name="Erläuterungen" sheetId="5" r:id="rId5"/>
  </sheets>
  <calcPr calcId="162913"/>
</workbook>
</file>

<file path=xl/calcChain.xml><?xml version="1.0" encoding="utf-8"?>
<calcChain xmlns="http://schemas.openxmlformats.org/spreadsheetml/2006/main">
  <c r="F3" i="4" l="1"/>
  <c r="B3" i="4"/>
  <c r="F4" i="4"/>
  <c r="B4" i="4"/>
  <c r="F2" i="4"/>
  <c r="B2" i="4"/>
  <c r="AP78" i="1"/>
  <c r="AP79" i="1"/>
  <c r="AP80" i="1"/>
  <c r="AP81" i="1"/>
  <c r="AP82" i="1"/>
  <c r="AP83" i="1"/>
  <c r="AP84" i="1"/>
  <c r="AN77" i="1"/>
  <c r="AN78" i="1"/>
  <c r="AN79" i="1"/>
  <c r="AN80" i="1"/>
  <c r="AN81" i="1"/>
  <c r="AN82" i="1"/>
  <c r="AN83" i="1"/>
  <c r="AK79" i="1"/>
  <c r="AK80" i="1"/>
  <c r="AK81" i="1"/>
  <c r="AK82" i="1"/>
  <c r="AK83" i="1"/>
  <c r="AK84" i="1"/>
  <c r="AK85" i="1"/>
  <c r="AJ77" i="1"/>
  <c r="AJ78" i="1"/>
  <c r="AJ79" i="1"/>
  <c r="AJ80" i="1"/>
  <c r="AJ81" i="1"/>
  <c r="AJ82" i="1"/>
  <c r="AJ83" i="1"/>
  <c r="AD79" i="1"/>
  <c r="AH72" i="1" s="1"/>
  <c r="AD80" i="1"/>
  <c r="AH73" i="1" s="1"/>
  <c r="AD81" i="1"/>
  <c r="AH74" i="1" s="1"/>
  <c r="AD82" i="1"/>
  <c r="AH75" i="1" s="1"/>
  <c r="AD83" i="1"/>
  <c r="AD84" i="1"/>
  <c r="AH77" i="1" s="1"/>
  <c r="AD85" i="1"/>
  <c r="Z76" i="1"/>
  <c r="AR76" i="1" s="1"/>
  <c r="Z77" i="1"/>
  <c r="AR77" i="1" s="1"/>
  <c r="Z78" i="1"/>
  <c r="Z79" i="1"/>
  <c r="Z80" i="1"/>
  <c r="AR80" i="1" s="1"/>
  <c r="Z81" i="1"/>
  <c r="AR81" i="1" s="1"/>
  <c r="Z82" i="1"/>
  <c r="AR82" i="1" s="1"/>
  <c r="S79" i="1"/>
  <c r="S80" i="1"/>
  <c r="S81" i="1"/>
  <c r="S82" i="1"/>
  <c r="S83" i="1"/>
  <c r="S84" i="1"/>
  <c r="S85" i="1"/>
  <c r="R79" i="1"/>
  <c r="R80" i="1"/>
  <c r="R81" i="1"/>
  <c r="R82" i="1"/>
  <c r="R83" i="1"/>
  <c r="R84" i="1"/>
  <c r="R85" i="1"/>
  <c r="P79" i="1"/>
  <c r="AQ79" i="1" s="1"/>
  <c r="P80" i="1"/>
  <c r="P81" i="1"/>
  <c r="P82" i="1"/>
  <c r="AQ82" i="1" s="1"/>
  <c r="P83" i="1"/>
  <c r="P84" i="1"/>
  <c r="P85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AQ77" i="1" s="1"/>
  <c r="P78" i="1"/>
  <c r="AQ78" i="1" s="1"/>
  <c r="C79" i="1"/>
  <c r="C80" i="1"/>
  <c r="C81" i="1"/>
  <c r="C82" i="1"/>
  <c r="C83" i="1"/>
  <c r="C84" i="1"/>
  <c r="C85" i="1"/>
  <c r="Q84" i="1" l="1"/>
  <c r="T85" i="1"/>
  <c r="Q83" i="1"/>
  <c r="AE85" i="1"/>
  <c r="AI77" i="1"/>
  <c r="Q78" i="1"/>
  <c r="AA81" i="1"/>
  <c r="AL81" i="1" s="1"/>
  <c r="AE83" i="1"/>
  <c r="Q82" i="1"/>
  <c r="T83" i="1"/>
  <c r="Q79" i="1"/>
  <c r="T84" i="1"/>
  <c r="Q80" i="1"/>
  <c r="AA82" i="1"/>
  <c r="AL82" i="1" s="1"/>
  <c r="AQ83" i="1"/>
  <c r="AH76" i="1"/>
  <c r="AI76" i="1" s="1"/>
  <c r="Q81" i="1"/>
  <c r="AA80" i="1"/>
  <c r="AQ81" i="1"/>
  <c r="AR79" i="1"/>
  <c r="AH78" i="1"/>
  <c r="AI78" i="1" s="1"/>
  <c r="AQ80" i="1"/>
  <c r="AR78" i="1"/>
  <c r="AE84" i="1"/>
  <c r="V79" i="1"/>
  <c r="V80" i="1"/>
  <c r="V81" i="1"/>
  <c r="V82" i="1"/>
  <c r="V83" i="1"/>
  <c r="V84" i="1"/>
  <c r="V85" i="1"/>
  <c r="AB84" i="1" l="1"/>
  <c r="AC84" i="1" s="1"/>
  <c r="AB85" i="1"/>
  <c r="AC85" i="1" s="1"/>
  <c r="AB83" i="1"/>
  <c r="AL80" i="1"/>
  <c r="AQ76" i="1"/>
  <c r="AP77" i="1"/>
  <c r="AN76" i="1"/>
  <c r="AK78" i="1"/>
  <c r="AK77" i="1"/>
  <c r="AJ76" i="1"/>
  <c r="AD78" i="1"/>
  <c r="Z75" i="1"/>
  <c r="AA79" i="1" s="1"/>
  <c r="R78" i="1"/>
  <c r="S78" i="1"/>
  <c r="T82" i="1" s="1"/>
  <c r="C78" i="1"/>
  <c r="V78" i="1"/>
  <c r="AS84" i="1" l="1"/>
  <c r="AL79" i="1"/>
  <c r="AB82" i="1"/>
  <c r="AC83" i="1"/>
  <c r="AM83" i="1" s="1"/>
  <c r="AS83" i="1"/>
  <c r="AE82" i="1"/>
  <c r="AF85" i="1" s="1"/>
  <c r="AG85" i="1" s="1"/>
  <c r="AR75" i="1"/>
  <c r="AH71" i="1"/>
  <c r="AP76" i="1"/>
  <c r="AP75" i="1"/>
  <c r="AN75" i="1"/>
  <c r="AN74" i="1"/>
  <c r="AK76" i="1"/>
  <c r="AJ75" i="1"/>
  <c r="AJ74" i="1"/>
  <c r="AD77" i="1"/>
  <c r="AE81" i="1" s="1"/>
  <c r="AF84" i="1" s="1"/>
  <c r="AG84" i="1" s="1"/>
  <c r="AD76" i="1"/>
  <c r="Z74" i="1"/>
  <c r="Z73" i="1"/>
  <c r="S77" i="1"/>
  <c r="T81" i="1" s="1"/>
  <c r="R77" i="1"/>
  <c r="S76" i="1"/>
  <c r="T80" i="1" s="1"/>
  <c r="R76" i="1"/>
  <c r="S75" i="1"/>
  <c r="T79" i="1" s="1"/>
  <c r="R75" i="1"/>
  <c r="AQ74" i="1"/>
  <c r="AQ75" i="1"/>
  <c r="V2" i="1"/>
  <c r="V3" i="1"/>
  <c r="V4" i="1"/>
  <c r="S5" i="1"/>
  <c r="V5" i="1"/>
  <c r="S6" i="1"/>
  <c r="V6" i="1"/>
  <c r="S7" i="1"/>
  <c r="V7" i="1"/>
  <c r="S8" i="1"/>
  <c r="V8" i="1"/>
  <c r="R9" i="1"/>
  <c r="S9" i="1"/>
  <c r="V9" i="1"/>
  <c r="R10" i="1"/>
  <c r="S10" i="1"/>
  <c r="V10" i="1"/>
  <c r="R11" i="1"/>
  <c r="S11" i="1"/>
  <c r="V11" i="1"/>
  <c r="R12" i="1"/>
  <c r="S12" i="1"/>
  <c r="V12" i="1"/>
  <c r="R13" i="1"/>
  <c r="S13" i="1"/>
  <c r="V13" i="1"/>
  <c r="R14" i="1"/>
  <c r="S14" i="1"/>
  <c r="V14" i="1"/>
  <c r="R15" i="1"/>
  <c r="S15" i="1"/>
  <c r="V15" i="1"/>
  <c r="Q15" i="1"/>
  <c r="R16" i="1"/>
  <c r="S16" i="1"/>
  <c r="V16" i="1"/>
  <c r="R17" i="1"/>
  <c r="S17" i="1"/>
  <c r="V17" i="1"/>
  <c r="R18" i="1"/>
  <c r="S18" i="1"/>
  <c r="V18" i="1"/>
  <c r="Q18" i="1"/>
  <c r="R19" i="1"/>
  <c r="S19" i="1"/>
  <c r="V19" i="1"/>
  <c r="R20" i="1"/>
  <c r="S20" i="1"/>
  <c r="V20" i="1"/>
  <c r="Q20" i="1"/>
  <c r="R21" i="1"/>
  <c r="S21" i="1"/>
  <c r="V21" i="1"/>
  <c r="Q21" i="1"/>
  <c r="R22" i="1"/>
  <c r="S22" i="1"/>
  <c r="V22" i="1"/>
  <c r="Q22" i="1"/>
  <c r="R23" i="1"/>
  <c r="S23" i="1"/>
  <c r="V23" i="1"/>
  <c r="R24" i="1"/>
  <c r="S24" i="1"/>
  <c r="V24" i="1"/>
  <c r="R25" i="1"/>
  <c r="S25" i="1"/>
  <c r="V25" i="1"/>
  <c r="R26" i="1"/>
  <c r="S26" i="1"/>
  <c r="V26" i="1"/>
  <c r="Q26" i="1"/>
  <c r="R27" i="1"/>
  <c r="S27" i="1"/>
  <c r="V27" i="1"/>
  <c r="Q27" i="1"/>
  <c r="R28" i="1"/>
  <c r="S28" i="1"/>
  <c r="V28" i="1"/>
  <c r="R29" i="1"/>
  <c r="S29" i="1"/>
  <c r="V29" i="1"/>
  <c r="Q29" i="1"/>
  <c r="R30" i="1"/>
  <c r="S30" i="1"/>
  <c r="V30" i="1"/>
  <c r="R31" i="1"/>
  <c r="S31" i="1"/>
  <c r="V31" i="1"/>
  <c r="R32" i="1"/>
  <c r="S32" i="1"/>
  <c r="V32" i="1"/>
  <c r="R33" i="1"/>
  <c r="S33" i="1"/>
  <c r="V33" i="1"/>
  <c r="R34" i="1"/>
  <c r="S34" i="1"/>
  <c r="V34" i="1"/>
  <c r="R35" i="1"/>
  <c r="S35" i="1"/>
  <c r="V35" i="1"/>
  <c r="Q35" i="1"/>
  <c r="R36" i="1"/>
  <c r="S36" i="1"/>
  <c r="V36" i="1"/>
  <c r="R37" i="1"/>
  <c r="S37" i="1"/>
  <c r="V37" i="1"/>
  <c r="Q37" i="1"/>
  <c r="R38" i="1"/>
  <c r="S38" i="1"/>
  <c r="V38" i="1"/>
  <c r="Q38" i="1"/>
  <c r="R39" i="1"/>
  <c r="S39" i="1"/>
  <c r="V39" i="1"/>
  <c r="Q39" i="1"/>
  <c r="R40" i="1"/>
  <c r="S40" i="1"/>
  <c r="V40" i="1"/>
  <c r="R41" i="1"/>
  <c r="S41" i="1"/>
  <c r="V41" i="1"/>
  <c r="R42" i="1"/>
  <c r="S42" i="1"/>
  <c r="V42" i="1"/>
  <c r="R43" i="1"/>
  <c r="S43" i="1"/>
  <c r="V43" i="1"/>
  <c r="R44" i="1"/>
  <c r="S44" i="1"/>
  <c r="V44" i="1"/>
  <c r="Q44" i="1"/>
  <c r="R45" i="1"/>
  <c r="S45" i="1"/>
  <c r="V45" i="1"/>
  <c r="Q45" i="1"/>
  <c r="R46" i="1"/>
  <c r="S46" i="1"/>
  <c r="V46" i="1"/>
  <c r="R47" i="1"/>
  <c r="S47" i="1"/>
  <c r="V47" i="1"/>
  <c r="Q47" i="1"/>
  <c r="R48" i="1"/>
  <c r="S48" i="1"/>
  <c r="V48" i="1"/>
  <c r="Q48" i="1"/>
  <c r="R49" i="1"/>
  <c r="S49" i="1"/>
  <c r="V49" i="1"/>
  <c r="Q49" i="1"/>
  <c r="R50" i="1"/>
  <c r="S50" i="1"/>
  <c r="V50" i="1"/>
  <c r="R51" i="1"/>
  <c r="S51" i="1"/>
  <c r="V51" i="1"/>
  <c r="Q51" i="1"/>
  <c r="R52" i="1"/>
  <c r="S52" i="1"/>
  <c r="V52" i="1"/>
  <c r="R53" i="1"/>
  <c r="S53" i="1"/>
  <c r="V53" i="1"/>
  <c r="R54" i="1"/>
  <c r="S54" i="1"/>
  <c r="V54" i="1"/>
  <c r="R55" i="1"/>
  <c r="S55" i="1"/>
  <c r="V55" i="1"/>
  <c r="Q55" i="1"/>
  <c r="R56" i="1"/>
  <c r="S56" i="1"/>
  <c r="V56" i="1"/>
  <c r="R57" i="1"/>
  <c r="S57" i="1"/>
  <c r="V57" i="1"/>
  <c r="R58" i="1"/>
  <c r="S58" i="1"/>
  <c r="V58" i="1"/>
  <c r="R59" i="1"/>
  <c r="S59" i="1"/>
  <c r="V59" i="1"/>
  <c r="Q59" i="1"/>
  <c r="R60" i="1"/>
  <c r="S60" i="1"/>
  <c r="V60" i="1"/>
  <c r="R61" i="1"/>
  <c r="S61" i="1"/>
  <c r="V61" i="1"/>
  <c r="R62" i="1"/>
  <c r="S62" i="1"/>
  <c r="V62" i="1"/>
  <c r="Q62" i="1"/>
  <c r="R63" i="1"/>
  <c r="S63" i="1"/>
  <c r="V63" i="1"/>
  <c r="R64" i="1"/>
  <c r="S64" i="1"/>
  <c r="V64" i="1"/>
  <c r="Q64" i="1"/>
  <c r="R65" i="1"/>
  <c r="S65" i="1"/>
  <c r="V65" i="1"/>
  <c r="Q65" i="1"/>
  <c r="R66" i="1"/>
  <c r="S66" i="1"/>
  <c r="V66" i="1"/>
  <c r="Q66" i="1"/>
  <c r="R67" i="1"/>
  <c r="S67" i="1"/>
  <c r="V67" i="1"/>
  <c r="R68" i="1"/>
  <c r="S68" i="1"/>
  <c r="V68" i="1"/>
  <c r="R69" i="1"/>
  <c r="S69" i="1"/>
  <c r="V69" i="1"/>
  <c r="R70" i="1"/>
  <c r="S70" i="1"/>
  <c r="V70" i="1"/>
  <c r="Q70" i="1"/>
  <c r="R71" i="1"/>
  <c r="S71" i="1"/>
  <c r="V71" i="1"/>
  <c r="Q71" i="1"/>
  <c r="R72" i="1"/>
  <c r="S72" i="1"/>
  <c r="V72" i="1"/>
  <c r="Q72" i="1"/>
  <c r="R73" i="1"/>
  <c r="S73" i="1"/>
  <c r="V73" i="1"/>
  <c r="R74" i="1"/>
  <c r="S74" i="1"/>
  <c r="T78" i="1" s="1"/>
  <c r="V74" i="1"/>
  <c r="V75" i="1"/>
  <c r="V76" i="1"/>
  <c r="V77" i="1"/>
  <c r="C75" i="1"/>
  <c r="C76" i="1"/>
  <c r="C77" i="1"/>
  <c r="T41" i="1" l="1"/>
  <c r="T23" i="1"/>
  <c r="T60" i="1"/>
  <c r="T54" i="1"/>
  <c r="T61" i="1"/>
  <c r="T47" i="1"/>
  <c r="T19" i="1"/>
  <c r="AI75" i="1"/>
  <c r="T64" i="1"/>
  <c r="T14" i="1"/>
  <c r="AR73" i="1"/>
  <c r="AA77" i="1"/>
  <c r="T36" i="1"/>
  <c r="AR74" i="1"/>
  <c r="AA78" i="1"/>
  <c r="AS82" i="1"/>
  <c r="AC82" i="1"/>
  <c r="AM82" i="1" s="1"/>
  <c r="AH69" i="1"/>
  <c r="AI73" i="1" s="1"/>
  <c r="AE80" i="1"/>
  <c r="AF83" i="1" s="1"/>
  <c r="AG83" i="1" s="1"/>
  <c r="AO83" i="1" s="1"/>
  <c r="T67" i="1"/>
  <c r="T46" i="1"/>
  <c r="T44" i="1"/>
  <c r="T39" i="1"/>
  <c r="T25" i="1"/>
  <c r="T57" i="1"/>
  <c r="T52" i="1"/>
  <c r="T34" i="1"/>
  <c r="T55" i="1"/>
  <c r="T31" i="1"/>
  <c r="T15" i="1"/>
  <c r="Q77" i="1"/>
  <c r="T20" i="1"/>
  <c r="T22" i="1"/>
  <c r="Q28" i="1"/>
  <c r="T11" i="1"/>
  <c r="T42" i="1"/>
  <c r="Q32" i="1"/>
  <c r="Q11" i="1"/>
  <c r="T73" i="1"/>
  <c r="Q67" i="1"/>
  <c r="Q61" i="1"/>
  <c r="Q68" i="1"/>
  <c r="Q75" i="1"/>
  <c r="T77" i="1"/>
  <c r="T43" i="1"/>
  <c r="Q33" i="1"/>
  <c r="Q31" i="1"/>
  <c r="T26" i="1"/>
  <c r="Q14" i="1"/>
  <c r="Q74" i="1"/>
  <c r="Q54" i="1"/>
  <c r="Q42" i="1"/>
  <c r="Q40" i="1"/>
  <c r="T35" i="1"/>
  <c r="T33" i="1"/>
  <c r="T58" i="1"/>
  <c r="T38" i="1"/>
  <c r="Q34" i="1"/>
  <c r="T27" i="1"/>
  <c r="Q23" i="1"/>
  <c r="T16" i="1"/>
  <c r="Q12" i="1"/>
  <c r="Q76" i="1"/>
  <c r="Q69" i="1"/>
  <c r="Q57" i="1"/>
  <c r="Q52" i="1"/>
  <c r="Q43" i="1"/>
  <c r="Q25" i="1"/>
  <c r="Q17" i="1"/>
  <c r="Q73" i="1"/>
  <c r="AH70" i="1"/>
  <c r="AI74" i="1" s="1"/>
  <c r="T63" i="1"/>
  <c r="Q41" i="1"/>
  <c r="T30" i="1"/>
  <c r="T28" i="1"/>
  <c r="Q24" i="1"/>
  <c r="T17" i="1"/>
  <c r="T71" i="1"/>
  <c r="T74" i="1"/>
  <c r="T75" i="1"/>
  <c r="Q60" i="1"/>
  <c r="T51" i="1"/>
  <c r="Q58" i="1"/>
  <c r="T49" i="1"/>
  <c r="Q36" i="1"/>
  <c r="Q13" i="1"/>
  <c r="T76" i="1"/>
  <c r="Q19" i="1"/>
  <c r="Q30" i="1"/>
  <c r="T59" i="1"/>
  <c r="T56" i="1"/>
  <c r="T53" i="1"/>
  <c r="T50" i="1"/>
  <c r="Q46" i="1"/>
  <c r="T18" i="1"/>
  <c r="Q16" i="1"/>
  <c r="T65" i="1"/>
  <c r="Q56" i="1"/>
  <c r="Q53" i="1"/>
  <c r="Q50" i="1"/>
  <c r="T48" i="1"/>
  <c r="T45" i="1"/>
  <c r="T37" i="1"/>
  <c r="T29" i="1"/>
  <c r="T21" i="1"/>
  <c r="T10" i="1"/>
  <c r="T12" i="1"/>
  <c r="T9" i="1"/>
  <c r="Q63" i="1"/>
  <c r="T40" i="1"/>
  <c r="T32" i="1"/>
  <c r="T24" i="1"/>
  <c r="T13" i="1"/>
  <c r="T68" i="1"/>
  <c r="T62" i="1"/>
  <c r="T72" i="1"/>
  <c r="T69" i="1"/>
  <c r="T66" i="1"/>
  <c r="T70" i="1"/>
  <c r="AP74" i="1"/>
  <c r="AN73" i="1"/>
  <c r="AK75" i="1"/>
  <c r="AK74" i="1"/>
  <c r="AK73" i="1"/>
  <c r="AJ73" i="1"/>
  <c r="AD75" i="1"/>
  <c r="AE79" i="1" s="1"/>
  <c r="AF82" i="1" s="1"/>
  <c r="AG82" i="1" s="1"/>
  <c r="AO82" i="1" s="1"/>
  <c r="AD74" i="1"/>
  <c r="Z72" i="1"/>
  <c r="Z71" i="1"/>
  <c r="AA75" i="1" s="1"/>
  <c r="C74" i="1"/>
  <c r="C4" i="4" l="1"/>
  <c r="C3" i="4"/>
  <c r="C2" i="4"/>
  <c r="AB81" i="1"/>
  <c r="AL78" i="1"/>
  <c r="AB80" i="1"/>
  <c r="AL77" i="1"/>
  <c r="AH67" i="1"/>
  <c r="AI71" i="1" s="1"/>
  <c r="AE78" i="1"/>
  <c r="AF81" i="1" s="1"/>
  <c r="AG81" i="1" s="1"/>
  <c r="AO81" i="1" s="1"/>
  <c r="AR72" i="1"/>
  <c r="AA76" i="1"/>
  <c r="AL75" i="1"/>
  <c r="AB78" i="1"/>
  <c r="AR71" i="1"/>
  <c r="AH68" i="1"/>
  <c r="AI72" i="1" s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34" i="1"/>
  <c r="B5" i="4" l="1"/>
  <c r="F5" i="4"/>
  <c r="AC78" i="1"/>
  <c r="AM78" i="1" s="1"/>
  <c r="AS78" i="1"/>
  <c r="AC81" i="1"/>
  <c r="AM81" i="1" s="1"/>
  <c r="AS81" i="1"/>
  <c r="AL76" i="1"/>
  <c r="AB79" i="1"/>
  <c r="C5" i="4"/>
  <c r="AC80" i="1"/>
  <c r="AM80" i="1" s="1"/>
  <c r="AS80" i="1"/>
  <c r="Z65" i="1"/>
  <c r="AD65" i="1"/>
  <c r="AH58" i="1" s="1"/>
  <c r="AP65" i="1"/>
  <c r="Z66" i="1"/>
  <c r="AD66" i="1"/>
  <c r="AH59" i="1" s="1"/>
  <c r="AP66" i="1"/>
  <c r="Z67" i="1"/>
  <c r="AD67" i="1"/>
  <c r="AH60" i="1" s="1"/>
  <c r="AP67" i="1"/>
  <c r="Z68" i="1"/>
  <c r="AD68" i="1"/>
  <c r="AH61" i="1" s="1"/>
  <c r="AP68" i="1"/>
  <c r="Z69" i="1"/>
  <c r="AA73" i="1" s="1"/>
  <c r="AD69" i="1"/>
  <c r="AH62" i="1" s="1"/>
  <c r="AP69" i="1"/>
  <c r="Z70" i="1"/>
  <c r="AA74" i="1" s="1"/>
  <c r="AD70" i="1"/>
  <c r="AP70" i="1"/>
  <c r="AD71" i="1"/>
  <c r="AP71" i="1"/>
  <c r="AD72" i="1"/>
  <c r="AE76" i="1" s="1"/>
  <c r="AF79" i="1" s="1"/>
  <c r="AG79" i="1" s="1"/>
  <c r="AO79" i="1" s="1"/>
  <c r="AP72" i="1"/>
  <c r="AD73" i="1"/>
  <c r="AE77" i="1" s="1"/>
  <c r="AF80" i="1" s="1"/>
  <c r="AG80" i="1" s="1"/>
  <c r="AO80" i="1" s="1"/>
  <c r="AP73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C68" i="1"/>
  <c r="C69" i="1"/>
  <c r="C70" i="1"/>
  <c r="C71" i="1"/>
  <c r="C72" i="1"/>
  <c r="C73" i="1"/>
  <c r="AS79" i="1" l="1"/>
  <c r="AC79" i="1"/>
  <c r="AM79" i="1" s="1"/>
  <c r="AB77" i="1"/>
  <c r="AL74" i="1"/>
  <c r="AB76" i="1"/>
  <c r="AL73" i="1"/>
  <c r="AH65" i="1"/>
  <c r="AI69" i="1" s="1"/>
  <c r="AH66" i="1"/>
  <c r="AI70" i="1" s="1"/>
  <c r="AR68" i="1"/>
  <c r="AA72" i="1"/>
  <c r="AR70" i="1"/>
  <c r="AR67" i="1"/>
  <c r="AA71" i="1"/>
  <c r="AR69" i="1"/>
  <c r="AH64" i="1"/>
  <c r="AE75" i="1"/>
  <c r="AF78" i="1" s="1"/>
  <c r="AG78" i="1" s="1"/>
  <c r="AO78" i="1" s="1"/>
  <c r="AH63" i="1"/>
  <c r="AI67" i="1" s="1"/>
  <c r="AE74" i="1"/>
  <c r="AF77" i="1" s="1"/>
  <c r="AG77" i="1" s="1"/>
  <c r="AO77" i="1" s="1"/>
  <c r="AI62" i="1"/>
  <c r="AQ39" i="1"/>
  <c r="AQ38" i="1"/>
  <c r="AQ40" i="1"/>
  <c r="AQ37" i="1"/>
  <c r="AQ36" i="1"/>
  <c r="AQ35" i="1"/>
  <c r="AQ34" i="1"/>
  <c r="AE73" i="1"/>
  <c r="AF76" i="1" s="1"/>
  <c r="AG76" i="1" s="1"/>
  <c r="AO76" i="1" s="1"/>
  <c r="AE71" i="1"/>
  <c r="AF74" i="1" s="1"/>
  <c r="AG74" i="1" s="1"/>
  <c r="AO74" i="1" s="1"/>
  <c r="AE69" i="1"/>
  <c r="AF72" i="1" s="1"/>
  <c r="AG72" i="1" s="1"/>
  <c r="AO72" i="1" s="1"/>
  <c r="AE70" i="1"/>
  <c r="AF73" i="1" s="1"/>
  <c r="AG73" i="1" s="1"/>
  <c r="AO73" i="1" s="1"/>
  <c r="AA69" i="1"/>
  <c r="AL69" i="1" s="1"/>
  <c r="AE72" i="1"/>
  <c r="AF75" i="1" s="1"/>
  <c r="AG75" i="1" s="1"/>
  <c r="AO75" i="1" s="1"/>
  <c r="AR65" i="1"/>
  <c r="AA70" i="1"/>
  <c r="AL70" i="1" s="1"/>
  <c r="AR66" i="1"/>
  <c r="C13" i="1"/>
  <c r="Z13" i="1"/>
  <c r="AD13" i="1"/>
  <c r="C14" i="1"/>
  <c r="Z14" i="1"/>
  <c r="AD14" i="1"/>
  <c r="C15" i="1"/>
  <c r="Z15" i="1"/>
  <c r="AD15" i="1"/>
  <c r="C16" i="1"/>
  <c r="Z16" i="1"/>
  <c r="AD16" i="1"/>
  <c r="C12" i="1"/>
  <c r="Z12" i="1"/>
  <c r="AD12" i="1"/>
  <c r="C3" i="6" l="1"/>
  <c r="AC77" i="1"/>
  <c r="AM77" i="1" s="1"/>
  <c r="AS77" i="1"/>
  <c r="AC76" i="1"/>
  <c r="AM76" i="1" s="1"/>
  <c r="AS76" i="1"/>
  <c r="AI63" i="1"/>
  <c r="AE16" i="1"/>
  <c r="AI66" i="1"/>
  <c r="AI65" i="1"/>
  <c r="AL72" i="1"/>
  <c r="AB75" i="1"/>
  <c r="AL71" i="1"/>
  <c r="AB74" i="1"/>
  <c r="AI64" i="1"/>
  <c r="AI68" i="1"/>
  <c r="C2" i="6"/>
  <c r="AB72" i="1"/>
  <c r="AB73" i="1"/>
  <c r="AA16" i="1"/>
  <c r="AC75" i="1" l="1"/>
  <c r="AM75" i="1" s="1"/>
  <c r="AS75" i="1"/>
  <c r="AC74" i="1"/>
  <c r="AM74" i="1" s="1"/>
  <c r="AS74" i="1"/>
  <c r="AC72" i="1"/>
  <c r="AM72" i="1" s="1"/>
  <c r="AS72" i="1"/>
  <c r="AS73" i="1"/>
  <c r="AC73" i="1"/>
  <c r="AM73" i="1" s="1"/>
  <c r="AP16" i="1" l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15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B3" i="6" l="1"/>
  <c r="B2" i="6"/>
  <c r="C3" i="1"/>
  <c r="C4" i="1"/>
  <c r="C5" i="1"/>
  <c r="C6" i="1"/>
  <c r="C7" i="1"/>
  <c r="C8" i="1"/>
  <c r="C9" i="1"/>
  <c r="C10" i="1"/>
  <c r="C11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2" i="1"/>
  <c r="D8" i="3" l="1"/>
  <c r="D7" i="3"/>
  <c r="D6" i="3"/>
  <c r="D5" i="3"/>
  <c r="D4" i="3"/>
  <c r="D3" i="3"/>
  <c r="C2" i="3"/>
  <c r="H2" i="3"/>
  <c r="E2" i="3"/>
  <c r="D2" i="3"/>
  <c r="H7" i="3"/>
  <c r="C7" i="3"/>
  <c r="E7" i="3"/>
  <c r="E6" i="3"/>
  <c r="C6" i="3"/>
  <c r="H6" i="3"/>
  <c r="C3" i="3"/>
  <c r="H3" i="3"/>
  <c r="E3" i="3"/>
  <c r="H8" i="3"/>
  <c r="E8" i="3"/>
  <c r="C8" i="3"/>
  <c r="E5" i="3"/>
  <c r="C5" i="3"/>
  <c r="H5" i="3"/>
  <c r="E4" i="3"/>
  <c r="C4" i="3"/>
  <c r="H4" i="3"/>
  <c r="AD64" i="1"/>
  <c r="Z64" i="1"/>
  <c r="AA68" i="1" s="1"/>
  <c r="AL68" i="1" s="1"/>
  <c r="AB71" i="1" l="1"/>
  <c r="AE68" i="1"/>
  <c r="AF71" i="1" s="1"/>
  <c r="AG71" i="1" s="1"/>
  <c r="AO71" i="1" s="1"/>
  <c r="AH57" i="1"/>
  <c r="AI61" i="1" s="1"/>
  <c r="AR64" i="1"/>
  <c r="AC71" i="1" l="1"/>
  <c r="AM71" i="1" s="1"/>
  <c r="AS71" i="1"/>
  <c r="AD9" i="1"/>
  <c r="AE13" i="1" s="1"/>
  <c r="AF16" i="1" s="1"/>
  <c r="AG16" i="1" s="1"/>
  <c r="AD10" i="1"/>
  <c r="AE14" i="1" s="1"/>
  <c r="AD11" i="1"/>
  <c r="AE15" i="1" s="1"/>
  <c r="AD17" i="1"/>
  <c r="AD18" i="1"/>
  <c r="AD19" i="1"/>
  <c r="AD20" i="1"/>
  <c r="AH13" i="1" s="1"/>
  <c r="AD21" i="1"/>
  <c r="AH14" i="1" s="1"/>
  <c r="AD22" i="1"/>
  <c r="AH15" i="1" s="1"/>
  <c r="AD23" i="1"/>
  <c r="AH16" i="1" s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E65" i="1" s="1"/>
  <c r="AF68" i="1" s="1"/>
  <c r="AG68" i="1" s="1"/>
  <c r="AO68" i="1" s="1"/>
  <c r="AD62" i="1"/>
  <c r="AD63" i="1"/>
  <c r="AE67" i="1" s="1"/>
  <c r="AF70" i="1" s="1"/>
  <c r="AG70" i="1" s="1"/>
  <c r="AO70" i="1" s="1"/>
  <c r="Z6" i="1"/>
  <c r="Z7" i="1"/>
  <c r="Z8" i="1"/>
  <c r="AA12" i="1" s="1"/>
  <c r="AB15" i="1" s="1"/>
  <c r="Z9" i="1"/>
  <c r="AA13" i="1" s="1"/>
  <c r="AB16" i="1" s="1"/>
  <c r="AC16" i="1" s="1"/>
  <c r="Z10" i="1"/>
  <c r="AA14" i="1" s="1"/>
  <c r="Z11" i="1"/>
  <c r="Z17" i="1"/>
  <c r="Z18" i="1"/>
  <c r="Z19" i="1"/>
  <c r="Z20" i="1"/>
  <c r="AR20" i="1" s="1"/>
  <c r="Z21" i="1"/>
  <c r="AR21" i="1" s="1"/>
  <c r="Z22" i="1"/>
  <c r="AR22" i="1" s="1"/>
  <c r="Z23" i="1"/>
  <c r="AR23" i="1" s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AA65" i="1" s="1"/>
  <c r="AL65" i="1" s="1"/>
  <c r="Z62" i="1"/>
  <c r="AA66" i="1" s="1"/>
  <c r="AL66" i="1" s="1"/>
  <c r="Z63" i="1"/>
  <c r="AA67" i="1" s="1"/>
  <c r="AL67" i="1" s="1"/>
  <c r="Z5" i="1"/>
  <c r="AB68" i="1" l="1"/>
  <c r="AB69" i="1"/>
  <c r="AB70" i="1"/>
  <c r="AE62" i="1"/>
  <c r="AF65" i="1" s="1"/>
  <c r="AG65" i="1" s="1"/>
  <c r="AO65" i="1" s="1"/>
  <c r="AE66" i="1"/>
  <c r="AF69" i="1" s="1"/>
  <c r="AG69" i="1" s="1"/>
  <c r="AO69" i="1" s="1"/>
  <c r="AH37" i="1"/>
  <c r="AE44" i="1"/>
  <c r="AF47" i="1" s="1"/>
  <c r="AG47" i="1" s="1"/>
  <c r="AO47" i="1" s="1"/>
  <c r="AH29" i="1"/>
  <c r="AE36" i="1"/>
  <c r="AH52" i="1"/>
  <c r="AE59" i="1"/>
  <c r="AF62" i="1" s="1"/>
  <c r="AG62" i="1" s="1"/>
  <c r="AO62" i="1" s="1"/>
  <c r="AH44" i="1"/>
  <c r="AE51" i="1"/>
  <c r="AF54" i="1" s="1"/>
  <c r="AG54" i="1" s="1"/>
  <c r="AO54" i="1" s="1"/>
  <c r="AH36" i="1"/>
  <c r="AE43" i="1"/>
  <c r="AF46" i="1" s="1"/>
  <c r="AG46" i="1" s="1"/>
  <c r="AO46" i="1" s="1"/>
  <c r="AH28" i="1"/>
  <c r="AE35" i="1"/>
  <c r="AF38" i="1" s="1"/>
  <c r="AH20" i="1"/>
  <c r="AI20" i="1" s="1"/>
  <c r="AE27" i="1"/>
  <c r="AF30" i="1" s="1"/>
  <c r="AG30" i="1" s="1"/>
  <c r="AH45" i="1"/>
  <c r="AE52" i="1"/>
  <c r="AF55" i="1" s="1"/>
  <c r="AG55" i="1" s="1"/>
  <c r="AO55" i="1" s="1"/>
  <c r="AH21" i="1"/>
  <c r="AE28" i="1"/>
  <c r="AF31" i="1" s="1"/>
  <c r="AG31" i="1" s="1"/>
  <c r="AH43" i="1"/>
  <c r="AE50" i="1"/>
  <c r="AF53" i="1" s="1"/>
  <c r="AG53" i="1" s="1"/>
  <c r="AO53" i="1" s="1"/>
  <c r="AH35" i="1"/>
  <c r="AE42" i="1"/>
  <c r="AF45" i="1" s="1"/>
  <c r="AG45" i="1" s="1"/>
  <c r="AO45" i="1" s="1"/>
  <c r="AH27" i="1"/>
  <c r="AE34" i="1"/>
  <c r="AH19" i="1"/>
  <c r="AI19" i="1" s="1"/>
  <c r="AE26" i="1"/>
  <c r="AF29" i="1" s="1"/>
  <c r="AG29" i="1" s="1"/>
  <c r="AH53" i="1"/>
  <c r="AE60" i="1"/>
  <c r="AF63" i="1" s="1"/>
  <c r="AG63" i="1" s="1"/>
  <c r="AO63" i="1" s="1"/>
  <c r="AE64" i="1"/>
  <c r="AF67" i="1" s="1"/>
  <c r="AG67" i="1" s="1"/>
  <c r="AO67" i="1" s="1"/>
  <c r="AA61" i="1"/>
  <c r="AL61" i="1" s="1"/>
  <c r="AH51" i="1"/>
  <c r="AE58" i="1"/>
  <c r="AF61" i="1" s="1"/>
  <c r="AG61" i="1" s="1"/>
  <c r="AO61" i="1" s="1"/>
  <c r="AH50" i="1"/>
  <c r="AE57" i="1"/>
  <c r="AF60" i="1" s="1"/>
  <c r="AG60" i="1" s="1"/>
  <c r="AO60" i="1" s="1"/>
  <c r="AH42" i="1"/>
  <c r="AE49" i="1"/>
  <c r="AF52" i="1" s="1"/>
  <c r="AG52" i="1" s="1"/>
  <c r="AO52" i="1" s="1"/>
  <c r="AH34" i="1"/>
  <c r="AE41" i="1"/>
  <c r="AF44" i="1" s="1"/>
  <c r="AG44" i="1" s="1"/>
  <c r="AO44" i="1" s="1"/>
  <c r="AH26" i="1"/>
  <c r="AE33" i="1"/>
  <c r="AF36" i="1" s="1"/>
  <c r="AH18" i="1"/>
  <c r="AI18" i="1" s="1"/>
  <c r="AE25" i="1"/>
  <c r="AF28" i="1" s="1"/>
  <c r="AG28" i="1" s="1"/>
  <c r="AH49" i="1"/>
  <c r="AE56" i="1"/>
  <c r="AF59" i="1" s="1"/>
  <c r="AG59" i="1" s="1"/>
  <c r="AO59" i="1" s="1"/>
  <c r="AH41" i="1"/>
  <c r="AE48" i="1"/>
  <c r="AF51" i="1" s="1"/>
  <c r="AG51" i="1" s="1"/>
  <c r="AO51" i="1" s="1"/>
  <c r="AH33" i="1"/>
  <c r="AE40" i="1"/>
  <c r="AH25" i="1"/>
  <c r="AI25" i="1" s="1"/>
  <c r="AE32" i="1"/>
  <c r="AF35" i="1" s="1"/>
  <c r="AH17" i="1"/>
  <c r="AI17" i="1" s="1"/>
  <c r="AE24" i="1"/>
  <c r="AF27" i="1" s="1"/>
  <c r="AG27" i="1" s="1"/>
  <c r="AH56" i="1"/>
  <c r="AI60" i="1" s="1"/>
  <c r="AE63" i="1"/>
  <c r="AF66" i="1" s="1"/>
  <c r="AG66" i="1" s="1"/>
  <c r="AO66" i="1" s="1"/>
  <c r="AH48" i="1"/>
  <c r="AI48" i="1" s="1"/>
  <c r="AE55" i="1"/>
  <c r="AF58" i="1" s="1"/>
  <c r="AG58" i="1" s="1"/>
  <c r="AO58" i="1" s="1"/>
  <c r="AH40" i="1"/>
  <c r="AI40" i="1" s="1"/>
  <c r="AE47" i="1"/>
  <c r="AF50" i="1" s="1"/>
  <c r="AG50" i="1" s="1"/>
  <c r="AO50" i="1" s="1"/>
  <c r="AE39" i="1"/>
  <c r="AF42" i="1" s="1"/>
  <c r="AG42" i="1" s="1"/>
  <c r="AO42" i="1" s="1"/>
  <c r="AE31" i="1"/>
  <c r="AF34" i="1" s="1"/>
  <c r="AH47" i="1"/>
  <c r="AE54" i="1"/>
  <c r="AF57" i="1" s="1"/>
  <c r="AG57" i="1" s="1"/>
  <c r="AO57" i="1" s="1"/>
  <c r="AH39" i="1"/>
  <c r="AE46" i="1"/>
  <c r="AF49" i="1" s="1"/>
  <c r="AG49" i="1" s="1"/>
  <c r="AO49" i="1" s="1"/>
  <c r="AH31" i="1"/>
  <c r="AE38" i="1"/>
  <c r="AF41" i="1" s="1"/>
  <c r="AG41" i="1" s="1"/>
  <c r="AO41" i="1" s="1"/>
  <c r="AH23" i="1"/>
  <c r="AE30" i="1"/>
  <c r="AF33" i="1" s="1"/>
  <c r="AG33" i="1" s="1"/>
  <c r="AE61" i="1"/>
  <c r="AE53" i="1"/>
  <c r="AF56" i="1" s="1"/>
  <c r="AG56" i="1" s="1"/>
  <c r="AO56" i="1" s="1"/>
  <c r="AE45" i="1"/>
  <c r="AF48" i="1" s="1"/>
  <c r="AG48" i="1" s="1"/>
  <c r="AO48" i="1" s="1"/>
  <c r="AE37" i="1"/>
  <c r="AH22" i="1"/>
  <c r="AE29" i="1"/>
  <c r="AF32" i="1" s="1"/>
  <c r="AG32" i="1" s="1"/>
  <c r="AR60" i="1"/>
  <c r="AA60" i="1"/>
  <c r="AL60" i="1" s="1"/>
  <c r="AA64" i="1"/>
  <c r="AR44" i="1"/>
  <c r="AA44" i="1"/>
  <c r="AL44" i="1" s="1"/>
  <c r="AR59" i="1"/>
  <c r="AA59" i="1"/>
  <c r="AL59" i="1" s="1"/>
  <c r="AR43" i="1"/>
  <c r="AA43" i="1"/>
  <c r="AL43" i="1" s="1"/>
  <c r="AR27" i="1"/>
  <c r="AA27" i="1"/>
  <c r="AB30" i="1" s="1"/>
  <c r="AR50" i="1"/>
  <c r="AA50" i="1"/>
  <c r="AL50" i="1" s="1"/>
  <c r="AR34" i="1"/>
  <c r="AA34" i="1"/>
  <c r="AR57" i="1"/>
  <c r="AA57" i="1"/>
  <c r="AL57" i="1" s="1"/>
  <c r="AR33" i="1"/>
  <c r="AA33" i="1"/>
  <c r="AR56" i="1"/>
  <c r="AA56" i="1"/>
  <c r="AL56" i="1" s="1"/>
  <c r="AR48" i="1"/>
  <c r="AA48" i="1"/>
  <c r="AL48" i="1" s="1"/>
  <c r="AR40" i="1"/>
  <c r="AA40" i="1"/>
  <c r="AR32" i="1"/>
  <c r="AA32" i="1"/>
  <c r="AB35" i="1" s="1"/>
  <c r="AR24" i="1"/>
  <c r="AA24" i="1"/>
  <c r="AB27" i="1" s="1"/>
  <c r="AR53" i="1"/>
  <c r="AA53" i="1"/>
  <c r="AL53" i="1" s="1"/>
  <c r="AR45" i="1"/>
  <c r="AA45" i="1"/>
  <c r="AL45" i="1" s="1"/>
  <c r="AR37" i="1"/>
  <c r="AA37" i="1"/>
  <c r="F2" i="3" s="1"/>
  <c r="AR29" i="1"/>
  <c r="AA29" i="1"/>
  <c r="AB32" i="1" s="1"/>
  <c r="AR52" i="1"/>
  <c r="AA52" i="1"/>
  <c r="AL52" i="1" s="1"/>
  <c r="AR36" i="1"/>
  <c r="AA36" i="1"/>
  <c r="AR28" i="1"/>
  <c r="AA28" i="1"/>
  <c r="AB31" i="1" s="1"/>
  <c r="AR51" i="1"/>
  <c r="AA51" i="1"/>
  <c r="AL51" i="1" s="1"/>
  <c r="AR35" i="1"/>
  <c r="AA35" i="1"/>
  <c r="AR58" i="1"/>
  <c r="AA58" i="1"/>
  <c r="AL58" i="1" s="1"/>
  <c r="AR42" i="1"/>
  <c r="AA42" i="1"/>
  <c r="AL42" i="1" s="1"/>
  <c r="AR26" i="1"/>
  <c r="AA26" i="1"/>
  <c r="AB29" i="1" s="1"/>
  <c r="AR49" i="1"/>
  <c r="AA49" i="1"/>
  <c r="AL49" i="1" s="1"/>
  <c r="AR41" i="1"/>
  <c r="AA41" i="1"/>
  <c r="AL41" i="1" s="1"/>
  <c r="AR25" i="1"/>
  <c r="AA25" i="1"/>
  <c r="AB28" i="1" s="1"/>
  <c r="AR63" i="1"/>
  <c r="AA63" i="1"/>
  <c r="AR55" i="1"/>
  <c r="AA55" i="1"/>
  <c r="AL55" i="1" s="1"/>
  <c r="AR47" i="1"/>
  <c r="AA47" i="1"/>
  <c r="AL47" i="1" s="1"/>
  <c r="AR39" i="1"/>
  <c r="AA39" i="1"/>
  <c r="F4" i="3" s="1"/>
  <c r="AR31" i="1"/>
  <c r="AA31" i="1"/>
  <c r="AB34" i="1" s="1"/>
  <c r="AR62" i="1"/>
  <c r="AA62" i="1"/>
  <c r="AR46" i="1"/>
  <c r="AA46" i="1"/>
  <c r="AL46" i="1" s="1"/>
  <c r="AR38" i="1"/>
  <c r="AA38" i="1"/>
  <c r="F3" i="3" s="1"/>
  <c r="AR30" i="1"/>
  <c r="AA30" i="1"/>
  <c r="AB33" i="1" s="1"/>
  <c r="AR54" i="1"/>
  <c r="AA54" i="1"/>
  <c r="AL54" i="1" s="1"/>
  <c r="AC15" i="1"/>
  <c r="AA15" i="1"/>
  <c r="AB18" i="1" s="1"/>
  <c r="AA11" i="1"/>
  <c r="AB14" i="1" s="1"/>
  <c r="AC14" i="1" s="1"/>
  <c r="AH12" i="1"/>
  <c r="AI16" i="1" s="1"/>
  <c r="AE23" i="1"/>
  <c r="AF26" i="1" s="1"/>
  <c r="AG26" i="1" s="1"/>
  <c r="AH11" i="1"/>
  <c r="AI15" i="1" s="1"/>
  <c r="AE18" i="1"/>
  <c r="AF21" i="1" s="1"/>
  <c r="AG21" i="1" s="1"/>
  <c r="AE22" i="1"/>
  <c r="AF25" i="1" s="1"/>
  <c r="AG25" i="1" s="1"/>
  <c r="AR19" i="1"/>
  <c r="AA23" i="1"/>
  <c r="AB26" i="1" s="1"/>
  <c r="AR18" i="1"/>
  <c r="AA18" i="1"/>
  <c r="AB21" i="1" s="1"/>
  <c r="AA22" i="1"/>
  <c r="AB25" i="1" s="1"/>
  <c r="AA9" i="1"/>
  <c r="AB12" i="1" s="1"/>
  <c r="AC12" i="1" s="1"/>
  <c r="AA10" i="1"/>
  <c r="AB13" i="1" s="1"/>
  <c r="AC13" i="1" s="1"/>
  <c r="AB17" i="1"/>
  <c r="AH10" i="1"/>
  <c r="AI14" i="1" s="1"/>
  <c r="AE17" i="1"/>
  <c r="AF20" i="1" s="1"/>
  <c r="AG20" i="1" s="1"/>
  <c r="AE21" i="1"/>
  <c r="AF24" i="1" s="1"/>
  <c r="AG24" i="1" s="1"/>
  <c r="AH9" i="1"/>
  <c r="AI13" i="1" s="1"/>
  <c r="AE20" i="1"/>
  <c r="AF23" i="1" s="1"/>
  <c r="AG23" i="1" s="1"/>
  <c r="AF18" i="1"/>
  <c r="AG18" i="1" s="1"/>
  <c r="AE19" i="1"/>
  <c r="AF22" i="1" s="1"/>
  <c r="AG22" i="1" s="1"/>
  <c r="AR15" i="1"/>
  <c r="AA19" i="1"/>
  <c r="AB22" i="1" s="1"/>
  <c r="AR17" i="1"/>
  <c r="AA17" i="1"/>
  <c r="AB20" i="1" s="1"/>
  <c r="AA21" i="1"/>
  <c r="AB24" i="1" s="1"/>
  <c r="AR16" i="1"/>
  <c r="AB19" i="1"/>
  <c r="AA20" i="1"/>
  <c r="AB23" i="1" s="1"/>
  <c r="AR61" i="1"/>
  <c r="AH55" i="1"/>
  <c r="AI59" i="1" s="1"/>
  <c r="AH54" i="1"/>
  <c r="AI58" i="1" s="1"/>
  <c r="AH24" i="1"/>
  <c r="AF64" i="1"/>
  <c r="AG64" i="1" s="1"/>
  <c r="AO64" i="1" s="1"/>
  <c r="AH46" i="1"/>
  <c r="AH38" i="1"/>
  <c r="AH30" i="1"/>
  <c r="AH32" i="1"/>
  <c r="AF17" i="1"/>
  <c r="AG17" i="1" s="1"/>
  <c r="AF19" i="1"/>
  <c r="AG19" i="1" s="1"/>
  <c r="AS15" i="1"/>
  <c r="F8" i="3" l="1"/>
  <c r="F5" i="3"/>
  <c r="F7" i="3"/>
  <c r="D3" i="4"/>
  <c r="D2" i="4"/>
  <c r="D4" i="4"/>
  <c r="F6" i="3"/>
  <c r="AI30" i="1"/>
  <c r="D3" i="6"/>
  <c r="AI46" i="1"/>
  <c r="AI33" i="1"/>
  <c r="AI47" i="1"/>
  <c r="AI32" i="1"/>
  <c r="AF43" i="1"/>
  <c r="AG43" i="1" s="1"/>
  <c r="AO43" i="1" s="1"/>
  <c r="AG36" i="1"/>
  <c r="I8" i="3" s="1"/>
  <c r="AG35" i="1"/>
  <c r="I7" i="3" s="1"/>
  <c r="AL38" i="1"/>
  <c r="AL39" i="1"/>
  <c r="AL37" i="1"/>
  <c r="AB67" i="1"/>
  <c r="AS67" i="1" s="1"/>
  <c r="AL64" i="1"/>
  <c r="AI52" i="1"/>
  <c r="AF39" i="1"/>
  <c r="AG34" i="1"/>
  <c r="AL36" i="1"/>
  <c r="AL40" i="1"/>
  <c r="AI49" i="1"/>
  <c r="AB66" i="1"/>
  <c r="AC66" i="1" s="1"/>
  <c r="AM66" i="1" s="1"/>
  <c r="AL63" i="1"/>
  <c r="AG38" i="1"/>
  <c r="I3" i="3" s="1"/>
  <c r="D2" i="6"/>
  <c r="AB65" i="1"/>
  <c r="AC65" i="1" s="1"/>
  <c r="AM65" i="1" s="1"/>
  <c r="AL62" i="1"/>
  <c r="AL35" i="1"/>
  <c r="AL34" i="1"/>
  <c r="AI50" i="1"/>
  <c r="AI21" i="1"/>
  <c r="AI36" i="1"/>
  <c r="AI37" i="1"/>
  <c r="AI38" i="1"/>
  <c r="AI39" i="1"/>
  <c r="AI26" i="1"/>
  <c r="AI51" i="1"/>
  <c r="AC70" i="1"/>
  <c r="AM70" i="1" s="1"/>
  <c r="AS70" i="1"/>
  <c r="AI24" i="1"/>
  <c r="AI42" i="1"/>
  <c r="AS69" i="1"/>
  <c r="AC69" i="1"/>
  <c r="AM69" i="1" s="1"/>
  <c r="AI35" i="1"/>
  <c r="AC68" i="1"/>
  <c r="AM68" i="1" s="1"/>
  <c r="AS68" i="1"/>
  <c r="AI54" i="1"/>
  <c r="AI27" i="1"/>
  <c r="AI45" i="1"/>
  <c r="AI44" i="1"/>
  <c r="AI55" i="1"/>
  <c r="AI56" i="1"/>
  <c r="AI41" i="1"/>
  <c r="AI34" i="1"/>
  <c r="AI23" i="1"/>
  <c r="AI22" i="1"/>
  <c r="AI31" i="1"/>
  <c r="AI53" i="1"/>
  <c r="AI57" i="1"/>
  <c r="AI43" i="1"/>
  <c r="AI28" i="1"/>
  <c r="AI29" i="1"/>
  <c r="AC35" i="1"/>
  <c r="AS35" i="1"/>
  <c r="AC31" i="1"/>
  <c r="AS31" i="1"/>
  <c r="AB59" i="1"/>
  <c r="AB62" i="1"/>
  <c r="AC19" i="1"/>
  <c r="AS19" i="1"/>
  <c r="AB61" i="1"/>
  <c r="AC24" i="1"/>
  <c r="AS24" i="1"/>
  <c r="AB48" i="1"/>
  <c r="AB58" i="1"/>
  <c r="AB53" i="1"/>
  <c r="AB56" i="1"/>
  <c r="AC25" i="1"/>
  <c r="AS25" i="1"/>
  <c r="AB43" i="1"/>
  <c r="AC22" i="1"/>
  <c r="AS22" i="1"/>
  <c r="AB50" i="1"/>
  <c r="AC20" i="1"/>
  <c r="AS20" i="1"/>
  <c r="AC17" i="1"/>
  <c r="AS17" i="1"/>
  <c r="AS16" i="1"/>
  <c r="AC23" i="1"/>
  <c r="AS23" i="1"/>
  <c r="AB55" i="1"/>
  <c r="AC26" i="1"/>
  <c r="AS26" i="1"/>
  <c r="AC18" i="1"/>
  <c r="AS18" i="1"/>
  <c r="AB52" i="1"/>
  <c r="AC34" i="1"/>
  <c r="AS34" i="1"/>
  <c r="AB45" i="1"/>
  <c r="AB51" i="1"/>
  <c r="AB60" i="1"/>
  <c r="AC30" i="1"/>
  <c r="AS30" i="1"/>
  <c r="AB47" i="1"/>
  <c r="AB49" i="1"/>
  <c r="AC21" i="1"/>
  <c r="AS21" i="1"/>
  <c r="AB46" i="1"/>
  <c r="AB64" i="1"/>
  <c r="AC32" i="1"/>
  <c r="AS32" i="1"/>
  <c r="AC33" i="1"/>
  <c r="AS33" i="1"/>
  <c r="AC28" i="1"/>
  <c r="AS28" i="1"/>
  <c r="AB63" i="1"/>
  <c r="AB57" i="1"/>
  <c r="AC29" i="1"/>
  <c r="AS29" i="1"/>
  <c r="AB54" i="1"/>
  <c r="AC27" i="1"/>
  <c r="AS27" i="1"/>
  <c r="AB44" i="1"/>
  <c r="AB38" i="1"/>
  <c r="AB41" i="1"/>
  <c r="AB42" i="1"/>
  <c r="AB36" i="1"/>
  <c r="AB39" i="1"/>
  <c r="AB37" i="1"/>
  <c r="AF37" i="1"/>
  <c r="AF40" i="1"/>
  <c r="AB40" i="1"/>
  <c r="I6" i="3" l="1"/>
  <c r="D5" i="4"/>
  <c r="AS66" i="1"/>
  <c r="AS65" i="1"/>
  <c r="AC67" i="1"/>
  <c r="AM67" i="1" s="1"/>
  <c r="AO38" i="1"/>
  <c r="AG40" i="1"/>
  <c r="I5" i="3" s="1"/>
  <c r="AM34" i="1"/>
  <c r="AO35" i="1"/>
  <c r="AG39" i="1"/>
  <c r="I4" i="3" s="1"/>
  <c r="AM35" i="1"/>
  <c r="AO36" i="1"/>
  <c r="AG37" i="1"/>
  <c r="I2" i="3" s="1"/>
  <c r="AO34" i="1"/>
  <c r="AC37" i="1"/>
  <c r="G2" i="3" s="1"/>
  <c r="AS37" i="1"/>
  <c r="AC52" i="1"/>
  <c r="AM52" i="1" s="1"/>
  <c r="AS52" i="1"/>
  <c r="AC41" i="1"/>
  <c r="AM41" i="1" s="1"/>
  <c r="AS41" i="1"/>
  <c r="AC64" i="1"/>
  <c r="AM64" i="1" s="1"/>
  <c r="AS64" i="1"/>
  <c r="AC49" i="1"/>
  <c r="AM49" i="1" s="1"/>
  <c r="AS49" i="1"/>
  <c r="AC51" i="1"/>
  <c r="AM51" i="1" s="1"/>
  <c r="AS51" i="1"/>
  <c r="AC56" i="1"/>
  <c r="AM56" i="1" s="1"/>
  <c r="AS56" i="1"/>
  <c r="AC39" i="1"/>
  <c r="G4" i="3" s="1"/>
  <c r="AS39" i="1"/>
  <c r="AC54" i="1"/>
  <c r="AM54" i="1" s="1"/>
  <c r="AS54" i="1"/>
  <c r="AC62" i="1"/>
  <c r="AM62" i="1" s="1"/>
  <c r="AS62" i="1"/>
  <c r="AC60" i="1"/>
  <c r="AM60" i="1" s="1"/>
  <c r="AS60" i="1"/>
  <c r="AC40" i="1"/>
  <c r="G5" i="3" s="1"/>
  <c r="AS40" i="1"/>
  <c r="AC38" i="1"/>
  <c r="G3" i="3" s="1"/>
  <c r="AS38" i="1"/>
  <c r="AC47" i="1"/>
  <c r="AM47" i="1" s="1"/>
  <c r="AS47" i="1"/>
  <c r="AC45" i="1"/>
  <c r="AM45" i="1" s="1"/>
  <c r="AS45" i="1"/>
  <c r="AC43" i="1"/>
  <c r="AM43" i="1" s="1"/>
  <c r="AS43" i="1"/>
  <c r="AC53" i="1"/>
  <c r="AM53" i="1" s="1"/>
  <c r="AS53" i="1"/>
  <c r="AC50" i="1"/>
  <c r="AM50" i="1" s="1"/>
  <c r="AS50" i="1"/>
  <c r="AC59" i="1"/>
  <c r="AM59" i="1" s="1"/>
  <c r="AS59" i="1"/>
  <c r="AC46" i="1"/>
  <c r="AM46" i="1" s="1"/>
  <c r="AS46" i="1"/>
  <c r="AC55" i="1"/>
  <c r="AM55" i="1" s="1"/>
  <c r="AS55" i="1"/>
  <c r="AC58" i="1"/>
  <c r="AM58" i="1" s="1"/>
  <c r="AS58" i="1"/>
  <c r="AC36" i="1"/>
  <c r="E3" i="4" s="1"/>
  <c r="AS36" i="1"/>
  <c r="AC44" i="1"/>
  <c r="AM44" i="1" s="1"/>
  <c r="AS44" i="1"/>
  <c r="AC57" i="1"/>
  <c r="AM57" i="1" s="1"/>
  <c r="AS57" i="1"/>
  <c r="AC61" i="1"/>
  <c r="AM61" i="1" s="1"/>
  <c r="AS61" i="1"/>
  <c r="AC48" i="1"/>
  <c r="AM48" i="1" s="1"/>
  <c r="AS48" i="1"/>
  <c r="AC42" i="1"/>
  <c r="AM42" i="1" s="1"/>
  <c r="AS42" i="1"/>
  <c r="AC63" i="1"/>
  <c r="AM63" i="1" s="1"/>
  <c r="AS63" i="1"/>
  <c r="E4" i="4" l="1"/>
  <c r="E2" i="4"/>
  <c r="G7" i="3"/>
  <c r="G8" i="3"/>
  <c r="G3" i="4"/>
  <c r="G4" i="4"/>
  <c r="G6" i="3"/>
  <c r="G2" i="4"/>
  <c r="E3" i="6"/>
  <c r="AM38" i="1"/>
  <c r="AO37" i="1"/>
  <c r="AM40" i="1"/>
  <c r="AM39" i="1"/>
  <c r="AO40" i="1"/>
  <c r="AM37" i="1"/>
  <c r="AM36" i="1"/>
  <c r="AO39" i="1"/>
  <c r="E2" i="6"/>
  <c r="G5" i="4" l="1"/>
  <c r="E5" i="4"/>
</calcChain>
</file>

<file path=xl/sharedStrings.xml><?xml version="1.0" encoding="utf-8"?>
<sst xmlns="http://schemas.openxmlformats.org/spreadsheetml/2006/main" count="268" uniqueCount="160">
  <si>
    <t>Untere Grenze des 95%-Prädiktionsintervalls der Anzahl Neuerkrankungen</t>
  </si>
  <si>
    <t>Obere Grenze des 95%-Prädiktionsintervalls der Anzahl Neuerkrankungen</t>
  </si>
  <si>
    <t>Untere Grenze des 95%-Prädiktionsintervalls der Reproduktionszahl R</t>
  </si>
  <si>
    <t>Obere Grenze des 95%-Prädiktionsintervalls der Reproduktionszahl R</t>
  </si>
  <si>
    <t>Datum RKI-Tagesbericht</t>
  </si>
  <si>
    <t>R(RKI-H)</t>
  </si>
  <si>
    <t>R(RKI-A)</t>
  </si>
  <si>
    <t>R(NEU-H)</t>
  </si>
  <si>
    <t>Erkrankungsdatum</t>
  </si>
  <si>
    <t>N(RKI-H)</t>
  </si>
  <si>
    <t>NF(RKI-H)</t>
  </si>
  <si>
    <t>R(NEU-HA)</t>
  </si>
  <si>
    <t>NF(NEU-A)</t>
  </si>
  <si>
    <t>R(NEU-A)</t>
  </si>
  <si>
    <t>Montag</t>
  </si>
  <si>
    <t>Dienstag</t>
  </si>
  <si>
    <t>Mittwoch</t>
  </si>
  <si>
    <t>Donnerstag</t>
  </si>
  <si>
    <t>Freitag</t>
  </si>
  <si>
    <t>Samstag</t>
  </si>
  <si>
    <t>Sonntag</t>
  </si>
  <si>
    <t>Erkrankung</t>
  </si>
  <si>
    <t>Meldung</t>
  </si>
  <si>
    <t>R RKI-H</t>
  </si>
  <si>
    <t>R RKI-A</t>
  </si>
  <si>
    <t>N RKI-H</t>
  </si>
  <si>
    <t>R&gt;1</t>
  </si>
  <si>
    <t>NF(NEU-H)</t>
  </si>
  <si>
    <t>NF(NEU-HA)</t>
  </si>
  <si>
    <t>N(BF)</t>
  </si>
  <si>
    <t>R_{BF,AF7} [k,k+7]</t>
  </si>
  <si>
    <t>NF(BF)[k+11]</t>
  </si>
  <si>
    <t>R_{BF,AF7} [k,k+14]</t>
  </si>
  <si>
    <t>Obere Grenze des 95%-Prädiktionsintervalls der Anzahl Neuerkrankungen [ohne Glättung]</t>
  </si>
  <si>
    <t>Untere Grenze des 95%-Prädiktionsintervalls der Anzahl Neuerkrankungen [ohne Glättung]</t>
  </si>
  <si>
    <t>Datenquelle: Robert-Koch-Institut</t>
  </si>
  <si>
    <t>Mittelwert</t>
  </si>
  <si>
    <t>Standardabweichung</t>
  </si>
  <si>
    <t>R NEU-H</t>
  </si>
  <si>
    <t>R NEU-HA</t>
  </si>
  <si>
    <t>R NEU-A</t>
  </si>
  <si>
    <t>MAE NF(NEU-H) vs. N(RKI-H)</t>
  </si>
  <si>
    <t>MAE NF(NEU-HA) vs. N(RKI-H)</t>
  </si>
  <si>
    <t>Supplementary Material zu</t>
  </si>
  <si>
    <t xml:space="preserve">Ralf Mikut, Tillmann Mühlpfordt, Markus Reischl, Veit Hagenmeyer: </t>
  </si>
  <si>
    <t xml:space="preserve">Schätzung einer zeitabhängigen Reproduktionszahl R für Daten mit einer wöchentlichen Periodizität am Beispiel von SARS-CoV-2-Infektionen und COVID-19. </t>
  </si>
  <si>
    <t>Kontakt: ralf.mikut@kit.edu</t>
  </si>
  <si>
    <t>Neuberechnung mit Formel  NF(RKI-H)</t>
  </si>
  <si>
    <t>Neuberechnung mit Formel R (RKI-H)</t>
  </si>
  <si>
    <t>Versionen:</t>
  </si>
  <si>
    <t>Originale Version</t>
  </si>
  <si>
    <t xml:space="preserve">Tabellenspalten: </t>
  </si>
  <si>
    <t>aus Datum berechnet</t>
  </si>
  <si>
    <t>Index</t>
  </si>
  <si>
    <t>Spalten-ID</t>
  </si>
  <si>
    <t>A</t>
  </si>
  <si>
    <t>E</t>
  </si>
  <si>
    <t>I</t>
  </si>
  <si>
    <t>R</t>
  </si>
  <si>
    <t>K</t>
  </si>
  <si>
    <t>B</t>
  </si>
  <si>
    <t>C</t>
  </si>
  <si>
    <t>D</t>
  </si>
  <si>
    <t>F</t>
  </si>
  <si>
    <t>G</t>
  </si>
  <si>
    <t>H</t>
  </si>
  <si>
    <t>J</t>
  </si>
  <si>
    <t>L</t>
  </si>
  <si>
    <t>M</t>
  </si>
  <si>
    <t>N</t>
  </si>
  <si>
    <t>O</t>
  </si>
  <si>
    <t>P</t>
  </si>
  <si>
    <t>Q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</si>
  <si>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</si>
  <si>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</si>
  <si>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</si>
  <si>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</si>
  <si>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</si>
  <si>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</si>
  <si>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</si>
  <si>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</si>
  <si>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</si>
  <si>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</si>
  <si>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</si>
  <si>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</si>
  <si>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</si>
  <si>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</si>
  <si>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</si>
  <si>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</si>
  <si>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</si>
  <si>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</si>
  <si>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aus Datum RKI-Tagesbericht berechnet</t>
  </si>
  <si>
    <t xml:space="preserve">Untere Grenze des 95%-Prädiktionsintervalls der Reproduktionszahl R </t>
  </si>
  <si>
    <t xml:space="preserve">Obere Grenze des 95%-Prädiktionsintervalls der Reproduktionszahl R </t>
  </si>
  <si>
    <t xml:space="preserve">Obere Grenze des 95%-Prädiktionsintervalls der Anzahl Neuerkrankungen [ohne Glättung] </t>
  </si>
  <si>
    <t>ja</t>
  </si>
  <si>
    <t>nein</t>
  </si>
  <si>
    <t>für "-A"-Modelle nutzbar</t>
  </si>
  <si>
    <t>Modellstatistiken:</t>
  </si>
  <si>
    <t>Erläuterung (inkl. Datenquelle)</t>
  </si>
  <si>
    <t>N_{BF} [k+3,k+4]</t>
  </si>
  <si>
    <t>akasual gefiltert aus N(RKI-H)</t>
  </si>
  <si>
    <t>berechnet aus NF(NEU-H) aus aktuellem Wert und Wert vor 4 Tagen</t>
  </si>
  <si>
    <t>berechnet aus N_{BF,AF7} [k+3,k+7]; aktueller Wert und Wert vor 4 Tagen</t>
  </si>
  <si>
    <t>aus dem jeweiligen tägl. Lagebericht des RKI (gemeldete Zahlen vom Vortag, immer 4 Tage nach dem Erkrankungsdatum)</t>
  </si>
  <si>
    <t>aus dem jeweiligen tägl. Lagebericht des RKI (aktuelle R-Schätzung)</t>
  </si>
  <si>
    <t>aus NF(BF)[k+11], berechnet aus aktuellem Wert und Wert vor 4 Tagen</t>
  </si>
  <si>
    <t>berechnet aus NF(NEU-HA) aus aktuellem Wert und Wert vor 4 Tagen von NF(NEU-H), der ist dann nämlich bekannt</t>
  </si>
  <si>
    <t>akasual gefiltert aus N(RKI-H) mit Schätzung zukünftiger Werte, diese basieren auf dem letzten bekannten R von NEU-H vor 3 Tagen (weil dann alle Werte für das akausale Filter bekannt sind)</t>
  </si>
  <si>
    <t>NF_{BF,AF7} [k+3,k+7]</t>
  </si>
  <si>
    <t xml:space="preserve">akausal gefiltert aus der N_{BF} [k+3,k+4] (Fallzahl tägl. Lagebericht), aus Sicht des Lageberichts gehen die Tage k-3:k+3 ein; aus Sicht des Erkrankungsdatums die Tage k+1:k+7 ein </t>
  </si>
  <si>
    <t>akausal gefiltert aus der Fallzahl tägl. Lagebericht, aus dessen Sicht gehen die Tage k:-k-6 ein: direkt die Werte k-3:k; zukünftige Werte werden geschätzt mit R-Wert aus R_{BF,AF7} [k,k+7] vor 3 Tagen (damit wieder aktuell verfügbar)</t>
  </si>
  <si>
    <t>aus NF(NEU-A), berechnet aus aktuellem Wert und Wert von "NF_{BF,AF7} [k+3,k+7]" 4 Tagen</t>
  </si>
  <si>
    <t>NF_{BF,AF7} [k+3,k+7], um weitere 7 Tage in die Vergangenheit geschoben, korrespondiert damit mit einem zukünftigem Wert 11 Tage nach dem Erkrankungsbeginn (7 Tage aus Verschiebung + 4 Tage Meldedatum), aus Sicht des Erkrankungsdatums gehen diei Tage k+8:k+14 ein</t>
  </si>
  <si>
    <t xml:space="preserve">Täglicher Lagebericht </t>
  </si>
  <si>
    <t>berechnet aus N(RKI-H), 4 Tage kausales Filter</t>
  </si>
  <si>
    <t>berechnet aus Neuberechnung mit Formel  NF(RKI-H) aus aktuellem Wert und Wert vor 4 Tagen</t>
  </si>
  <si>
    <t>aus dem jeweiligen tägl. Lagebericht des RKI, dem Erkrankungsdatum zugeordnet (aus dem tägl. Lagebericht 4 Tage zurückgeschoben)</t>
  </si>
  <si>
    <t>NF(RKI7-H)</t>
  </si>
  <si>
    <t>R(RKI7-H)</t>
  </si>
  <si>
    <t>Neuberechnung R(RKI7)</t>
  </si>
  <si>
    <t>R(RKI7-A)</t>
  </si>
  <si>
    <t>Untere Grenze des 95%-Prädiktionsintervalls des 7-Tage-R Wertes</t>
  </si>
  <si>
    <t>Obere Grenze des 95%-Prädiktionsintervalls des 7-Tage-R Wertes</t>
  </si>
  <si>
    <t>MAE NF(RKI7-H) vs. N(RKI-H)</t>
  </si>
  <si>
    <t>ACHTUNG! Messbereich muss an gülige Werte angepasst werden</t>
  </si>
  <si>
    <t>MAE gegen R(RKI7-H)</t>
  </si>
  <si>
    <t>aktuell</t>
  </si>
  <si>
    <t>R RKI7-H</t>
  </si>
  <si>
    <t>MAE(RKI7-H vs. RKI-H)</t>
  </si>
  <si>
    <t>MAE(RKI7-H vs. RKI7-H)</t>
  </si>
  <si>
    <t>MAE(RKI7-H vs. NEU-H)</t>
  </si>
  <si>
    <t>MAE(RKI7-H vs. NEU-HA)</t>
  </si>
  <si>
    <t>MAE(RKI7-H vs. NEU-A)</t>
  </si>
  <si>
    <t>berechnet aus N(RKI-H), 7 Tage kausales Filter</t>
  </si>
  <si>
    <t>Neuberechnung R(RKI7-H)</t>
  </si>
  <si>
    <t>ja*</t>
  </si>
  <si>
    <t>Neuberechnung R(RKI-7H) aus NF(RKI+H), Veschiebung um einen Tag in die Zukunft, * einen Tag später verfügbar</t>
  </si>
  <si>
    <t>aus dem jeweiligen tägl. Lagebericht des RKI (aktuelle R-Schätzung), ab dem 14.5.2020 verfügbar, * einen Tag später verfügbar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</si>
  <si>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</si>
  <si>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</si>
  <si>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</si>
  <si>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</si>
  <si>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</si>
  <si>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</si>
  <si>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</si>
  <si>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</si>
  <si>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</si>
  <si>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bis 12.5., nicht verändern!</t>
  </si>
  <si>
    <t>https://publikationen.bibliothek.kit.edu/1000119466/7364762</t>
  </si>
  <si>
    <t>http://dx.doi.org/10.13140/RG.2.2.14990</t>
  </si>
  <si>
    <t>täglich</t>
  </si>
  <si>
    <t>reguläre Datenupdates</t>
  </si>
  <si>
    <t>ID</t>
  </si>
  <si>
    <t>Wochentag Erkrankungsdatum</t>
  </si>
  <si>
    <t>Wochentag RKI-Tagesbericht</t>
  </si>
  <si>
    <t>MAE(RKI7-H vs. RKI-A)</t>
  </si>
  <si>
    <t>MAE NF(RKI-H) vs. N(RKI-H)</t>
  </si>
  <si>
    <t xml:space="preserve">Preprint, 17.5.2020, Karlsruher Institut für Technologie, Researchgate, </t>
  </si>
  <si>
    <t>Excel-Tabelle zum Nowcasting vom 28.5.2020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</si>
</sst>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sz val="11"/>
      <name val="Calibri"/>
    </font>
    <font>
      <u/>
      <sz val="11"/>
      <color theme="1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3">
    <xf numFmtId="0" fontId="0" fillId="0" borderId="0"/>
    <xf numFmtId="0" fontId="2" fillId="0" borderId="1"/>
    <xf numFmtId="0" fontId="1" fillId="0" borderId="1"/>
    <xf numFmtId="0" fontId="2" fillId="0" borderId="1"/>
    <xf numFmtId="0" fontId="5" fillId="0" borderId="1"/>
    <xf numFmtId="0" fontId="6" fillId="0" borderId="1" applyNumberFormat="0" applyFill="0" applyBorder="0" applyAlignment="0" applyProtection="0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1" fillId="0" borderId="1"/>
  </cellStyleXfs>
  <cellXfs count="68">
    <xf numFmtId="0" fontId="0" fillId="0" borderId="0" xfId="0"/>
    <xf numFmtId="1" fontId="0" fillId="0" borderId="0" xfId="0" applyNumberFormat="1"/>
    <xf numFmtId="2" fontId="0" fillId="0" borderId="0" xfId="0" applyNumberFormat="1"/>
    <xf numFmtId="14" fontId="2" fillId="2" borderId="1" xfId="3" applyNumberFormat="1" applyFill="1" applyBorder="1"/>
    <xf numFmtId="1" fontId="0" fillId="2" borderId="0" xfId="0" applyNumberFormat="1" applyFill="1"/>
    <xf numFmtId="14" fontId="0" fillId="2" borderId="0" xfId="0" applyNumberFormat="1" applyFill="1"/>
    <xf numFmtId="1" fontId="1" fillId="2" borderId="0" xfId="0" applyNumberFormat="1" applyFont="1" applyFill="1" applyAlignment="1">
      <alignment vertical="center" wrapText="1"/>
    </xf>
    <xf numFmtId="2" fontId="0" fillId="2" borderId="0" xfId="0" applyNumberFormat="1" applyFill="1"/>
    <xf numFmtId="2" fontId="1" fillId="2" borderId="0" xfId="0" applyNumberFormat="1" applyFont="1" applyFill="1"/>
    <xf numFmtId="0" fontId="0" fillId="2" borderId="0" xfId="0" applyFill="1"/>
    <xf numFmtId="14" fontId="2" fillId="0" borderId="1" xfId="3" applyNumberFormat="1" applyFill="1" applyBorder="1"/>
    <xf numFmtId="0" fontId="0" fillId="0" borderId="0" xfId="0" applyFill="1"/>
    <xf numFmtId="1" fontId="0" fillId="0" borderId="0" xfId="0" applyNumberFormat="1" applyFill="1"/>
    <xf numFmtId="14" fontId="0" fillId="0" borderId="0" xfId="0" applyNumberFormat="1" applyFill="1"/>
    <xf numFmtId="1" fontId="1" fillId="0" borderId="0" xfId="0" applyNumberFormat="1" applyFont="1" applyFill="1" applyAlignment="1">
      <alignment vertical="center" wrapText="1"/>
    </xf>
    <xf numFmtId="2" fontId="0" fillId="0" borderId="0" xfId="0" applyNumberFormat="1" applyFill="1"/>
    <xf numFmtId="2" fontId="1" fillId="0" borderId="0" xfId="0" applyNumberFormat="1" applyFont="1" applyFill="1"/>
    <xf numFmtId="0" fontId="0" fillId="0" borderId="0" xfId="0" applyFill="1" applyAlignment="1">
      <alignment wrapText="1"/>
    </xf>
    <xf numFmtId="0" fontId="1" fillId="0" borderId="0" xfId="0" applyFont="1" applyFill="1" applyAlignment="1">
      <alignment wrapText="1"/>
    </xf>
    <xf numFmtId="1" fontId="1" fillId="0" borderId="0" xfId="0" applyNumberFormat="1" applyFont="1" applyFill="1" applyAlignment="1">
      <alignment wrapText="1"/>
    </xf>
    <xf numFmtId="14" fontId="1" fillId="0" borderId="0" xfId="0" applyNumberFormat="1" applyFont="1" applyFill="1" applyAlignment="1">
      <alignment wrapText="1"/>
    </xf>
    <xf numFmtId="0" fontId="1" fillId="0" borderId="0" xfId="0" applyFont="1" applyFill="1"/>
    <xf numFmtId="2" fontId="3" fillId="2" borderId="0" xfId="0" applyNumberFormat="1" applyFont="1" applyFill="1"/>
    <xf numFmtId="2" fontId="3" fillId="0" borderId="0" xfId="0" applyNumberFormat="1" applyFont="1" applyFill="1"/>
    <xf numFmtId="2" fontId="1" fillId="0" borderId="0" xfId="0" applyNumberFormat="1" applyFont="1" applyFill="1" applyAlignment="1">
      <alignment wrapText="1"/>
    </xf>
    <xf numFmtId="0" fontId="1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1" fontId="0" fillId="0" borderId="0" xfId="0" applyNumberFormat="1" applyFill="1" applyAlignment="1">
      <alignment wrapText="1"/>
    </xf>
    <xf numFmtId="1" fontId="2" fillId="0" borderId="1" xfId="3" applyNumberFormat="1" applyFill="1" applyBorder="1"/>
    <xf numFmtId="0" fontId="0" fillId="3" borderId="0" xfId="0" applyFill="1"/>
    <xf numFmtId="2" fontId="0" fillId="3" borderId="0" xfId="0" applyNumberFormat="1" applyFill="1"/>
    <xf numFmtId="1" fontId="0" fillId="3" borderId="0" xfId="0" applyNumberFormat="1" applyFill="1"/>
    <xf numFmtId="2" fontId="1" fillId="3" borderId="0" xfId="0" applyNumberFormat="1" applyFont="1" applyFill="1"/>
    <xf numFmtId="1" fontId="1" fillId="3" borderId="0" xfId="0" applyNumberFormat="1" applyFont="1" applyFill="1" applyAlignment="1">
      <alignment vertical="center" wrapText="1"/>
    </xf>
    <xf numFmtId="14" fontId="0" fillId="0" borderId="0" xfId="0" applyNumberFormat="1" applyAlignment="1">
      <alignment horizontal="left"/>
    </xf>
    <xf numFmtId="2" fontId="4" fillId="3" borderId="0" xfId="0" applyNumberFormat="1" applyFont="1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 wrapText="1"/>
    </xf>
    <xf numFmtId="1" fontId="1" fillId="0" borderId="0" xfId="0" applyNumberFormat="1" applyFont="1" applyFill="1" applyAlignment="1">
      <alignment horizontal="center" wrapText="1"/>
    </xf>
    <xf numFmtId="2" fontId="1" fillId="0" borderId="0" xfId="0" applyNumberFormat="1" applyFont="1" applyFill="1" applyAlignment="1">
      <alignment horizontal="center" wrapText="1"/>
    </xf>
    <xf numFmtId="14" fontId="1" fillId="0" borderId="0" xfId="0" applyNumberFormat="1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2" fontId="0" fillId="0" borderId="0" xfId="0" applyNumberFormat="1" applyFill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wrapText="1"/>
    </xf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/>
    <xf numFmtId="14" fontId="2" fillId="4" borderId="1" xfId="3" applyNumberFormat="1" applyFill="1" applyBorder="1"/>
    <xf numFmtId="1" fontId="2" fillId="4" borderId="1" xfId="3" applyNumberFormat="1" applyFill="1" applyBorder="1"/>
    <xf numFmtId="0" fontId="0" fillId="4" borderId="0" xfId="0" applyFill="1"/>
    <xf numFmtId="1" fontId="0" fillId="4" borderId="0" xfId="0" applyNumberFormat="1" applyFill="1"/>
    <xf numFmtId="2" fontId="0" fillId="4" borderId="0" xfId="0" applyNumberFormat="1" applyFill="1"/>
    <xf numFmtId="14" fontId="0" fillId="4" borderId="0" xfId="0" applyNumberFormat="1" applyFill="1"/>
    <xf numFmtId="1" fontId="1" fillId="4" borderId="0" xfId="0" applyNumberFormat="1" applyFont="1" applyFill="1" applyAlignment="1">
      <alignment vertical="center" wrapText="1"/>
    </xf>
    <xf numFmtId="2" fontId="1" fillId="4" borderId="0" xfId="0" applyNumberFormat="1" applyFont="1" applyFill="1"/>
    <xf numFmtId="0" fontId="0" fillId="0" borderId="0" xfId="0" applyAlignment="1">
      <alignment horizontal="center" vertical="center" wrapText="1"/>
    </xf>
    <xf numFmtId="2" fontId="1" fillId="0" borderId="0" xfId="0" applyNumberFormat="1" applyFont="1" applyFill="1" applyAlignment="1"/>
    <xf numFmtId="2" fontId="3" fillId="4" borderId="0" xfId="0" applyNumberFormat="1" applyFont="1" applyFill="1"/>
    <xf numFmtId="0" fontId="0" fillId="0" borderId="0" xfId="0" applyAlignment="1">
      <alignment horizontal="left" vertical="center" wrapText="1"/>
    </xf>
    <xf numFmtId="0" fontId="6" fillId="0" borderId="1" xfId="5"/>
  </cellXfs>
  <cellStyles count="13">
    <cellStyle name="Link" xfId="5" builtinId="8"/>
    <cellStyle name="Standard" xfId="0" builtinId="0"/>
    <cellStyle name="Standard 10" xfId="11"/>
    <cellStyle name="Standard 2" xfId="1"/>
    <cellStyle name="Standard 2 2" xfId="7"/>
    <cellStyle name="Standard 2 3" xfId="12"/>
    <cellStyle name="Standard 3" xfId="2"/>
    <cellStyle name="Standard 4" xfId="3"/>
    <cellStyle name="Standard 5" xfId="4"/>
    <cellStyle name="Standard 6" xfId="6"/>
    <cellStyle name="Standard 7" xfId="8"/>
    <cellStyle name="Standard 8" xfId="9"/>
    <cellStyle name="Standard 9" xfId="1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dx.doi.org/10.13140/RG.2.2.14990" TargetMode="External"/><Relationship Id="rId1" Type="http://schemas.openxmlformats.org/officeDocument/2006/relationships/hyperlink" Target="https://publikationen.bibliothek.kit.edu/1000119466/73647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5"/>
  <sheetViews>
    <sheetView tabSelected="1" zoomScale="90" zoomScaleNormal="90" workbookViewId="0">
      <pane xSplit="1" ySplit="1" topLeftCell="Q45" activePane="bottomRight" state="frozenSplit"/>
      <selection pane="topRight" activeCell="B1" sqref="B1"/>
      <selection pane="bottomLeft" activeCell="A2" sqref="A2"/>
      <selection pane="bottomRight" activeCell="X51" sqref="X51"/>
    </sheetView>
  </sheetViews>
  <sheetFormatPr baseColWidth="10" defaultColWidth="9.15234375" defaultRowHeight="14.6"/>
  <cols>
    <col min="1" max="1" width="17" style="11" customWidth="1"/>
    <col min="2" max="2" width="17" style="12" customWidth="1"/>
    <col min="3" max="3" width="15.69140625" style="11" customWidth="1"/>
    <col min="4" max="9" width="9.15234375" style="11"/>
    <col min="10" max="10" width="9.15234375" style="21"/>
    <col min="11" max="11" width="9.15234375" style="11"/>
    <col min="12" max="16" width="15.53515625" style="11" customWidth="1"/>
    <col min="17" max="17" width="15.53515625" style="15" customWidth="1"/>
    <col min="18" max="19" width="9.15234375" style="11"/>
    <col min="20" max="20" width="9.15234375" style="15"/>
    <col min="21" max="21" width="11.921875" style="13" customWidth="1"/>
    <col min="22" max="22" width="15.69140625" style="11" customWidth="1"/>
    <col min="23" max="23" width="12.53515625" style="12" customWidth="1"/>
    <col min="24" max="25" width="9.15234375" style="15"/>
    <col min="26" max="26" width="10.69140625" style="12" customWidth="1"/>
    <col min="27" max="27" width="9.15234375" style="16"/>
    <col min="28" max="28" width="10.84375" style="12" customWidth="1"/>
    <col min="29" max="29" width="11.53515625" style="16" customWidth="1"/>
    <col min="30" max="30" width="12.84375" style="12" customWidth="1"/>
    <col min="31" max="31" width="9.15234375" style="16"/>
    <col min="32" max="32" width="9.15234375" style="11"/>
    <col min="33" max="33" width="9.15234375" style="15"/>
    <col min="34" max="35" width="9.15234375" style="11"/>
    <col min="36" max="36" width="9.15234375" style="15"/>
    <col min="37" max="39" width="9.15234375" style="11"/>
    <col min="40" max="41" width="9.15234375" style="15"/>
    <col min="42" max="16384" width="9.15234375" style="11"/>
  </cols>
  <sheetData>
    <row r="1" spans="1:45" s="17" customFormat="1" ht="160.30000000000001">
      <c r="A1" s="17" t="s">
        <v>8</v>
      </c>
      <c r="B1" s="29" t="s">
        <v>153</v>
      </c>
      <c r="C1" s="17" t="s">
        <v>154</v>
      </c>
      <c r="D1" s="18" t="s">
        <v>9</v>
      </c>
      <c r="E1" s="17" t="s">
        <v>34</v>
      </c>
      <c r="F1" s="17" t="s">
        <v>33</v>
      </c>
      <c r="G1" s="18" t="s">
        <v>10</v>
      </c>
      <c r="H1" s="17" t="s">
        <v>0</v>
      </c>
      <c r="I1" s="17" t="s">
        <v>1</v>
      </c>
      <c r="J1" s="18" t="s">
        <v>5</v>
      </c>
      <c r="K1" s="17" t="s">
        <v>2</v>
      </c>
      <c r="L1" s="17" t="s">
        <v>3</v>
      </c>
      <c r="M1" s="18" t="s">
        <v>119</v>
      </c>
      <c r="N1" s="63" t="s">
        <v>122</v>
      </c>
      <c r="O1" s="63" t="s">
        <v>123</v>
      </c>
      <c r="P1" s="17" t="s">
        <v>118</v>
      </c>
      <c r="Q1" s="24" t="s">
        <v>120</v>
      </c>
      <c r="R1" s="19" t="s">
        <v>29</v>
      </c>
      <c r="S1" s="19" t="s">
        <v>47</v>
      </c>
      <c r="T1" s="24" t="s">
        <v>48</v>
      </c>
      <c r="U1" s="20" t="s">
        <v>4</v>
      </c>
      <c r="V1" s="17" t="s">
        <v>155</v>
      </c>
      <c r="W1" s="19" t="s">
        <v>100</v>
      </c>
      <c r="X1" s="18" t="s">
        <v>6</v>
      </c>
      <c r="Y1" s="18" t="s">
        <v>121</v>
      </c>
      <c r="Z1" s="18" t="s">
        <v>27</v>
      </c>
      <c r="AA1" s="24" t="s">
        <v>7</v>
      </c>
      <c r="AB1" s="18" t="s">
        <v>28</v>
      </c>
      <c r="AC1" s="18" t="s">
        <v>11</v>
      </c>
      <c r="AD1" s="18" t="s">
        <v>109</v>
      </c>
      <c r="AE1" s="18" t="s">
        <v>30</v>
      </c>
      <c r="AF1" s="18" t="s">
        <v>12</v>
      </c>
      <c r="AG1" s="24" t="s">
        <v>13</v>
      </c>
      <c r="AH1" s="18" t="s">
        <v>31</v>
      </c>
      <c r="AI1" s="18" t="s">
        <v>32</v>
      </c>
      <c r="AJ1" s="24" t="s">
        <v>129</v>
      </c>
      <c r="AK1" s="24" t="s">
        <v>130</v>
      </c>
      <c r="AL1" s="24" t="s">
        <v>131</v>
      </c>
      <c r="AM1" s="18" t="s">
        <v>132</v>
      </c>
      <c r="AN1" s="24" t="s">
        <v>156</v>
      </c>
      <c r="AO1" s="24" t="s">
        <v>133</v>
      </c>
      <c r="AP1" s="18" t="s">
        <v>157</v>
      </c>
      <c r="AQ1" s="17" t="s">
        <v>124</v>
      </c>
      <c r="AR1" s="17" t="s">
        <v>41</v>
      </c>
      <c r="AS1" s="17" t="s">
        <v>42</v>
      </c>
    </row>
    <row r="2" spans="1:45">
      <c r="A2" s="10">
        <v>43892</v>
      </c>
      <c r="B2" s="30">
        <v>0</v>
      </c>
      <c r="C2" s="11" t="str">
        <f>TEXT(A2,"TTTT")</f>
        <v>Montag</v>
      </c>
      <c r="D2">
        <v>307</v>
      </c>
      <c r="E2">
        <v>292</v>
      </c>
      <c r="F2">
        <v>323</v>
      </c>
      <c r="G2">
        <v>226</v>
      </c>
      <c r="H2">
        <v>214</v>
      </c>
      <c r="I2">
        <v>239</v>
      </c>
      <c r="J2"/>
      <c r="K2"/>
      <c r="L2"/>
      <c r="M2"/>
      <c r="N2"/>
      <c r="O2"/>
      <c r="P2"/>
      <c r="Q2" s="2"/>
      <c r="R2" s="31"/>
      <c r="S2" s="31"/>
      <c r="T2" s="32"/>
      <c r="U2" s="13">
        <v>43896</v>
      </c>
      <c r="V2" s="11" t="str">
        <f t="shared" ref="V2:V33" si="0">TEXT(U2,"TTTT")</f>
        <v>Freitag</v>
      </c>
      <c r="W2" s="35"/>
      <c r="Z2" s="33"/>
      <c r="AA2" s="34"/>
      <c r="AB2" s="33"/>
      <c r="AC2" s="34"/>
      <c r="AD2" s="33"/>
      <c r="AE2" s="34"/>
      <c r="AF2" s="31"/>
      <c r="AG2" s="32"/>
      <c r="AH2" s="31"/>
      <c r="AI2" s="31"/>
    </row>
    <row r="3" spans="1:45">
      <c r="A3" s="10">
        <v>43893</v>
      </c>
      <c r="B3" s="30">
        <v>1</v>
      </c>
      <c r="C3" s="11" t="str">
        <f t="shared" ref="C3:C66" si="1">TEXT(A3,"TTTT")</f>
        <v>Dienstag</v>
      </c>
      <c r="D3">
        <v>325</v>
      </c>
      <c r="E3">
        <v>304</v>
      </c>
      <c r="F3">
        <v>347</v>
      </c>
      <c r="G3">
        <v>263</v>
      </c>
      <c r="H3">
        <v>248</v>
      </c>
      <c r="I3">
        <v>278</v>
      </c>
      <c r="J3"/>
      <c r="K3"/>
      <c r="L3"/>
      <c r="M3"/>
      <c r="N3"/>
      <c r="O3"/>
      <c r="P3"/>
      <c r="Q3" s="2"/>
      <c r="R3" s="31"/>
      <c r="S3" s="33"/>
      <c r="T3" s="32"/>
      <c r="U3" s="13">
        <v>43897</v>
      </c>
      <c r="V3" s="11" t="str">
        <f t="shared" si="0"/>
        <v>Samstag</v>
      </c>
      <c r="W3" s="35"/>
      <c r="Z3" s="33"/>
      <c r="AA3" s="34"/>
      <c r="AB3" s="33"/>
      <c r="AC3" s="34"/>
      <c r="AD3" s="33"/>
      <c r="AE3" s="34"/>
      <c r="AF3" s="31"/>
      <c r="AG3" s="32"/>
      <c r="AH3" s="31"/>
      <c r="AI3" s="31"/>
    </row>
    <row r="4" spans="1:45">
      <c r="A4" s="10">
        <v>43894</v>
      </c>
      <c r="B4" s="30">
        <v>2</v>
      </c>
      <c r="C4" s="11" t="str">
        <f t="shared" si="1"/>
        <v>Mittwoch</v>
      </c>
      <c r="D4">
        <v>456</v>
      </c>
      <c r="E4">
        <v>437</v>
      </c>
      <c r="F4">
        <v>476</v>
      </c>
      <c r="G4">
        <v>329</v>
      </c>
      <c r="H4">
        <v>313</v>
      </c>
      <c r="I4">
        <v>347</v>
      </c>
      <c r="J4"/>
      <c r="K4"/>
      <c r="L4"/>
      <c r="M4"/>
      <c r="N4"/>
      <c r="O4"/>
      <c r="P4"/>
      <c r="Q4" s="2"/>
      <c r="R4" s="31"/>
      <c r="S4" s="33"/>
      <c r="T4" s="32"/>
      <c r="U4" s="13">
        <v>43898</v>
      </c>
      <c r="V4" s="11" t="str">
        <f t="shared" si="0"/>
        <v>Sonntag</v>
      </c>
      <c r="W4" s="35"/>
      <c r="Z4" s="33"/>
      <c r="AA4" s="34"/>
      <c r="AB4" s="33"/>
      <c r="AC4" s="34"/>
      <c r="AD4" s="33"/>
      <c r="AE4" s="34"/>
      <c r="AF4" s="31"/>
      <c r="AG4" s="32"/>
      <c r="AH4" s="31"/>
      <c r="AI4" s="31"/>
    </row>
    <row r="5" spans="1:45">
      <c r="A5" s="10">
        <v>43895</v>
      </c>
      <c r="B5" s="30">
        <v>3</v>
      </c>
      <c r="C5" s="11" t="str">
        <f t="shared" si="1"/>
        <v>Donnerstag</v>
      </c>
      <c r="D5">
        <v>507</v>
      </c>
      <c r="E5">
        <v>483</v>
      </c>
      <c r="F5">
        <v>529</v>
      </c>
      <c r="G5">
        <v>399</v>
      </c>
      <c r="H5">
        <v>379</v>
      </c>
      <c r="I5">
        <v>419</v>
      </c>
      <c r="J5"/>
      <c r="K5"/>
      <c r="L5"/>
      <c r="M5"/>
      <c r="N5"/>
      <c r="O5"/>
      <c r="P5"/>
      <c r="Q5" s="2"/>
      <c r="R5" s="31"/>
      <c r="S5" s="4">
        <f t="shared" ref="S5:S36" si="2">AVERAGE(D2:D5)</f>
        <v>398.75</v>
      </c>
      <c r="T5" s="32"/>
      <c r="U5" s="13">
        <v>43899</v>
      </c>
      <c r="V5" s="11" t="str">
        <f t="shared" si="0"/>
        <v>Montag</v>
      </c>
      <c r="W5" s="33"/>
      <c r="Z5" s="12">
        <f>AVERAGE(D2:D8)</f>
        <v>666.57142857142856</v>
      </c>
      <c r="AA5" s="34"/>
      <c r="AB5" s="33"/>
      <c r="AC5" s="34"/>
      <c r="AD5" s="33"/>
      <c r="AE5" s="34"/>
      <c r="AF5" s="31"/>
      <c r="AG5" s="32"/>
      <c r="AH5" s="31"/>
      <c r="AI5" s="31"/>
    </row>
    <row r="6" spans="1:45">
      <c r="A6" s="10">
        <v>43896</v>
      </c>
      <c r="B6" s="30">
        <v>4</v>
      </c>
      <c r="C6" s="11" t="str">
        <f t="shared" si="1"/>
        <v>Freitag</v>
      </c>
      <c r="D6">
        <v>756</v>
      </c>
      <c r="E6">
        <v>731</v>
      </c>
      <c r="F6">
        <v>783</v>
      </c>
      <c r="G6">
        <v>511</v>
      </c>
      <c r="H6">
        <v>488</v>
      </c>
      <c r="I6">
        <v>534</v>
      </c>
      <c r="J6">
        <v>2.2599999999999998</v>
      </c>
      <c r="K6">
        <v>2.1800000000000002</v>
      </c>
      <c r="L6">
        <v>2.34</v>
      </c>
      <c r="M6">
        <v>2.33</v>
      </c>
      <c r="N6">
        <v>2.27</v>
      </c>
      <c r="O6">
        <v>2.39</v>
      </c>
      <c r="P6" s="12"/>
      <c r="R6" s="31"/>
      <c r="S6" s="4">
        <f t="shared" si="2"/>
        <v>511</v>
      </c>
      <c r="T6" s="32"/>
      <c r="U6" s="13">
        <v>43900</v>
      </c>
      <c r="V6" s="11" t="str">
        <f t="shared" si="0"/>
        <v>Dienstag</v>
      </c>
      <c r="W6" s="14">
        <v>157</v>
      </c>
      <c r="Z6" s="12">
        <f>AVERAGE(D3:D9)</f>
        <v>905.71428571428567</v>
      </c>
      <c r="AA6" s="34"/>
      <c r="AB6" s="33"/>
      <c r="AC6" s="34"/>
      <c r="AD6" s="33"/>
      <c r="AE6" s="34"/>
      <c r="AF6" s="31"/>
      <c r="AG6" s="32"/>
      <c r="AH6" s="31"/>
      <c r="AI6" s="31"/>
    </row>
    <row r="7" spans="1:45">
      <c r="A7" s="10">
        <v>43897</v>
      </c>
      <c r="B7" s="30">
        <v>5</v>
      </c>
      <c r="C7" s="11" t="str">
        <f t="shared" si="1"/>
        <v>Samstag</v>
      </c>
      <c r="D7">
        <v>979</v>
      </c>
      <c r="E7">
        <v>952</v>
      </c>
      <c r="F7">
        <v>1008</v>
      </c>
      <c r="G7">
        <v>674</v>
      </c>
      <c r="H7">
        <v>650</v>
      </c>
      <c r="I7">
        <v>699</v>
      </c>
      <c r="J7">
        <v>2.57</v>
      </c>
      <c r="K7">
        <v>2.4700000000000002</v>
      </c>
      <c r="L7">
        <v>2.68</v>
      </c>
      <c r="M7">
        <v>2.54</v>
      </c>
      <c r="N7">
        <v>2.48</v>
      </c>
      <c r="O7">
        <v>2.58</v>
      </c>
      <c r="P7" s="12">
        <f>AVERAGE(D1:D7)</f>
        <v>555</v>
      </c>
      <c r="R7" s="31"/>
      <c r="S7" s="4">
        <f t="shared" si="2"/>
        <v>674.5</v>
      </c>
      <c r="T7" s="32"/>
      <c r="U7" s="13">
        <v>43901</v>
      </c>
      <c r="V7" s="11" t="str">
        <f t="shared" si="0"/>
        <v>Mittwoch</v>
      </c>
      <c r="W7" s="14">
        <v>271</v>
      </c>
      <c r="Z7" s="12">
        <f>AVERAGE(D4:D10)</f>
        <v>1223.5714285714287</v>
      </c>
      <c r="AA7" s="34"/>
      <c r="AB7" s="33"/>
      <c r="AC7" s="34"/>
      <c r="AD7" s="33"/>
      <c r="AE7" s="34"/>
      <c r="AF7" s="31"/>
      <c r="AG7" s="32"/>
      <c r="AH7" s="31"/>
      <c r="AI7" s="31"/>
    </row>
    <row r="8" spans="1:45">
      <c r="A8" s="10">
        <v>43898</v>
      </c>
      <c r="B8" s="30">
        <v>6</v>
      </c>
      <c r="C8" s="11" t="str">
        <f t="shared" si="1"/>
        <v>Sonntag</v>
      </c>
      <c r="D8">
        <v>1336</v>
      </c>
      <c r="E8">
        <v>1298</v>
      </c>
      <c r="F8">
        <v>1372</v>
      </c>
      <c r="G8">
        <v>895</v>
      </c>
      <c r="H8">
        <v>866</v>
      </c>
      <c r="I8">
        <v>923</v>
      </c>
      <c r="J8">
        <v>2.72</v>
      </c>
      <c r="K8">
        <v>2.61</v>
      </c>
      <c r="L8">
        <v>2.8</v>
      </c>
      <c r="M8">
        <v>2.89</v>
      </c>
      <c r="N8">
        <v>2.83</v>
      </c>
      <c r="O8">
        <v>2.94</v>
      </c>
      <c r="P8" s="12">
        <f t="shared" ref="P8:P71" si="3">AVERAGE(D2:D8)</f>
        <v>666.57142857142856</v>
      </c>
      <c r="R8" s="31"/>
      <c r="S8" s="4">
        <f t="shared" si="2"/>
        <v>894.5</v>
      </c>
      <c r="T8" s="32"/>
      <c r="U8" s="13">
        <v>43902</v>
      </c>
      <c r="V8" s="11" t="str">
        <f t="shared" si="0"/>
        <v>Donnerstag</v>
      </c>
      <c r="W8" s="14">
        <v>802</v>
      </c>
      <c r="Z8" s="12">
        <f t="shared" ref="Z8:Z36" si="4">AVERAGE(D5:D11)</f>
        <v>1618.2857142857142</v>
      </c>
      <c r="AA8" s="34"/>
      <c r="AB8" s="33"/>
      <c r="AC8" s="34"/>
      <c r="AD8" s="33"/>
      <c r="AE8" s="34"/>
      <c r="AF8" s="31"/>
      <c r="AG8" s="32"/>
      <c r="AH8" s="31"/>
      <c r="AI8" s="31"/>
    </row>
    <row r="9" spans="1:45" s="9" customFormat="1">
      <c r="A9" s="3">
        <v>43899</v>
      </c>
      <c r="B9" s="30">
        <v>7</v>
      </c>
      <c r="C9" s="9" t="str">
        <f t="shared" si="1"/>
        <v>Montag</v>
      </c>
      <c r="D9">
        <v>1981</v>
      </c>
      <c r="E9">
        <v>1942</v>
      </c>
      <c r="F9">
        <v>2025</v>
      </c>
      <c r="G9">
        <v>1263</v>
      </c>
      <c r="H9">
        <v>1230</v>
      </c>
      <c r="I9">
        <v>1297</v>
      </c>
      <c r="J9">
        <v>3.17</v>
      </c>
      <c r="K9">
        <v>3.08</v>
      </c>
      <c r="L9">
        <v>3.25</v>
      </c>
      <c r="M9">
        <v>3.09</v>
      </c>
      <c r="N9">
        <v>3.04</v>
      </c>
      <c r="O9">
        <v>3.14</v>
      </c>
      <c r="P9" s="12">
        <f t="shared" si="3"/>
        <v>905.71428571428567</v>
      </c>
      <c r="Q9" s="15"/>
      <c r="R9" s="4">
        <f t="shared" ref="R9:R40" si="5">W6</f>
        <v>157</v>
      </c>
      <c r="S9" s="4">
        <f t="shared" si="2"/>
        <v>1263</v>
      </c>
      <c r="T9" s="7">
        <f>S9/S5</f>
        <v>3.1673981191222569</v>
      </c>
      <c r="U9" s="5">
        <v>43903</v>
      </c>
      <c r="V9" s="9" t="str">
        <f t="shared" si="0"/>
        <v>Freitag</v>
      </c>
      <c r="W9" s="6">
        <v>693</v>
      </c>
      <c r="X9" s="7"/>
      <c r="Y9" s="7"/>
      <c r="Z9" s="4">
        <f t="shared" si="4"/>
        <v>2059.2857142857142</v>
      </c>
      <c r="AA9" s="8">
        <f>Z9/Z5</f>
        <v>3.0893699099871408</v>
      </c>
      <c r="AB9" s="33"/>
      <c r="AC9" s="34"/>
      <c r="AD9" s="4">
        <f t="shared" ref="AD9:AD63" si="6">AVERAGE(W6:W12)</f>
        <v>696.14285714285711</v>
      </c>
      <c r="AE9" s="34"/>
      <c r="AF9" s="31"/>
      <c r="AG9" s="32"/>
      <c r="AH9" s="4">
        <f>AD16</f>
        <v>2380</v>
      </c>
      <c r="AI9" s="31"/>
      <c r="AJ9" s="7"/>
      <c r="AN9" s="7"/>
      <c r="AO9" s="7"/>
    </row>
    <row r="10" spans="1:45" s="9" customFormat="1">
      <c r="A10" s="3">
        <v>43900</v>
      </c>
      <c r="B10" s="30">
        <v>8</v>
      </c>
      <c r="C10" s="9" t="str">
        <f t="shared" si="1"/>
        <v>Dienstag</v>
      </c>
      <c r="D10">
        <v>2550</v>
      </c>
      <c r="E10">
        <v>2498</v>
      </c>
      <c r="F10">
        <v>2599</v>
      </c>
      <c r="G10">
        <v>1711</v>
      </c>
      <c r="H10">
        <v>1672</v>
      </c>
      <c r="I10">
        <v>1751</v>
      </c>
      <c r="J10">
        <v>3.35</v>
      </c>
      <c r="K10">
        <v>3.27</v>
      </c>
      <c r="L10">
        <v>3.44</v>
      </c>
      <c r="M10">
        <v>3.18</v>
      </c>
      <c r="N10">
        <v>3.14</v>
      </c>
      <c r="O10">
        <v>3.23</v>
      </c>
      <c r="P10" s="12">
        <f t="shared" si="3"/>
        <v>1223.5714285714287</v>
      </c>
      <c r="Q10" s="15"/>
      <c r="R10" s="4">
        <f t="shared" si="5"/>
        <v>271</v>
      </c>
      <c r="S10" s="4">
        <f t="shared" si="2"/>
        <v>1711.5</v>
      </c>
      <c r="T10" s="7">
        <f>S10/S6</f>
        <v>3.3493150684931505</v>
      </c>
      <c r="U10" s="5">
        <v>43904</v>
      </c>
      <c r="V10" s="9" t="str">
        <f t="shared" si="0"/>
        <v>Samstag</v>
      </c>
      <c r="W10" s="6">
        <v>733</v>
      </c>
      <c r="X10" s="7"/>
      <c r="Y10" s="7"/>
      <c r="Z10" s="4">
        <f t="shared" si="4"/>
        <v>2576.8571428571427</v>
      </c>
      <c r="AA10" s="8">
        <f t="shared" ref="AA10:AA64" si="7">Z10/Z6</f>
        <v>2.8451104100946369</v>
      </c>
      <c r="AB10" s="33"/>
      <c r="AC10" s="34"/>
      <c r="AD10" s="4">
        <f t="shared" si="6"/>
        <v>837.14285714285711</v>
      </c>
      <c r="AE10" s="34"/>
      <c r="AF10" s="31"/>
      <c r="AG10" s="32"/>
      <c r="AH10" s="4">
        <f t="shared" ref="AH10:AH56" si="8">AD17</f>
        <v>2897.1428571428573</v>
      </c>
      <c r="AI10" s="31"/>
      <c r="AJ10" s="7"/>
      <c r="AN10" s="7"/>
      <c r="AO10" s="7"/>
    </row>
    <row r="11" spans="1:45" s="9" customFormat="1">
      <c r="A11" s="3">
        <v>43901</v>
      </c>
      <c r="B11" s="30">
        <v>9</v>
      </c>
      <c r="C11" s="9" t="str">
        <f t="shared" si="1"/>
        <v>Mittwoch</v>
      </c>
      <c r="D11">
        <v>3219</v>
      </c>
      <c r="E11">
        <v>3169</v>
      </c>
      <c r="F11">
        <v>3275</v>
      </c>
      <c r="G11">
        <v>2271</v>
      </c>
      <c r="H11">
        <v>2226</v>
      </c>
      <c r="I11">
        <v>2317</v>
      </c>
      <c r="J11">
        <v>3.37</v>
      </c>
      <c r="K11">
        <v>3.29</v>
      </c>
      <c r="L11">
        <v>3.44</v>
      </c>
      <c r="M11">
        <v>3.09</v>
      </c>
      <c r="N11">
        <v>3.05</v>
      </c>
      <c r="O11">
        <v>3.13</v>
      </c>
      <c r="P11" s="12">
        <f t="shared" si="3"/>
        <v>1618.2857142857142</v>
      </c>
      <c r="Q11" s="15">
        <f t="shared" ref="Q11:Q18" si="9">P12/P8</f>
        <v>3.0893699099871408</v>
      </c>
      <c r="R11" s="4">
        <f t="shared" si="5"/>
        <v>802</v>
      </c>
      <c r="S11" s="4">
        <f t="shared" si="2"/>
        <v>2271.5</v>
      </c>
      <c r="T11" s="7">
        <f t="shared" ref="T11:T64" si="10">S11/S7</f>
        <v>3.3676797627872497</v>
      </c>
      <c r="U11" s="5">
        <v>43905</v>
      </c>
      <c r="V11" s="9" t="str">
        <f t="shared" si="0"/>
        <v>Sonntag</v>
      </c>
      <c r="W11" s="6">
        <v>1043</v>
      </c>
      <c r="X11" s="7"/>
      <c r="Y11" s="7"/>
      <c r="Z11" s="4">
        <f t="shared" si="4"/>
        <v>3073.8571428571427</v>
      </c>
      <c r="AA11" s="8">
        <f t="shared" si="7"/>
        <v>2.5122008172796262</v>
      </c>
      <c r="AB11" s="33"/>
      <c r="AC11" s="34"/>
      <c r="AD11" s="4">
        <f t="shared" si="6"/>
        <v>947.28571428571433</v>
      </c>
      <c r="AE11" s="34"/>
      <c r="AF11" s="33"/>
      <c r="AG11" s="34"/>
      <c r="AH11" s="4">
        <f t="shared" si="8"/>
        <v>3336.5714285714284</v>
      </c>
      <c r="AI11" s="31"/>
      <c r="AJ11" s="7"/>
      <c r="AN11" s="7"/>
      <c r="AO11" s="7"/>
    </row>
    <row r="12" spans="1:45" s="9" customFormat="1">
      <c r="A12" s="3">
        <v>43902</v>
      </c>
      <c r="B12" s="30">
        <v>10</v>
      </c>
      <c r="C12" s="9" t="str">
        <f t="shared" si="1"/>
        <v>Donnerstag</v>
      </c>
      <c r="D12">
        <v>3594</v>
      </c>
      <c r="E12">
        <v>3543</v>
      </c>
      <c r="F12">
        <v>3650</v>
      </c>
      <c r="G12">
        <v>2836</v>
      </c>
      <c r="H12">
        <v>2788</v>
      </c>
      <c r="I12">
        <v>2887</v>
      </c>
      <c r="J12">
        <v>3.17</v>
      </c>
      <c r="K12">
        <v>3.11</v>
      </c>
      <c r="L12">
        <v>3.23</v>
      </c>
      <c r="M12">
        <v>2.85</v>
      </c>
      <c r="N12">
        <v>2.82</v>
      </c>
      <c r="O12">
        <v>2.87</v>
      </c>
      <c r="P12" s="12">
        <f t="shared" si="3"/>
        <v>2059.2857142857142</v>
      </c>
      <c r="Q12" s="15">
        <f t="shared" si="9"/>
        <v>2.8451104100946369</v>
      </c>
      <c r="R12" s="4">
        <f t="shared" si="5"/>
        <v>693</v>
      </c>
      <c r="S12" s="4">
        <f t="shared" si="2"/>
        <v>2836</v>
      </c>
      <c r="T12" s="7">
        <f t="shared" si="10"/>
        <v>3.1704863051984349</v>
      </c>
      <c r="U12" s="5">
        <v>43906</v>
      </c>
      <c r="V12" s="9" t="str">
        <f t="shared" si="0"/>
        <v>Montag</v>
      </c>
      <c r="W12" s="6">
        <v>1174</v>
      </c>
      <c r="X12" s="7"/>
      <c r="Y12" s="7"/>
      <c r="Z12" s="4">
        <f t="shared" si="4"/>
        <v>3554.5714285714284</v>
      </c>
      <c r="AA12" s="8">
        <f t="shared" si="7"/>
        <v>2.1965042372881358</v>
      </c>
      <c r="AB12" s="4">
        <f t="shared" ref="AB12:AB43" si="11">AVERAGE(D9:D12,AA9^1.75*D6,AA9^1.75*D7,AA9^1.75*D8)</f>
        <v>4778.8768288201527</v>
      </c>
      <c r="AC12" s="8">
        <f>AB12/Z8</f>
        <v>2.9530488878655605</v>
      </c>
      <c r="AD12" s="4">
        <f t="shared" si="6"/>
        <v>1232.8571428571429</v>
      </c>
      <c r="AE12" s="34"/>
      <c r="AF12" s="33"/>
      <c r="AG12" s="34"/>
      <c r="AH12" s="4">
        <f t="shared" si="8"/>
        <v>3644.1428571428573</v>
      </c>
      <c r="AI12" s="34"/>
      <c r="AJ12" s="7"/>
      <c r="AN12" s="7"/>
      <c r="AO12" s="7"/>
    </row>
    <row r="13" spans="1:45" s="9" customFormat="1">
      <c r="A13" s="3">
        <v>43903</v>
      </c>
      <c r="B13" s="30">
        <v>11</v>
      </c>
      <c r="C13" s="9" t="str">
        <f t="shared" si="1"/>
        <v>Freitag</v>
      </c>
      <c r="D13">
        <v>4379</v>
      </c>
      <c r="E13">
        <v>4326</v>
      </c>
      <c r="F13">
        <v>4430</v>
      </c>
      <c r="G13">
        <v>3435</v>
      </c>
      <c r="H13">
        <v>3384</v>
      </c>
      <c r="I13">
        <v>3488</v>
      </c>
      <c r="J13">
        <v>2.72</v>
      </c>
      <c r="K13">
        <v>2.68</v>
      </c>
      <c r="L13">
        <v>2.76</v>
      </c>
      <c r="M13">
        <v>2.5099999999999998</v>
      </c>
      <c r="N13">
        <v>2.4900000000000002</v>
      </c>
      <c r="O13">
        <v>2.5299999999999998</v>
      </c>
      <c r="P13" s="12">
        <f t="shared" si="3"/>
        <v>2576.8571428571427</v>
      </c>
      <c r="Q13" s="15">
        <f t="shared" si="9"/>
        <v>2.5122008172796262</v>
      </c>
      <c r="R13" s="4">
        <f t="shared" si="5"/>
        <v>733</v>
      </c>
      <c r="S13" s="4">
        <f t="shared" si="2"/>
        <v>3435.5</v>
      </c>
      <c r="T13" s="7">
        <f t="shared" si="10"/>
        <v>2.7201108471892321</v>
      </c>
      <c r="U13" s="5">
        <v>43907</v>
      </c>
      <c r="V13" s="9" t="str">
        <f t="shared" si="0"/>
        <v>Dienstag</v>
      </c>
      <c r="W13" s="6">
        <v>1144</v>
      </c>
      <c r="X13" s="7"/>
      <c r="Y13" s="7"/>
      <c r="Z13" s="4">
        <f t="shared" si="4"/>
        <v>4128.7142857142853</v>
      </c>
      <c r="AA13" s="8">
        <f t="shared" si="7"/>
        <v>2.0049254249046133</v>
      </c>
      <c r="AB13" s="4">
        <f t="shared" si="11"/>
        <v>5788.2156194249619</v>
      </c>
      <c r="AC13" s="8">
        <f t="shared" ref="AC13:AC64" si="12">AB13/Z9</f>
        <v>2.8107880219198567</v>
      </c>
      <c r="AD13" s="4">
        <f t="shared" si="6"/>
        <v>1556.4285714285713</v>
      </c>
      <c r="AE13" s="8">
        <f>AD13/AD9</f>
        <v>2.2357890416581161</v>
      </c>
      <c r="AF13" s="33"/>
      <c r="AG13" s="34"/>
      <c r="AH13" s="4">
        <f t="shared" si="8"/>
        <v>4047.2857142857142</v>
      </c>
      <c r="AI13" s="8">
        <f>AH13/AH9</f>
        <v>1.7005402160864345</v>
      </c>
      <c r="AJ13" s="7"/>
      <c r="AN13" s="7"/>
      <c r="AO13" s="7"/>
    </row>
    <row r="14" spans="1:45" s="9" customFormat="1">
      <c r="A14" s="3">
        <v>43904</v>
      </c>
      <c r="B14" s="30">
        <v>12</v>
      </c>
      <c r="C14" s="9" t="str">
        <f t="shared" si="1"/>
        <v>Samstag</v>
      </c>
      <c r="D14">
        <v>4458</v>
      </c>
      <c r="E14">
        <v>4403</v>
      </c>
      <c r="F14">
        <v>4511</v>
      </c>
      <c r="G14">
        <v>3912</v>
      </c>
      <c r="H14">
        <v>3860</v>
      </c>
      <c r="I14">
        <v>3966</v>
      </c>
      <c r="J14">
        <v>2.29</v>
      </c>
      <c r="K14">
        <v>2.25</v>
      </c>
      <c r="L14">
        <v>2.31</v>
      </c>
      <c r="M14">
        <v>2.2000000000000002</v>
      </c>
      <c r="N14">
        <v>2.1800000000000002</v>
      </c>
      <c r="O14">
        <v>2.2200000000000002</v>
      </c>
      <c r="P14" s="12">
        <f t="shared" si="3"/>
        <v>3073.8571428571427</v>
      </c>
      <c r="Q14" s="15">
        <f t="shared" si="9"/>
        <v>2.1965042372881358</v>
      </c>
      <c r="R14" s="4">
        <f t="shared" si="5"/>
        <v>1043</v>
      </c>
      <c r="S14" s="4">
        <f t="shared" si="2"/>
        <v>3912.5</v>
      </c>
      <c r="T14" s="7">
        <f t="shared" si="10"/>
        <v>2.2860064271107214</v>
      </c>
      <c r="U14" s="5">
        <v>43908</v>
      </c>
      <c r="V14" s="9" t="str">
        <f t="shared" si="0"/>
        <v>Mittwoch</v>
      </c>
      <c r="W14" s="6">
        <v>1042</v>
      </c>
      <c r="X14" s="7"/>
      <c r="Y14" s="7"/>
      <c r="Z14" s="4">
        <f t="shared" si="4"/>
        <v>4506.8571428571431</v>
      </c>
      <c r="AA14" s="8">
        <f t="shared" si="7"/>
        <v>1.7489743874043688</v>
      </c>
      <c r="AB14" s="4">
        <f t="shared" si="11"/>
        <v>6437.2993944455984</v>
      </c>
      <c r="AC14" s="8">
        <f t="shared" si="12"/>
        <v>2.4981203992193808</v>
      </c>
      <c r="AD14" s="4">
        <f t="shared" si="6"/>
        <v>1838.1428571428571</v>
      </c>
      <c r="AE14" s="8">
        <f t="shared" ref="AE14:AE64" si="13">AD14/AD10</f>
        <v>2.1957337883959043</v>
      </c>
      <c r="AF14" s="33"/>
      <c r="AG14" s="34"/>
      <c r="AH14" s="4">
        <f t="shared" si="8"/>
        <v>4560</v>
      </c>
      <c r="AI14" s="8">
        <f t="shared" ref="AI14:AI57" si="14">AH14/AH10</f>
        <v>1.5739644970414199</v>
      </c>
      <c r="AJ14" s="7"/>
      <c r="AN14" s="7"/>
      <c r="AO14" s="7"/>
    </row>
    <row r="15" spans="1:45" s="9" customFormat="1">
      <c r="A15" s="3">
        <v>43905</v>
      </c>
      <c r="B15" s="30">
        <v>13</v>
      </c>
      <c r="C15" s="9" t="str">
        <f t="shared" si="1"/>
        <v>Sonntag</v>
      </c>
      <c r="D15">
        <v>4701</v>
      </c>
      <c r="E15">
        <v>4646</v>
      </c>
      <c r="F15">
        <v>4762</v>
      </c>
      <c r="G15">
        <v>4283</v>
      </c>
      <c r="H15">
        <v>4229</v>
      </c>
      <c r="I15">
        <v>4338</v>
      </c>
      <c r="J15">
        <v>1.89</v>
      </c>
      <c r="K15">
        <v>1.87</v>
      </c>
      <c r="L15">
        <v>1.91</v>
      </c>
      <c r="M15">
        <v>2.0099999999999998</v>
      </c>
      <c r="N15">
        <v>1.99</v>
      </c>
      <c r="O15">
        <v>2.02</v>
      </c>
      <c r="P15" s="12">
        <f t="shared" si="3"/>
        <v>3554.5714285714284</v>
      </c>
      <c r="Q15" s="15">
        <f t="shared" si="9"/>
        <v>2.0049254249046133</v>
      </c>
      <c r="R15" s="4">
        <f t="shared" si="5"/>
        <v>1174</v>
      </c>
      <c r="S15" s="4">
        <f t="shared" si="2"/>
        <v>4283</v>
      </c>
      <c r="T15" s="7">
        <f t="shared" si="10"/>
        <v>1.8855381906229365</v>
      </c>
      <c r="U15" s="5">
        <v>43909</v>
      </c>
      <c r="V15" s="9" t="str">
        <f t="shared" si="0"/>
        <v>Donnerstag</v>
      </c>
      <c r="W15" s="6">
        <v>2801</v>
      </c>
      <c r="X15" s="7"/>
      <c r="Y15" s="7"/>
      <c r="Z15" s="4">
        <f t="shared" si="4"/>
        <v>4802.4285714285716</v>
      </c>
      <c r="AA15" s="8">
        <f t="shared" si="7"/>
        <v>1.5623460519589163</v>
      </c>
      <c r="AB15" s="4">
        <f t="shared" si="11"/>
        <v>6835.1065066530937</v>
      </c>
      <c r="AC15" s="8">
        <f t="shared" si="12"/>
        <v>2.2236252984417741</v>
      </c>
      <c r="AD15" s="4">
        <f t="shared" si="6"/>
        <v>1967.4285714285713</v>
      </c>
      <c r="AE15" s="8">
        <f t="shared" si="13"/>
        <v>2.0769114763987329</v>
      </c>
      <c r="AF15" s="33"/>
      <c r="AG15" s="34"/>
      <c r="AH15" s="4">
        <f t="shared" si="8"/>
        <v>4848.1428571428569</v>
      </c>
      <c r="AI15" s="8">
        <f t="shared" si="14"/>
        <v>1.4530313409830451</v>
      </c>
      <c r="AJ15" s="7"/>
      <c r="AN15" s="7"/>
      <c r="AO15" s="7"/>
      <c r="AP15" s="15">
        <f t="shared" ref="AP15:AP46" si="15">ABS(G15-$D15)</f>
        <v>418</v>
      </c>
      <c r="AQ15" s="15">
        <f>ABS(P15-$D15)</f>
        <v>1146.4285714285716</v>
      </c>
      <c r="AR15" s="15">
        <f t="shared" ref="AR15:AR46" si="16">ABS(Z15-$D15)</f>
        <v>101.42857142857156</v>
      </c>
      <c r="AS15" s="15">
        <f t="shared" ref="AS15:AS46" si="17">ABS(AB15-$D15)</f>
        <v>2134.1065066530937</v>
      </c>
    </row>
    <row r="16" spans="1:45">
      <c r="A16" s="10">
        <v>43906</v>
      </c>
      <c r="B16" s="30">
        <v>14</v>
      </c>
      <c r="C16" s="11" t="str">
        <f t="shared" si="1"/>
        <v>Montag</v>
      </c>
      <c r="D16">
        <v>6000</v>
      </c>
      <c r="E16">
        <v>5939</v>
      </c>
      <c r="F16">
        <v>6079</v>
      </c>
      <c r="G16">
        <v>4884</v>
      </c>
      <c r="H16">
        <v>4828</v>
      </c>
      <c r="I16">
        <v>4945</v>
      </c>
      <c r="J16">
        <v>1.72</v>
      </c>
      <c r="K16">
        <v>1.7</v>
      </c>
      <c r="L16">
        <v>1.74</v>
      </c>
      <c r="M16">
        <v>1.75</v>
      </c>
      <c r="N16">
        <v>1.74</v>
      </c>
      <c r="O16">
        <v>1.76</v>
      </c>
      <c r="P16" s="12">
        <f t="shared" si="3"/>
        <v>4128.7142857142853</v>
      </c>
      <c r="Q16" s="15">
        <f t="shared" si="9"/>
        <v>1.7489743874043688</v>
      </c>
      <c r="R16" s="12">
        <f t="shared" si="5"/>
        <v>1144</v>
      </c>
      <c r="S16" s="4">
        <f t="shared" si="2"/>
        <v>4884.5</v>
      </c>
      <c r="T16" s="7">
        <f t="shared" si="10"/>
        <v>1.7223201692524683</v>
      </c>
      <c r="U16" s="13">
        <v>43910</v>
      </c>
      <c r="V16" s="11" t="str">
        <f t="shared" si="0"/>
        <v>Freitag</v>
      </c>
      <c r="W16" s="14">
        <v>2958</v>
      </c>
      <c r="Z16" s="12">
        <f t="shared" si="4"/>
        <v>4957.8571428571431</v>
      </c>
      <c r="AA16" s="22">
        <f t="shared" si="7"/>
        <v>1.3947833775419984</v>
      </c>
      <c r="AB16" s="12">
        <f t="shared" si="11"/>
        <v>7309.5865442244412</v>
      </c>
      <c r="AC16" s="16">
        <f t="shared" si="12"/>
        <v>2.0563903950474676</v>
      </c>
      <c r="AD16" s="12">
        <f t="shared" si="6"/>
        <v>2380</v>
      </c>
      <c r="AE16" s="8">
        <f t="shared" si="13"/>
        <v>1.9304750869061413</v>
      </c>
      <c r="AF16" s="12">
        <f t="shared" ref="AF16:AF47" si="18">AVERAGE(W13:W16,AE13^1.75*W10,AE13^1.75*W11,AE13^1.75*W12)</f>
        <v>2857.7724440950578</v>
      </c>
      <c r="AG16" s="16">
        <f t="shared" ref="AG16:AG64" si="19">AF16/AD12</f>
        <v>2.3180077762068834</v>
      </c>
      <c r="AH16" s="12">
        <f t="shared" si="8"/>
        <v>4946.5714285714284</v>
      </c>
      <c r="AI16" s="8">
        <f t="shared" si="14"/>
        <v>1.3574032694343172</v>
      </c>
      <c r="AP16" s="15">
        <f t="shared" si="15"/>
        <v>1116</v>
      </c>
      <c r="AQ16" s="15">
        <f t="shared" ref="AQ16:AQ79" si="20">ABS(P16-$D16)</f>
        <v>1871.2857142857147</v>
      </c>
      <c r="AR16" s="15">
        <f t="shared" si="16"/>
        <v>1042.1428571428569</v>
      </c>
      <c r="AS16" s="15">
        <f t="shared" si="17"/>
        <v>1309.5865442244412</v>
      </c>
    </row>
    <row r="17" spans="1:45">
      <c r="A17" s="10">
        <v>43907</v>
      </c>
      <c r="B17" s="30">
        <v>15</v>
      </c>
      <c r="C17" s="11" t="str">
        <f t="shared" si="1"/>
        <v>Dienstag</v>
      </c>
      <c r="D17">
        <v>5197</v>
      </c>
      <c r="E17">
        <v>5132</v>
      </c>
      <c r="F17">
        <v>5273</v>
      </c>
      <c r="G17">
        <v>5089</v>
      </c>
      <c r="H17">
        <v>5030</v>
      </c>
      <c r="I17">
        <v>5156</v>
      </c>
      <c r="J17">
        <v>1.48</v>
      </c>
      <c r="K17">
        <v>1.47</v>
      </c>
      <c r="L17">
        <v>1.5</v>
      </c>
      <c r="M17">
        <v>1.56</v>
      </c>
      <c r="N17">
        <v>1.55</v>
      </c>
      <c r="O17">
        <v>1.57</v>
      </c>
      <c r="P17" s="12">
        <f t="shared" si="3"/>
        <v>4506.8571428571431</v>
      </c>
      <c r="Q17" s="15">
        <f t="shared" si="9"/>
        <v>1.5623460519589163</v>
      </c>
      <c r="R17" s="12">
        <f t="shared" si="5"/>
        <v>1042</v>
      </c>
      <c r="S17" s="4">
        <f t="shared" si="2"/>
        <v>5089</v>
      </c>
      <c r="T17" s="7">
        <f t="shared" si="10"/>
        <v>1.4812982098675593</v>
      </c>
      <c r="U17" s="13">
        <v>43911</v>
      </c>
      <c r="V17" s="11" t="str">
        <f t="shared" si="0"/>
        <v>Samstag</v>
      </c>
      <c r="W17" s="14">
        <v>2705</v>
      </c>
      <c r="Z17" s="12">
        <f t="shared" si="4"/>
        <v>5087.5714285714284</v>
      </c>
      <c r="AA17" s="8">
        <f t="shared" si="7"/>
        <v>1.2322410989239128</v>
      </c>
      <c r="AB17" s="12">
        <f t="shared" si="11"/>
        <v>7160.8561986034329</v>
      </c>
      <c r="AC17" s="16">
        <f t="shared" si="12"/>
        <v>1.7344034251487503</v>
      </c>
      <c r="AD17" s="12">
        <f t="shared" si="6"/>
        <v>2897.1428571428573</v>
      </c>
      <c r="AE17" s="8">
        <f t="shared" si="13"/>
        <v>1.8614043139054615</v>
      </c>
      <c r="AF17" s="12">
        <f t="shared" si="18"/>
        <v>3259.668974561363</v>
      </c>
      <c r="AG17" s="16">
        <f t="shared" si="19"/>
        <v>2.0943260965515873</v>
      </c>
      <c r="AH17" s="12">
        <f t="shared" si="8"/>
        <v>4925.2857142857147</v>
      </c>
      <c r="AI17" s="8">
        <f t="shared" si="14"/>
        <v>1.2169355123363101</v>
      </c>
      <c r="AP17" s="15">
        <f t="shared" si="15"/>
        <v>108</v>
      </c>
      <c r="AQ17" s="15">
        <f t="shared" si="20"/>
        <v>690.14285714285688</v>
      </c>
      <c r="AR17" s="15">
        <f t="shared" si="16"/>
        <v>109.42857142857156</v>
      </c>
      <c r="AS17" s="15">
        <f t="shared" si="17"/>
        <v>1963.8561986034329</v>
      </c>
    </row>
    <row r="18" spans="1:45">
      <c r="A18" s="10">
        <v>43908</v>
      </c>
      <c r="B18" s="30">
        <v>16</v>
      </c>
      <c r="C18" s="11" t="str">
        <f t="shared" si="1"/>
        <v>Mittwoch</v>
      </c>
      <c r="D18">
        <v>5288</v>
      </c>
      <c r="E18">
        <v>5223</v>
      </c>
      <c r="F18">
        <v>5351</v>
      </c>
      <c r="G18">
        <v>5296</v>
      </c>
      <c r="H18">
        <v>5235</v>
      </c>
      <c r="I18">
        <v>5366</v>
      </c>
      <c r="J18">
        <v>1.35</v>
      </c>
      <c r="K18">
        <v>1.34</v>
      </c>
      <c r="L18">
        <v>1.37</v>
      </c>
      <c r="M18">
        <v>1.39</v>
      </c>
      <c r="N18">
        <v>1.39</v>
      </c>
      <c r="O18">
        <v>1.4</v>
      </c>
      <c r="P18" s="12">
        <f t="shared" si="3"/>
        <v>4802.4285714285716</v>
      </c>
      <c r="Q18" s="15">
        <f t="shared" si="9"/>
        <v>1.3947833775419984</v>
      </c>
      <c r="R18" s="12">
        <f t="shared" si="5"/>
        <v>2801</v>
      </c>
      <c r="S18" s="4">
        <f t="shared" si="2"/>
        <v>5296.5</v>
      </c>
      <c r="T18" s="7">
        <f t="shared" si="10"/>
        <v>1.3537380191693291</v>
      </c>
      <c r="U18" s="13">
        <v>43912</v>
      </c>
      <c r="V18" s="11" t="str">
        <f t="shared" si="0"/>
        <v>Sonntag</v>
      </c>
      <c r="W18" s="14">
        <v>1948</v>
      </c>
      <c r="Z18" s="12">
        <f t="shared" si="4"/>
        <v>5082.8571428571431</v>
      </c>
      <c r="AA18" s="8">
        <f t="shared" si="7"/>
        <v>1.1278052491441612</v>
      </c>
      <c r="AB18" s="12">
        <f t="shared" si="11"/>
        <v>6903.7712712231469</v>
      </c>
      <c r="AC18" s="16">
        <f t="shared" si="12"/>
        <v>1.5318371655433634</v>
      </c>
      <c r="AD18" s="12">
        <f t="shared" si="6"/>
        <v>3336.5714285714284</v>
      </c>
      <c r="AE18" s="8">
        <f t="shared" si="13"/>
        <v>1.8151861350742209</v>
      </c>
      <c r="AF18" s="12">
        <f t="shared" si="18"/>
        <v>3212.1649078104065</v>
      </c>
      <c r="AG18" s="16">
        <f t="shared" si="19"/>
        <v>1.7475055844153917</v>
      </c>
      <c r="AH18" s="12">
        <f t="shared" si="8"/>
        <v>5116</v>
      </c>
      <c r="AI18" s="8">
        <f t="shared" si="14"/>
        <v>1.1219298245614036</v>
      </c>
      <c r="AP18" s="15">
        <f t="shared" si="15"/>
        <v>8</v>
      </c>
      <c r="AQ18" s="15">
        <f t="shared" si="20"/>
        <v>485.57142857142844</v>
      </c>
      <c r="AR18" s="15">
        <f t="shared" si="16"/>
        <v>205.14285714285688</v>
      </c>
      <c r="AS18" s="15">
        <f t="shared" si="17"/>
        <v>1615.7712712231469</v>
      </c>
    </row>
    <row r="19" spans="1:45">
      <c r="A19" s="10">
        <v>43909</v>
      </c>
      <c r="B19" s="30">
        <v>17</v>
      </c>
      <c r="C19" s="11" t="str">
        <f t="shared" si="1"/>
        <v>Donnerstag</v>
      </c>
      <c r="D19">
        <v>4682</v>
      </c>
      <c r="E19">
        <v>4618</v>
      </c>
      <c r="F19">
        <v>4748</v>
      </c>
      <c r="G19">
        <v>5292</v>
      </c>
      <c r="H19">
        <v>5228</v>
      </c>
      <c r="I19">
        <v>5362</v>
      </c>
      <c r="J19">
        <v>1.24</v>
      </c>
      <c r="K19">
        <v>1.23</v>
      </c>
      <c r="L19">
        <v>1.25</v>
      </c>
      <c r="M19">
        <v>1.23</v>
      </c>
      <c r="N19">
        <v>1.23</v>
      </c>
      <c r="O19">
        <v>1.24</v>
      </c>
      <c r="P19" s="12">
        <f t="shared" si="3"/>
        <v>4957.8571428571431</v>
      </c>
      <c r="Q19" s="15">
        <f t="shared" ref="Q19:Q82" si="21">P20/P16</f>
        <v>1.2322410989239128</v>
      </c>
      <c r="R19" s="12">
        <f t="shared" si="5"/>
        <v>2958</v>
      </c>
      <c r="S19" s="4">
        <f t="shared" si="2"/>
        <v>5291.75</v>
      </c>
      <c r="T19" s="7">
        <f t="shared" si="10"/>
        <v>1.2355241653046929</v>
      </c>
      <c r="U19" s="13">
        <v>43913</v>
      </c>
      <c r="V19" s="11" t="str">
        <f t="shared" si="0"/>
        <v>Montag</v>
      </c>
      <c r="W19" s="14">
        <v>4062</v>
      </c>
      <c r="Z19" s="12">
        <f t="shared" si="4"/>
        <v>4958.5714285714284</v>
      </c>
      <c r="AA19" s="8">
        <f t="shared" si="7"/>
        <v>1.0325133117172858</v>
      </c>
      <c r="AB19" s="12">
        <f t="shared" si="11"/>
        <v>6485.9866147333396</v>
      </c>
      <c r="AC19" s="16">
        <f t="shared" si="12"/>
        <v>1.3505638903868096</v>
      </c>
      <c r="AD19" s="12">
        <f t="shared" si="6"/>
        <v>3644.1428571428573</v>
      </c>
      <c r="AE19" s="8">
        <f t="shared" si="13"/>
        <v>1.8522364217252398</v>
      </c>
      <c r="AF19" s="12">
        <f t="shared" si="18"/>
        <v>3920.0137594175749</v>
      </c>
      <c r="AG19" s="16">
        <f t="shared" si="19"/>
        <v>1.9924554397272021</v>
      </c>
      <c r="AH19" s="12">
        <f t="shared" si="8"/>
        <v>5287.7142857142853</v>
      </c>
      <c r="AI19" s="8">
        <f t="shared" si="14"/>
        <v>1.0906680024751745</v>
      </c>
      <c r="AP19" s="15">
        <f t="shared" si="15"/>
        <v>610</v>
      </c>
      <c r="AQ19" s="15">
        <f t="shared" si="20"/>
        <v>275.85714285714312</v>
      </c>
      <c r="AR19" s="15">
        <f t="shared" si="16"/>
        <v>276.57142857142844</v>
      </c>
      <c r="AS19" s="15">
        <f t="shared" si="17"/>
        <v>1803.9866147333396</v>
      </c>
    </row>
    <row r="20" spans="1:45">
      <c r="A20" s="10">
        <v>43910</v>
      </c>
      <c r="B20" s="30">
        <v>18</v>
      </c>
      <c r="C20" s="11" t="str">
        <f t="shared" si="1"/>
        <v>Freitag</v>
      </c>
      <c r="D20">
        <v>5287</v>
      </c>
      <c r="E20">
        <v>5218</v>
      </c>
      <c r="F20">
        <v>5354</v>
      </c>
      <c r="G20">
        <v>5114</v>
      </c>
      <c r="H20">
        <v>5048</v>
      </c>
      <c r="I20">
        <v>5181</v>
      </c>
      <c r="J20">
        <v>1.05</v>
      </c>
      <c r="K20">
        <v>1.03</v>
      </c>
      <c r="L20">
        <v>1.06</v>
      </c>
      <c r="M20">
        <v>1.1299999999999999</v>
      </c>
      <c r="N20">
        <v>1.1200000000000001</v>
      </c>
      <c r="O20">
        <v>1.1299999999999999</v>
      </c>
      <c r="P20" s="12">
        <f t="shared" si="3"/>
        <v>5087.5714285714284</v>
      </c>
      <c r="Q20" s="15">
        <f t="shared" si="21"/>
        <v>1.1278052491441612</v>
      </c>
      <c r="R20" s="12">
        <f t="shared" si="5"/>
        <v>2705</v>
      </c>
      <c r="S20" s="4">
        <f t="shared" si="2"/>
        <v>5113.5</v>
      </c>
      <c r="T20" s="7">
        <f t="shared" si="10"/>
        <v>1.0468829972361551</v>
      </c>
      <c r="U20" s="13">
        <v>43914</v>
      </c>
      <c r="V20" s="11" t="str">
        <f t="shared" si="0"/>
        <v>Dienstag</v>
      </c>
      <c r="W20" s="14">
        <v>4764</v>
      </c>
      <c r="Z20" s="12">
        <f t="shared" si="4"/>
        <v>4837.2857142857147</v>
      </c>
      <c r="AA20" s="8">
        <f t="shared" si="7"/>
        <v>0.97568073764587238</v>
      </c>
      <c r="AB20" s="12">
        <f t="shared" si="11"/>
        <v>6042.9727011546129</v>
      </c>
      <c r="AC20" s="16">
        <f t="shared" si="12"/>
        <v>1.2188678550088543</v>
      </c>
      <c r="AD20" s="12">
        <f t="shared" si="6"/>
        <v>4047.2857142857142</v>
      </c>
      <c r="AE20" s="8">
        <f t="shared" si="13"/>
        <v>1.7005402160864345</v>
      </c>
      <c r="AF20" s="12">
        <f t="shared" si="18"/>
        <v>4807.5847769659285</v>
      </c>
      <c r="AG20" s="16">
        <f t="shared" si="19"/>
        <v>2.0199936037671971</v>
      </c>
      <c r="AH20" s="12">
        <f t="shared" si="8"/>
        <v>5344</v>
      </c>
      <c r="AI20" s="8">
        <f t="shared" si="14"/>
        <v>1.08034424998556</v>
      </c>
      <c r="AP20" s="15">
        <f t="shared" si="15"/>
        <v>173</v>
      </c>
      <c r="AQ20" s="15">
        <f t="shared" si="20"/>
        <v>199.42857142857156</v>
      </c>
      <c r="AR20" s="15">
        <f t="shared" si="16"/>
        <v>449.71428571428532</v>
      </c>
      <c r="AS20" s="15">
        <f t="shared" si="17"/>
        <v>755.97270115461288</v>
      </c>
    </row>
    <row r="21" spans="1:45">
      <c r="A21" s="10">
        <v>43911</v>
      </c>
      <c r="B21" s="30">
        <v>19</v>
      </c>
      <c r="C21" s="11" t="str">
        <f t="shared" si="1"/>
        <v>Samstag</v>
      </c>
      <c r="D21">
        <v>4425</v>
      </c>
      <c r="E21">
        <v>4361</v>
      </c>
      <c r="F21">
        <v>4487</v>
      </c>
      <c r="G21">
        <v>4920</v>
      </c>
      <c r="H21">
        <v>4855</v>
      </c>
      <c r="I21">
        <v>4985</v>
      </c>
      <c r="J21">
        <v>0.97</v>
      </c>
      <c r="K21">
        <v>0.96</v>
      </c>
      <c r="L21">
        <v>0.98</v>
      </c>
      <c r="M21">
        <v>1.03</v>
      </c>
      <c r="N21">
        <v>1.03</v>
      </c>
      <c r="O21">
        <v>1.04</v>
      </c>
      <c r="P21" s="12">
        <f t="shared" si="3"/>
        <v>5082.8571428571431</v>
      </c>
      <c r="Q21" s="15">
        <f t="shared" si="21"/>
        <v>1.0325133117172858</v>
      </c>
      <c r="R21" s="12">
        <f t="shared" si="5"/>
        <v>1948</v>
      </c>
      <c r="S21" s="4">
        <f t="shared" si="2"/>
        <v>4920.5</v>
      </c>
      <c r="T21" s="7">
        <f t="shared" si="10"/>
        <v>0.96688936922774615</v>
      </c>
      <c r="U21" s="13">
        <v>43915</v>
      </c>
      <c r="V21" s="11" t="str">
        <f t="shared" si="0"/>
        <v>Mittwoch</v>
      </c>
      <c r="W21" s="14">
        <v>4118</v>
      </c>
      <c r="Z21" s="12">
        <f t="shared" si="4"/>
        <v>4680.1428571428569</v>
      </c>
      <c r="AA21" s="8">
        <f t="shared" si="7"/>
        <v>0.9199168842838289</v>
      </c>
      <c r="AB21" s="12">
        <f t="shared" si="11"/>
        <v>5614.9146951611319</v>
      </c>
      <c r="AC21" s="16">
        <f t="shared" si="12"/>
        <v>1.1036532408426116</v>
      </c>
      <c r="AD21" s="12">
        <f t="shared" si="6"/>
        <v>4560</v>
      </c>
      <c r="AE21" s="8">
        <f t="shared" si="13"/>
        <v>1.5739644970414199</v>
      </c>
      <c r="AF21" s="12">
        <f t="shared" si="18"/>
        <v>5559.7634576747687</v>
      </c>
      <c r="AG21" s="16">
        <f t="shared" si="19"/>
        <v>1.9190505031421785</v>
      </c>
      <c r="AH21" s="12">
        <f t="shared" si="8"/>
        <v>5313.7142857142853</v>
      </c>
      <c r="AI21" s="8">
        <f t="shared" si="14"/>
        <v>1.0788641703164428</v>
      </c>
      <c r="AP21" s="15">
        <f t="shared" si="15"/>
        <v>495</v>
      </c>
      <c r="AQ21" s="15">
        <f t="shared" si="20"/>
        <v>657.85714285714312</v>
      </c>
      <c r="AR21" s="15">
        <f t="shared" si="16"/>
        <v>255.14285714285688</v>
      </c>
      <c r="AS21" s="15">
        <f t="shared" si="17"/>
        <v>1189.9146951611319</v>
      </c>
    </row>
    <row r="22" spans="1:45">
      <c r="A22" s="10">
        <v>43912</v>
      </c>
      <c r="B22" s="30">
        <v>20</v>
      </c>
      <c r="C22" s="11" t="str">
        <f t="shared" si="1"/>
        <v>Sonntag</v>
      </c>
      <c r="D22">
        <v>3831</v>
      </c>
      <c r="E22">
        <v>3777</v>
      </c>
      <c r="F22">
        <v>3884</v>
      </c>
      <c r="G22">
        <v>4556</v>
      </c>
      <c r="H22">
        <v>4493</v>
      </c>
      <c r="I22">
        <v>4618</v>
      </c>
      <c r="J22">
        <v>0.86</v>
      </c>
      <c r="K22">
        <v>0.85</v>
      </c>
      <c r="L22">
        <v>0.87</v>
      </c>
      <c r="M22">
        <v>0.98</v>
      </c>
      <c r="N22">
        <v>0.97</v>
      </c>
      <c r="O22">
        <v>0.98</v>
      </c>
      <c r="P22" s="12">
        <f t="shared" si="3"/>
        <v>4958.5714285714284</v>
      </c>
      <c r="Q22" s="15">
        <f t="shared" si="21"/>
        <v>0.97568073764587238</v>
      </c>
      <c r="R22" s="12">
        <f t="shared" si="5"/>
        <v>4062</v>
      </c>
      <c r="S22" s="4">
        <f t="shared" si="2"/>
        <v>4556.25</v>
      </c>
      <c r="T22" s="7">
        <f t="shared" si="10"/>
        <v>0.86023789294817332</v>
      </c>
      <c r="U22" s="13">
        <v>43916</v>
      </c>
      <c r="V22" s="11" t="str">
        <f t="shared" si="0"/>
        <v>Donnerstag</v>
      </c>
      <c r="W22" s="14">
        <v>4954</v>
      </c>
      <c r="Z22" s="12">
        <f t="shared" si="4"/>
        <v>4553</v>
      </c>
      <c r="AA22" s="22">
        <f t="shared" si="7"/>
        <v>0.89575604272062948</v>
      </c>
      <c r="AB22" s="12">
        <f t="shared" si="11"/>
        <v>5094.1962711689694</v>
      </c>
      <c r="AC22" s="16">
        <f t="shared" si="12"/>
        <v>1.002230857172085</v>
      </c>
      <c r="AD22" s="12">
        <f t="shared" si="6"/>
        <v>4848.1428571428569</v>
      </c>
      <c r="AE22" s="8">
        <f t="shared" si="13"/>
        <v>1.4530313409830451</v>
      </c>
      <c r="AF22" s="12">
        <f t="shared" si="18"/>
        <v>5754.370861923986</v>
      </c>
      <c r="AG22" s="16">
        <f t="shared" si="19"/>
        <v>1.7246358979905765</v>
      </c>
      <c r="AH22" s="12">
        <f t="shared" si="8"/>
        <v>5595.2857142857147</v>
      </c>
      <c r="AI22" s="8">
        <f t="shared" si="14"/>
        <v>1.0936836814475595</v>
      </c>
      <c r="AP22" s="15">
        <f t="shared" si="15"/>
        <v>725</v>
      </c>
      <c r="AQ22" s="15">
        <f t="shared" si="20"/>
        <v>1127.5714285714284</v>
      </c>
      <c r="AR22" s="15">
        <f t="shared" si="16"/>
        <v>722</v>
      </c>
      <c r="AS22" s="15">
        <f t="shared" si="17"/>
        <v>1263.1962711689694</v>
      </c>
    </row>
    <row r="23" spans="1:45" s="9" customFormat="1">
      <c r="A23" s="3">
        <v>43913</v>
      </c>
      <c r="B23" s="30">
        <v>21</v>
      </c>
      <c r="C23" s="9" t="str">
        <f t="shared" si="1"/>
        <v>Montag</v>
      </c>
      <c r="D23">
        <v>5151</v>
      </c>
      <c r="E23">
        <v>5080</v>
      </c>
      <c r="F23">
        <v>5217</v>
      </c>
      <c r="G23">
        <v>4673</v>
      </c>
      <c r="H23">
        <v>4609</v>
      </c>
      <c r="I23">
        <v>4735</v>
      </c>
      <c r="J23">
        <v>0.88</v>
      </c>
      <c r="K23">
        <v>0.87</v>
      </c>
      <c r="L23">
        <v>0.89</v>
      </c>
      <c r="M23">
        <v>0.92</v>
      </c>
      <c r="N23">
        <v>0.92</v>
      </c>
      <c r="O23">
        <v>0.92</v>
      </c>
      <c r="P23" s="12">
        <f t="shared" si="3"/>
        <v>4837.2857142857147</v>
      </c>
      <c r="Q23" s="15">
        <f t="shared" si="21"/>
        <v>0.9199168842838289</v>
      </c>
      <c r="R23" s="4">
        <f t="shared" si="5"/>
        <v>4764</v>
      </c>
      <c r="S23" s="4">
        <f t="shared" si="2"/>
        <v>4673.5</v>
      </c>
      <c r="T23" s="7">
        <f t="shared" si="10"/>
        <v>0.88316719421741385</v>
      </c>
      <c r="U23" s="5">
        <v>43917</v>
      </c>
      <c r="V23" s="9" t="str">
        <f t="shared" si="0"/>
        <v>Freitag</v>
      </c>
      <c r="W23" s="6">
        <v>5780</v>
      </c>
      <c r="X23" s="7"/>
      <c r="Y23" s="7"/>
      <c r="Z23" s="4">
        <f t="shared" si="4"/>
        <v>4456.1428571428569</v>
      </c>
      <c r="AA23" s="8">
        <f t="shared" si="7"/>
        <v>0.8986747335061942</v>
      </c>
      <c r="AB23" s="4">
        <f t="shared" si="11"/>
        <v>4745.9158216973437</v>
      </c>
      <c r="AC23" s="8">
        <f t="shared" si="12"/>
        <v>0.9571135336180181</v>
      </c>
      <c r="AD23" s="4">
        <f t="shared" si="6"/>
        <v>4946.5714285714284</v>
      </c>
      <c r="AE23" s="8">
        <f t="shared" si="13"/>
        <v>1.3574032694343172</v>
      </c>
      <c r="AF23" s="4">
        <f t="shared" si="18"/>
        <v>5955.0858367168721</v>
      </c>
      <c r="AG23" s="8">
        <f t="shared" si="19"/>
        <v>1.63415268560187</v>
      </c>
      <c r="AH23" s="4">
        <f t="shared" si="8"/>
        <v>5441.8571428571431</v>
      </c>
      <c r="AI23" s="8">
        <f t="shared" si="14"/>
        <v>1.0291511320041067</v>
      </c>
      <c r="AJ23" s="7"/>
      <c r="AN23" s="7"/>
      <c r="AO23" s="7"/>
      <c r="AP23" s="15">
        <f t="shared" si="15"/>
        <v>478</v>
      </c>
      <c r="AQ23" s="15">
        <f t="shared" si="20"/>
        <v>313.71428571428532</v>
      </c>
      <c r="AR23" s="15">
        <f t="shared" si="16"/>
        <v>694.85714285714312</v>
      </c>
      <c r="AS23" s="15">
        <f t="shared" si="17"/>
        <v>405.08417830265626</v>
      </c>
    </row>
    <row r="24" spans="1:45" s="9" customFormat="1">
      <c r="A24" s="3">
        <v>43914</v>
      </c>
      <c r="B24" s="30">
        <v>22</v>
      </c>
      <c r="C24" s="9" t="str">
        <f t="shared" si="1"/>
        <v>Dienstag</v>
      </c>
      <c r="D24">
        <v>4097</v>
      </c>
      <c r="E24">
        <v>4036</v>
      </c>
      <c r="F24">
        <v>4173</v>
      </c>
      <c r="G24">
        <v>4376</v>
      </c>
      <c r="H24">
        <v>4313</v>
      </c>
      <c r="I24">
        <v>4440</v>
      </c>
      <c r="J24">
        <v>0.86</v>
      </c>
      <c r="K24">
        <v>0.85</v>
      </c>
      <c r="L24">
        <v>0.86</v>
      </c>
      <c r="M24">
        <v>0.9</v>
      </c>
      <c r="N24">
        <v>0.89</v>
      </c>
      <c r="O24">
        <v>0.9</v>
      </c>
      <c r="P24" s="12">
        <f t="shared" si="3"/>
        <v>4680.1428571428569</v>
      </c>
      <c r="Q24" s="15">
        <f t="shared" si="21"/>
        <v>0.89575604272062948</v>
      </c>
      <c r="R24" s="4">
        <f t="shared" si="5"/>
        <v>4118</v>
      </c>
      <c r="S24" s="4">
        <f t="shared" si="2"/>
        <v>4376</v>
      </c>
      <c r="T24" s="7">
        <f t="shared" si="10"/>
        <v>0.85577393174929106</v>
      </c>
      <c r="U24" s="5">
        <v>43918</v>
      </c>
      <c r="V24" s="9" t="str">
        <f t="shared" si="0"/>
        <v>Samstag</v>
      </c>
      <c r="W24" s="6">
        <v>6294</v>
      </c>
      <c r="X24" s="7"/>
      <c r="Y24" s="7"/>
      <c r="Z24" s="4">
        <f t="shared" si="4"/>
        <v>4289</v>
      </c>
      <c r="AA24" s="22">
        <f t="shared" si="7"/>
        <v>0.88665426301644956</v>
      </c>
      <c r="AB24" s="4">
        <f t="shared" si="11"/>
        <v>4383.9218725423543</v>
      </c>
      <c r="AC24" s="8">
        <f t="shared" si="12"/>
        <v>0.90627722476585093</v>
      </c>
      <c r="AD24" s="4">
        <f t="shared" si="6"/>
        <v>4925.2857142857147</v>
      </c>
      <c r="AE24" s="8">
        <f t="shared" si="13"/>
        <v>1.2169355123363101</v>
      </c>
      <c r="AF24" s="4">
        <f t="shared" si="18"/>
        <v>6425.0962950039748</v>
      </c>
      <c r="AG24" s="8">
        <f t="shared" si="19"/>
        <v>1.5875074676159622</v>
      </c>
      <c r="AH24" s="4">
        <f t="shared" si="8"/>
        <v>5330.2857142857147</v>
      </c>
      <c r="AI24" s="8">
        <f t="shared" si="14"/>
        <v>0.99743370402053044</v>
      </c>
      <c r="AJ24" s="7"/>
      <c r="AN24" s="7"/>
      <c r="AO24" s="7"/>
      <c r="AP24" s="15">
        <f t="shared" si="15"/>
        <v>279</v>
      </c>
      <c r="AQ24" s="15">
        <f t="shared" si="20"/>
        <v>583.14285714285688</v>
      </c>
      <c r="AR24" s="15">
        <f t="shared" si="16"/>
        <v>192</v>
      </c>
      <c r="AS24" s="15">
        <f t="shared" si="17"/>
        <v>286.92187254235432</v>
      </c>
    </row>
    <row r="25" spans="1:45" s="9" customFormat="1">
      <c r="A25" s="3">
        <v>43915</v>
      </c>
      <c r="B25" s="30">
        <v>23</v>
      </c>
      <c r="C25" s="9" t="str">
        <f t="shared" si="1"/>
        <v>Mittwoch</v>
      </c>
      <c r="D25">
        <v>4398</v>
      </c>
      <c r="E25">
        <v>4335</v>
      </c>
      <c r="F25">
        <v>4460</v>
      </c>
      <c r="G25">
        <v>4369</v>
      </c>
      <c r="H25">
        <v>4307</v>
      </c>
      <c r="I25">
        <v>4433</v>
      </c>
      <c r="J25">
        <v>0.89</v>
      </c>
      <c r="K25">
        <v>0.88</v>
      </c>
      <c r="L25">
        <v>0.9</v>
      </c>
      <c r="M25">
        <v>0.9</v>
      </c>
      <c r="N25">
        <v>0.89</v>
      </c>
      <c r="O25">
        <v>0.9</v>
      </c>
      <c r="P25" s="12">
        <f t="shared" si="3"/>
        <v>4553</v>
      </c>
      <c r="Q25" s="15">
        <f t="shared" si="21"/>
        <v>0.8986747335061942</v>
      </c>
      <c r="R25" s="4">
        <f t="shared" si="5"/>
        <v>4954</v>
      </c>
      <c r="S25" s="4">
        <f t="shared" si="2"/>
        <v>4369.25</v>
      </c>
      <c r="T25" s="7">
        <f t="shared" si="10"/>
        <v>0.88796870236764558</v>
      </c>
      <c r="U25" s="5">
        <v>43919</v>
      </c>
      <c r="V25" s="9" t="str">
        <f t="shared" si="0"/>
        <v>Sonntag</v>
      </c>
      <c r="W25" s="6">
        <v>3965</v>
      </c>
      <c r="X25" s="7"/>
      <c r="Y25" s="7"/>
      <c r="Z25" s="4">
        <f t="shared" si="4"/>
        <v>4211.4285714285716</v>
      </c>
      <c r="AA25" s="8">
        <f t="shared" si="7"/>
        <v>0.89985043191599778</v>
      </c>
      <c r="AB25" s="4">
        <f t="shared" si="11"/>
        <v>4192.6739336200471</v>
      </c>
      <c r="AC25" s="8">
        <f t="shared" si="12"/>
        <v>0.89584315299717143</v>
      </c>
      <c r="AD25" s="4">
        <f t="shared" si="6"/>
        <v>5116</v>
      </c>
      <c r="AE25" s="8">
        <f t="shared" si="13"/>
        <v>1.1219298245614036</v>
      </c>
      <c r="AF25" s="4">
        <f t="shared" si="18"/>
        <v>6554.9175496124471</v>
      </c>
      <c r="AG25" s="8">
        <f t="shared" si="19"/>
        <v>1.4374819187746595</v>
      </c>
      <c r="AH25" s="4">
        <f t="shared" si="8"/>
        <v>5123.1428571428569</v>
      </c>
      <c r="AI25" s="8">
        <f t="shared" si="14"/>
        <v>0.9641359285944725</v>
      </c>
      <c r="AJ25" s="7"/>
      <c r="AN25" s="7"/>
      <c r="AO25" s="7"/>
      <c r="AP25" s="15">
        <f t="shared" si="15"/>
        <v>29</v>
      </c>
      <c r="AQ25" s="15">
        <f t="shared" si="20"/>
        <v>155</v>
      </c>
      <c r="AR25" s="15">
        <f t="shared" si="16"/>
        <v>186.57142857142844</v>
      </c>
      <c r="AS25" s="15">
        <f t="shared" si="17"/>
        <v>205.32606637995286</v>
      </c>
    </row>
    <row r="26" spans="1:45" s="9" customFormat="1">
      <c r="A26" s="3">
        <v>43916</v>
      </c>
      <c r="B26" s="30">
        <v>24</v>
      </c>
      <c r="C26" s="9" t="str">
        <f t="shared" si="1"/>
        <v>Donnerstag</v>
      </c>
      <c r="D26">
        <v>4004</v>
      </c>
      <c r="E26">
        <v>3934</v>
      </c>
      <c r="F26">
        <v>4063</v>
      </c>
      <c r="G26">
        <v>4413</v>
      </c>
      <c r="H26">
        <v>4346</v>
      </c>
      <c r="I26">
        <v>4478</v>
      </c>
      <c r="J26">
        <v>0.97</v>
      </c>
      <c r="K26">
        <v>0.96</v>
      </c>
      <c r="L26">
        <v>0.98</v>
      </c>
      <c r="M26">
        <v>0.89</v>
      </c>
      <c r="N26">
        <v>0.88</v>
      </c>
      <c r="O26">
        <v>0.89</v>
      </c>
      <c r="P26" s="12">
        <f t="shared" si="3"/>
        <v>4456.1428571428569</v>
      </c>
      <c r="Q26" s="15">
        <f t="shared" si="21"/>
        <v>0.88665426301644956</v>
      </c>
      <c r="R26" s="4">
        <f t="shared" si="5"/>
        <v>5780</v>
      </c>
      <c r="S26" s="4">
        <f t="shared" si="2"/>
        <v>4412.5</v>
      </c>
      <c r="T26" s="7">
        <f t="shared" si="10"/>
        <v>0.96844993141289437</v>
      </c>
      <c r="U26" s="5">
        <v>43920</v>
      </c>
      <c r="V26" s="9" t="str">
        <f t="shared" si="0"/>
        <v>Montag</v>
      </c>
      <c r="W26" s="6">
        <v>4751</v>
      </c>
      <c r="X26" s="7"/>
      <c r="Y26" s="7"/>
      <c r="Z26" s="4">
        <f t="shared" si="4"/>
        <v>4137</v>
      </c>
      <c r="AA26" s="8">
        <f t="shared" si="7"/>
        <v>0.90863167142543377</v>
      </c>
      <c r="AB26" s="4">
        <f t="shared" si="11"/>
        <v>4126.2298757846838</v>
      </c>
      <c r="AC26" s="8">
        <f t="shared" si="12"/>
        <v>0.90626617082905425</v>
      </c>
      <c r="AD26" s="4">
        <f t="shared" si="6"/>
        <v>5287.7142857142853</v>
      </c>
      <c r="AE26" s="8">
        <f t="shared" si="13"/>
        <v>1.0906680024751745</v>
      </c>
      <c r="AF26" s="4">
        <f t="shared" si="18"/>
        <v>6344.0621064468269</v>
      </c>
      <c r="AG26" s="8">
        <f t="shared" si="19"/>
        <v>1.3085551093239765</v>
      </c>
      <c r="AH26" s="4">
        <f t="shared" si="8"/>
        <v>4954.2857142857147</v>
      </c>
      <c r="AI26" s="8">
        <f t="shared" si="14"/>
        <v>0.88543927285725232</v>
      </c>
      <c r="AJ26" s="7"/>
      <c r="AN26" s="7"/>
      <c r="AO26" s="7"/>
      <c r="AP26" s="15">
        <f t="shared" si="15"/>
        <v>409</v>
      </c>
      <c r="AQ26" s="15">
        <f t="shared" si="20"/>
        <v>452.14285714285688</v>
      </c>
      <c r="AR26" s="15">
        <f t="shared" si="16"/>
        <v>133</v>
      </c>
      <c r="AS26" s="15">
        <f t="shared" si="17"/>
        <v>122.22987578468383</v>
      </c>
    </row>
    <row r="27" spans="1:45" s="9" customFormat="1">
      <c r="A27" s="3">
        <v>43917</v>
      </c>
      <c r="B27" s="30">
        <v>25</v>
      </c>
      <c r="C27" s="9" t="str">
        <f t="shared" si="1"/>
        <v>Freitag</v>
      </c>
      <c r="D27">
        <v>4117</v>
      </c>
      <c r="E27">
        <v>4053</v>
      </c>
      <c r="F27">
        <v>4173</v>
      </c>
      <c r="G27">
        <v>4154</v>
      </c>
      <c r="H27">
        <v>4089</v>
      </c>
      <c r="I27">
        <v>4217</v>
      </c>
      <c r="J27">
        <v>0.89</v>
      </c>
      <c r="K27">
        <v>0.88</v>
      </c>
      <c r="L27">
        <v>0.9</v>
      </c>
      <c r="M27">
        <v>0.9</v>
      </c>
      <c r="N27">
        <v>0.89</v>
      </c>
      <c r="O27">
        <v>0.91</v>
      </c>
      <c r="P27" s="12">
        <f t="shared" si="3"/>
        <v>4289</v>
      </c>
      <c r="Q27" s="15">
        <f t="shared" si="21"/>
        <v>0.89985043191599778</v>
      </c>
      <c r="R27" s="4">
        <f t="shared" si="5"/>
        <v>6294</v>
      </c>
      <c r="S27" s="4">
        <f t="shared" si="2"/>
        <v>4154</v>
      </c>
      <c r="T27" s="7">
        <f t="shared" si="10"/>
        <v>0.88884133946720878</v>
      </c>
      <c r="U27" s="5">
        <v>43921</v>
      </c>
      <c r="V27" s="9" t="str">
        <f t="shared" si="0"/>
        <v>Dienstag</v>
      </c>
      <c r="W27" s="6">
        <v>4615</v>
      </c>
      <c r="X27" s="7"/>
      <c r="Y27" s="7"/>
      <c r="Z27" s="4">
        <f t="shared" si="4"/>
        <v>4027</v>
      </c>
      <c r="AA27" s="8">
        <f t="shared" si="7"/>
        <v>0.90369634212804162</v>
      </c>
      <c r="AB27" s="4">
        <f t="shared" si="11"/>
        <v>3925.3994424040252</v>
      </c>
      <c r="AC27" s="8">
        <f t="shared" si="12"/>
        <v>0.88089622982169646</v>
      </c>
      <c r="AD27" s="4">
        <f t="shared" si="6"/>
        <v>5344</v>
      </c>
      <c r="AE27" s="8">
        <f t="shared" si="13"/>
        <v>1.08034424998556</v>
      </c>
      <c r="AF27" s="4">
        <f t="shared" si="18"/>
        <v>5795.1825488292307</v>
      </c>
      <c r="AG27" s="8">
        <f t="shared" si="19"/>
        <v>1.1715554162133834</v>
      </c>
      <c r="AH27" s="4">
        <f t="shared" si="8"/>
        <v>4832.7142857142853</v>
      </c>
      <c r="AI27" s="8">
        <f t="shared" si="14"/>
        <v>0.88806342372614377</v>
      </c>
      <c r="AJ27" s="7"/>
      <c r="AN27" s="7"/>
      <c r="AO27" s="7"/>
      <c r="AP27" s="15">
        <f t="shared" si="15"/>
        <v>37</v>
      </c>
      <c r="AQ27" s="15">
        <f t="shared" si="20"/>
        <v>172</v>
      </c>
      <c r="AR27" s="15">
        <f t="shared" si="16"/>
        <v>90</v>
      </c>
      <c r="AS27" s="15">
        <f t="shared" si="17"/>
        <v>191.60055759597481</v>
      </c>
    </row>
    <row r="28" spans="1:45" s="9" customFormat="1">
      <c r="A28" s="3">
        <v>43918</v>
      </c>
      <c r="B28" s="30">
        <v>26</v>
      </c>
      <c r="C28" s="9" t="str">
        <f t="shared" si="1"/>
        <v>Samstag</v>
      </c>
      <c r="D28">
        <v>3882</v>
      </c>
      <c r="E28">
        <v>3825</v>
      </c>
      <c r="F28">
        <v>3946</v>
      </c>
      <c r="G28">
        <v>4100</v>
      </c>
      <c r="H28">
        <v>4036</v>
      </c>
      <c r="I28">
        <v>4160</v>
      </c>
      <c r="J28">
        <v>0.94</v>
      </c>
      <c r="K28">
        <v>0.93</v>
      </c>
      <c r="L28">
        <v>0.95</v>
      </c>
      <c r="M28">
        <v>0.91</v>
      </c>
      <c r="N28">
        <v>0.9</v>
      </c>
      <c r="O28">
        <v>0.91</v>
      </c>
      <c r="P28" s="12">
        <f t="shared" si="3"/>
        <v>4211.4285714285716</v>
      </c>
      <c r="Q28" s="15">
        <f t="shared" si="21"/>
        <v>0.90863167142543377</v>
      </c>
      <c r="R28" s="4">
        <f t="shared" si="5"/>
        <v>3965</v>
      </c>
      <c r="S28" s="4">
        <f t="shared" si="2"/>
        <v>4100.25</v>
      </c>
      <c r="T28" s="7">
        <f t="shared" si="10"/>
        <v>0.93698583180987205</v>
      </c>
      <c r="U28" s="5">
        <v>43922</v>
      </c>
      <c r="V28" s="9" t="str">
        <f t="shared" si="0"/>
        <v>Mittwoch</v>
      </c>
      <c r="W28" s="6">
        <v>5453</v>
      </c>
      <c r="X28" s="7"/>
      <c r="Y28" s="7"/>
      <c r="Z28" s="4">
        <f t="shared" si="4"/>
        <v>3953</v>
      </c>
      <c r="AA28" s="8">
        <f t="shared" si="7"/>
        <v>0.92166006062019123</v>
      </c>
      <c r="AB28" s="4">
        <f t="shared" si="11"/>
        <v>3896.3687941363892</v>
      </c>
      <c r="AC28" s="8">
        <f t="shared" si="12"/>
        <v>0.90845623551792709</v>
      </c>
      <c r="AD28" s="4">
        <f t="shared" si="6"/>
        <v>5313.7142857142853</v>
      </c>
      <c r="AE28" s="8">
        <f t="shared" si="13"/>
        <v>1.0788641703164428</v>
      </c>
      <c r="AF28" s="4">
        <f t="shared" si="18"/>
        <v>5658.5559495123453</v>
      </c>
      <c r="AG28" s="8">
        <f t="shared" si="19"/>
        <v>1.148878720497329</v>
      </c>
      <c r="AH28" s="4">
        <f t="shared" si="8"/>
        <v>4554.2857142857147</v>
      </c>
      <c r="AI28" s="8">
        <f t="shared" si="14"/>
        <v>0.85441680960548883</v>
      </c>
      <c r="AJ28" s="7"/>
      <c r="AN28" s="7"/>
      <c r="AO28" s="7"/>
      <c r="AP28" s="15">
        <f t="shared" si="15"/>
        <v>218</v>
      </c>
      <c r="AQ28" s="15">
        <f t="shared" si="20"/>
        <v>329.42857142857156</v>
      </c>
      <c r="AR28" s="15">
        <f t="shared" si="16"/>
        <v>71</v>
      </c>
      <c r="AS28" s="15">
        <f t="shared" si="17"/>
        <v>14.36879413638917</v>
      </c>
    </row>
    <row r="29" spans="1:45" s="9" customFormat="1">
      <c r="A29" s="3">
        <v>43919</v>
      </c>
      <c r="B29" s="30">
        <v>27</v>
      </c>
      <c r="C29" s="9" t="str">
        <f t="shared" si="1"/>
        <v>Sonntag</v>
      </c>
      <c r="D29">
        <v>3310</v>
      </c>
      <c r="E29">
        <v>3243</v>
      </c>
      <c r="F29">
        <v>3371</v>
      </c>
      <c r="G29">
        <v>3828</v>
      </c>
      <c r="H29">
        <v>3764</v>
      </c>
      <c r="I29">
        <v>3888</v>
      </c>
      <c r="J29">
        <v>0.88</v>
      </c>
      <c r="K29">
        <v>0.87</v>
      </c>
      <c r="L29">
        <v>0.89</v>
      </c>
      <c r="M29">
        <v>0.9</v>
      </c>
      <c r="N29">
        <v>0.9</v>
      </c>
      <c r="O29">
        <v>0.91</v>
      </c>
      <c r="P29" s="12">
        <f t="shared" si="3"/>
        <v>4137</v>
      </c>
      <c r="Q29" s="15">
        <f t="shared" si="21"/>
        <v>0.90369634212804162</v>
      </c>
      <c r="R29" s="4">
        <f t="shared" si="5"/>
        <v>4751</v>
      </c>
      <c r="S29" s="4">
        <f t="shared" si="2"/>
        <v>3828.25</v>
      </c>
      <c r="T29" s="7">
        <f t="shared" si="10"/>
        <v>0.87618012244664412</v>
      </c>
      <c r="U29" s="5">
        <v>43923</v>
      </c>
      <c r="V29" s="9" t="str">
        <f t="shared" si="0"/>
        <v>Donnerstag</v>
      </c>
      <c r="W29" s="6">
        <v>6156</v>
      </c>
      <c r="X29" s="7"/>
      <c r="Y29" s="7"/>
      <c r="Z29" s="4">
        <f t="shared" si="4"/>
        <v>3896.2857142857142</v>
      </c>
      <c r="AA29" s="22">
        <f t="shared" si="7"/>
        <v>0.92516960651289004</v>
      </c>
      <c r="AB29" s="4">
        <f t="shared" si="11"/>
        <v>3836.0606066658179</v>
      </c>
      <c r="AC29" s="8">
        <f t="shared" si="12"/>
        <v>0.91086920782431224</v>
      </c>
      <c r="AD29" s="4">
        <f t="shared" si="6"/>
        <v>5595.2857142857147</v>
      </c>
      <c r="AE29" s="8">
        <f t="shared" si="13"/>
        <v>1.0936836814475595</v>
      </c>
      <c r="AF29" s="4">
        <f t="shared" si="18"/>
        <v>5663.540542603223</v>
      </c>
      <c r="AG29" s="8">
        <f t="shared" si="19"/>
        <v>1.1070251256065722</v>
      </c>
      <c r="AH29" s="4">
        <f t="shared" si="8"/>
        <v>4109.2857142857147</v>
      </c>
      <c r="AI29" s="8">
        <f t="shared" si="14"/>
        <v>0.8021025040432771</v>
      </c>
      <c r="AJ29" s="7"/>
      <c r="AN29" s="7"/>
      <c r="AO29" s="7"/>
      <c r="AP29" s="15">
        <f t="shared" si="15"/>
        <v>518</v>
      </c>
      <c r="AQ29" s="15">
        <f t="shared" si="20"/>
        <v>827</v>
      </c>
      <c r="AR29" s="15">
        <f t="shared" si="16"/>
        <v>586.28571428571422</v>
      </c>
      <c r="AS29" s="15">
        <f t="shared" si="17"/>
        <v>526.06060666581789</v>
      </c>
    </row>
    <row r="30" spans="1:45">
      <c r="A30" s="10">
        <v>43920</v>
      </c>
      <c r="B30" s="30">
        <v>28</v>
      </c>
      <c r="C30" s="11" t="str">
        <f t="shared" si="1"/>
        <v>Montag</v>
      </c>
      <c r="D30">
        <v>4381</v>
      </c>
      <c r="E30">
        <v>4319</v>
      </c>
      <c r="F30">
        <v>4446</v>
      </c>
      <c r="G30">
        <v>3922</v>
      </c>
      <c r="H30">
        <v>3860</v>
      </c>
      <c r="I30">
        <v>3984</v>
      </c>
      <c r="J30">
        <v>0.89</v>
      </c>
      <c r="K30">
        <v>0.88</v>
      </c>
      <c r="L30">
        <v>0.9</v>
      </c>
      <c r="M30">
        <v>0.92</v>
      </c>
      <c r="N30">
        <v>0.92</v>
      </c>
      <c r="O30">
        <v>0.93</v>
      </c>
      <c r="P30" s="12">
        <f t="shared" si="3"/>
        <v>4027</v>
      </c>
      <c r="Q30" s="15">
        <f t="shared" si="21"/>
        <v>0.92166006062019123</v>
      </c>
      <c r="R30" s="12">
        <f t="shared" si="5"/>
        <v>4615</v>
      </c>
      <c r="S30" s="4">
        <f t="shared" si="2"/>
        <v>3922.5</v>
      </c>
      <c r="T30" s="7">
        <f t="shared" si="10"/>
        <v>0.88895184135977334</v>
      </c>
      <c r="U30" s="13">
        <v>43924</v>
      </c>
      <c r="V30" s="11" t="str">
        <f t="shared" si="0"/>
        <v>Freitag</v>
      </c>
      <c r="W30" s="14">
        <v>6174</v>
      </c>
      <c r="Z30" s="12">
        <f t="shared" si="4"/>
        <v>3860.4285714285716</v>
      </c>
      <c r="AA30" s="8">
        <f t="shared" si="7"/>
        <v>0.9331468628060362</v>
      </c>
      <c r="AB30" s="12">
        <f t="shared" si="11"/>
        <v>3737.0326669546889</v>
      </c>
      <c r="AC30" s="16">
        <f t="shared" si="12"/>
        <v>0.90331947472919727</v>
      </c>
      <c r="AD30" s="12">
        <f t="shared" si="6"/>
        <v>5441.8571428571431</v>
      </c>
      <c r="AE30" s="8">
        <f t="shared" si="13"/>
        <v>1.0291511320041067</v>
      </c>
      <c r="AF30" s="12">
        <f t="shared" si="18"/>
        <v>5654.516128385083</v>
      </c>
      <c r="AG30" s="16">
        <f t="shared" si="19"/>
        <v>1.0693686955934398</v>
      </c>
      <c r="AH30" s="12">
        <f t="shared" si="8"/>
        <v>3946.4285714285716</v>
      </c>
      <c r="AI30" s="8">
        <f t="shared" si="14"/>
        <v>0.79656862745098034</v>
      </c>
      <c r="AP30" s="15">
        <f t="shared" si="15"/>
        <v>459</v>
      </c>
      <c r="AQ30" s="15">
        <f t="shared" si="20"/>
        <v>354</v>
      </c>
      <c r="AR30" s="15">
        <f t="shared" si="16"/>
        <v>520.57142857142844</v>
      </c>
      <c r="AS30" s="15">
        <f t="shared" si="17"/>
        <v>643.96733304531108</v>
      </c>
    </row>
    <row r="31" spans="1:45">
      <c r="A31" s="10">
        <v>43921</v>
      </c>
      <c r="B31" s="30">
        <v>29</v>
      </c>
      <c r="C31" s="11" t="str">
        <f t="shared" si="1"/>
        <v>Dienstag</v>
      </c>
      <c r="D31">
        <v>3579</v>
      </c>
      <c r="E31">
        <v>3518</v>
      </c>
      <c r="F31">
        <v>3645</v>
      </c>
      <c r="G31">
        <v>3788</v>
      </c>
      <c r="H31">
        <v>3726</v>
      </c>
      <c r="I31">
        <v>3852</v>
      </c>
      <c r="J31">
        <v>0.91</v>
      </c>
      <c r="K31">
        <v>0.9</v>
      </c>
      <c r="L31">
        <v>0.92</v>
      </c>
      <c r="M31">
        <v>0.93</v>
      </c>
      <c r="N31">
        <v>0.92</v>
      </c>
      <c r="O31">
        <v>0.93</v>
      </c>
      <c r="P31" s="12">
        <f t="shared" si="3"/>
        <v>3953</v>
      </c>
      <c r="Q31" s="15">
        <f t="shared" si="21"/>
        <v>0.92516960651289004</v>
      </c>
      <c r="R31" s="12">
        <f t="shared" si="5"/>
        <v>5453</v>
      </c>
      <c r="S31" s="4">
        <f t="shared" si="2"/>
        <v>3788</v>
      </c>
      <c r="T31" s="7">
        <f t="shared" si="10"/>
        <v>0.91189215214251329</v>
      </c>
      <c r="U31" s="13">
        <v>43925</v>
      </c>
      <c r="V31" s="11" t="str">
        <f t="shared" si="0"/>
        <v>Samstag</v>
      </c>
      <c r="W31" s="14">
        <v>6082</v>
      </c>
      <c r="Z31" s="12">
        <f t="shared" si="4"/>
        <v>3805.4285714285716</v>
      </c>
      <c r="AA31" s="22">
        <f t="shared" si="7"/>
        <v>0.94497853772748241</v>
      </c>
      <c r="AB31" s="12">
        <f t="shared" si="11"/>
        <v>3715.066691070112</v>
      </c>
      <c r="AC31" s="16">
        <f t="shared" si="12"/>
        <v>0.92253953093372532</v>
      </c>
      <c r="AD31" s="12">
        <f t="shared" si="6"/>
        <v>5330.2857142857147</v>
      </c>
      <c r="AE31" s="8">
        <f t="shared" si="13"/>
        <v>0.99743370402053044</v>
      </c>
      <c r="AF31" s="12">
        <f t="shared" si="18"/>
        <v>5584.2720668052998</v>
      </c>
      <c r="AG31" s="16">
        <f t="shared" si="19"/>
        <v>1.044961090345303</v>
      </c>
      <c r="AH31" s="12">
        <f t="shared" si="8"/>
        <v>3696.1428571428573</v>
      </c>
      <c r="AI31" s="8">
        <f t="shared" si="14"/>
        <v>0.76481716870141014</v>
      </c>
      <c r="AP31" s="15">
        <f t="shared" si="15"/>
        <v>209</v>
      </c>
      <c r="AQ31" s="15">
        <f t="shared" si="20"/>
        <v>374</v>
      </c>
      <c r="AR31" s="15">
        <f t="shared" si="16"/>
        <v>226.42857142857156</v>
      </c>
      <c r="AS31" s="15">
        <f t="shared" si="17"/>
        <v>136.06669107011203</v>
      </c>
    </row>
    <row r="32" spans="1:45">
      <c r="A32" s="10">
        <v>43922</v>
      </c>
      <c r="B32" s="30">
        <v>30</v>
      </c>
      <c r="C32" s="11" t="str">
        <f t="shared" si="1"/>
        <v>Mittwoch</v>
      </c>
      <c r="D32">
        <v>4001</v>
      </c>
      <c r="E32">
        <v>3933</v>
      </c>
      <c r="F32">
        <v>4065</v>
      </c>
      <c r="G32">
        <v>3818</v>
      </c>
      <c r="H32">
        <v>3753</v>
      </c>
      <c r="I32">
        <v>3882</v>
      </c>
      <c r="J32">
        <v>0.93</v>
      </c>
      <c r="K32">
        <v>0.92</v>
      </c>
      <c r="L32">
        <v>0.94</v>
      </c>
      <c r="M32">
        <v>0.93</v>
      </c>
      <c r="N32">
        <v>0.93</v>
      </c>
      <c r="O32">
        <v>0.94</v>
      </c>
      <c r="P32" s="12">
        <f t="shared" si="3"/>
        <v>3896.2857142857142</v>
      </c>
      <c r="Q32" s="15">
        <f t="shared" si="21"/>
        <v>0.9331468628060362</v>
      </c>
      <c r="R32" s="12">
        <f t="shared" si="5"/>
        <v>6156</v>
      </c>
      <c r="S32" s="4">
        <f t="shared" si="2"/>
        <v>3817.75</v>
      </c>
      <c r="T32" s="7">
        <f t="shared" si="10"/>
        <v>0.93110176208767759</v>
      </c>
      <c r="U32" s="13">
        <v>43926</v>
      </c>
      <c r="V32" s="11" t="str">
        <f t="shared" si="0"/>
        <v>Sonntag</v>
      </c>
      <c r="W32" s="14">
        <v>5936</v>
      </c>
      <c r="Z32" s="12">
        <f t="shared" si="4"/>
        <v>3684.4285714285716</v>
      </c>
      <c r="AA32" s="8">
        <f t="shared" si="7"/>
        <v>0.93205883415850532</v>
      </c>
      <c r="AB32" s="12">
        <f t="shared" si="11"/>
        <v>3678.0797661613283</v>
      </c>
      <c r="AC32" s="16">
        <f t="shared" si="12"/>
        <v>0.93045276148781386</v>
      </c>
      <c r="AD32" s="12">
        <f t="shared" si="6"/>
        <v>5123.1428571428569</v>
      </c>
      <c r="AE32" s="8">
        <f t="shared" si="13"/>
        <v>0.9641359285944725</v>
      </c>
      <c r="AF32" s="12">
        <f t="shared" si="18"/>
        <v>5954.461026581519</v>
      </c>
      <c r="AG32" s="16">
        <f t="shared" si="19"/>
        <v>1.1205835892588083</v>
      </c>
      <c r="AH32" s="12">
        <f t="shared" si="8"/>
        <v>3479.4285714285716</v>
      </c>
      <c r="AI32" s="8">
        <f t="shared" si="14"/>
        <v>0.76398996235884564</v>
      </c>
      <c r="AP32" s="15">
        <f t="shared" si="15"/>
        <v>183</v>
      </c>
      <c r="AQ32" s="15">
        <f t="shared" si="20"/>
        <v>104.71428571428578</v>
      </c>
      <c r="AR32" s="15">
        <f t="shared" si="16"/>
        <v>316.57142857142844</v>
      </c>
      <c r="AS32" s="15">
        <f t="shared" si="17"/>
        <v>322.92023383867172</v>
      </c>
    </row>
    <row r="33" spans="1:45">
      <c r="A33" s="10">
        <v>43923</v>
      </c>
      <c r="B33" s="30">
        <v>31</v>
      </c>
      <c r="C33" s="11" t="str">
        <f t="shared" si="1"/>
        <v>Donnerstag</v>
      </c>
      <c r="D33">
        <v>3753</v>
      </c>
      <c r="E33">
        <v>3683</v>
      </c>
      <c r="F33">
        <v>3814</v>
      </c>
      <c r="G33">
        <v>3929</v>
      </c>
      <c r="H33">
        <v>3863</v>
      </c>
      <c r="I33">
        <v>3992</v>
      </c>
      <c r="J33">
        <v>1.03</v>
      </c>
      <c r="K33">
        <v>1.01</v>
      </c>
      <c r="L33">
        <v>1.04</v>
      </c>
      <c r="M33">
        <v>0.94</v>
      </c>
      <c r="N33">
        <v>0.94</v>
      </c>
      <c r="O33">
        <v>0.95</v>
      </c>
      <c r="P33" s="12">
        <f t="shared" si="3"/>
        <v>3860.4285714285716</v>
      </c>
      <c r="Q33" s="15">
        <f t="shared" si="21"/>
        <v>0.94497853772748241</v>
      </c>
      <c r="R33" s="12">
        <f t="shared" si="5"/>
        <v>6174</v>
      </c>
      <c r="S33" s="4">
        <f t="shared" si="2"/>
        <v>3928.5</v>
      </c>
      <c r="T33" s="7">
        <f t="shared" si="10"/>
        <v>1.0261869000195911</v>
      </c>
      <c r="U33" s="13">
        <v>43927</v>
      </c>
      <c r="V33" s="11" t="str">
        <f t="shared" si="0"/>
        <v>Montag</v>
      </c>
      <c r="W33" s="14">
        <v>3677</v>
      </c>
      <c r="Z33" s="12">
        <f t="shared" si="4"/>
        <v>3602</v>
      </c>
      <c r="AA33" s="8">
        <f t="shared" si="7"/>
        <v>0.92447019139106845</v>
      </c>
      <c r="AB33" s="12">
        <f t="shared" si="11"/>
        <v>3676.1834866825507</v>
      </c>
      <c r="AC33" s="16">
        <f t="shared" si="12"/>
        <v>0.9435097311277354</v>
      </c>
      <c r="AD33" s="12">
        <f t="shared" si="6"/>
        <v>4954.2857142857147</v>
      </c>
      <c r="AE33" s="8">
        <f t="shared" si="13"/>
        <v>0.88543927285725232</v>
      </c>
      <c r="AF33" s="12">
        <f t="shared" si="18"/>
        <v>5561.3835509154533</v>
      </c>
      <c r="AG33" s="16">
        <f t="shared" si="19"/>
        <v>0.99394094151730206</v>
      </c>
      <c r="AH33" s="12">
        <f t="shared" si="8"/>
        <v>3178.2857142857142</v>
      </c>
      <c r="AI33" s="8">
        <f t="shared" si="14"/>
        <v>0.77343994437684682</v>
      </c>
      <c r="AP33" s="15">
        <f t="shared" si="15"/>
        <v>176</v>
      </c>
      <c r="AQ33" s="15">
        <f t="shared" si="20"/>
        <v>107.42857142857156</v>
      </c>
      <c r="AR33" s="15">
        <f t="shared" si="16"/>
        <v>151</v>
      </c>
      <c r="AS33" s="15">
        <f t="shared" si="17"/>
        <v>76.816513317449335</v>
      </c>
    </row>
    <row r="34" spans="1:45">
      <c r="A34" s="10">
        <v>43924</v>
      </c>
      <c r="B34" s="30">
        <v>32</v>
      </c>
      <c r="C34" s="11" t="str">
        <f t="shared" si="1"/>
        <v>Freitag</v>
      </c>
      <c r="D34">
        <v>3732</v>
      </c>
      <c r="E34">
        <v>3673</v>
      </c>
      <c r="F34">
        <v>3787</v>
      </c>
      <c r="G34">
        <v>3766</v>
      </c>
      <c r="H34">
        <v>3702</v>
      </c>
      <c r="I34">
        <v>3828</v>
      </c>
      <c r="J34">
        <v>0.96</v>
      </c>
      <c r="K34">
        <v>0.95</v>
      </c>
      <c r="L34">
        <v>0.97</v>
      </c>
      <c r="M34">
        <v>0.93</v>
      </c>
      <c r="N34">
        <v>0.93</v>
      </c>
      <c r="O34">
        <v>0.94</v>
      </c>
      <c r="P34" s="12">
        <f t="shared" si="3"/>
        <v>3805.4285714285716</v>
      </c>
      <c r="Q34" s="15">
        <f t="shared" si="21"/>
        <v>0.93205883415850532</v>
      </c>
      <c r="R34" s="12">
        <f t="shared" si="5"/>
        <v>6082</v>
      </c>
      <c r="S34" s="4">
        <f t="shared" si="2"/>
        <v>3766.25</v>
      </c>
      <c r="T34" s="7">
        <f t="shared" si="10"/>
        <v>0.96016571064372214</v>
      </c>
      <c r="U34" s="13">
        <v>43928</v>
      </c>
      <c r="V34" s="11" t="str">
        <f t="shared" ref="V34:V64" si="22">TEXT(U34,"TTTT")</f>
        <v>Dienstag</v>
      </c>
      <c r="W34" s="14">
        <v>3834</v>
      </c>
      <c r="X34" s="15">
        <v>1.3</v>
      </c>
      <c r="Z34" s="12">
        <f t="shared" si="4"/>
        <v>3455.5714285714284</v>
      </c>
      <c r="AA34" s="8">
        <f t="shared" si="7"/>
        <v>0.89512637382970062</v>
      </c>
      <c r="AB34" s="12">
        <f t="shared" si="11"/>
        <v>3649.5376439404217</v>
      </c>
      <c r="AC34" s="16">
        <f t="shared" si="12"/>
        <v>0.94537111007597052</v>
      </c>
      <c r="AD34" s="12">
        <f t="shared" si="6"/>
        <v>4832.7142857142853</v>
      </c>
      <c r="AE34" s="8">
        <f t="shared" si="13"/>
        <v>0.88806342372614377</v>
      </c>
      <c r="AF34" s="12">
        <f t="shared" si="18"/>
        <v>5318.8875859677237</v>
      </c>
      <c r="AG34" s="16">
        <f t="shared" si="19"/>
        <v>0.97740301634877969</v>
      </c>
      <c r="AH34" s="12">
        <f t="shared" si="8"/>
        <v>2900.7142857142858</v>
      </c>
      <c r="AI34" s="8">
        <f t="shared" si="14"/>
        <v>0.73502262443438915</v>
      </c>
      <c r="AJ34" s="15">
        <f>ABS(J34-$M34)</f>
        <v>2.9999999999999916E-2</v>
      </c>
      <c r="AK34" s="15">
        <f t="shared" ref="AK34:AK72" si="23">ABS(M34-$M34)</f>
        <v>0</v>
      </c>
      <c r="AL34" s="15">
        <f>ABS(AA34-$M34)</f>
        <v>3.4873626170299432E-2</v>
      </c>
      <c r="AM34" s="15">
        <f t="shared" ref="AM34:AM73" si="24">ABS(AC34-$M34)</f>
        <v>1.5371110075970473E-2</v>
      </c>
      <c r="AN34" s="15">
        <f t="shared" ref="AN34:AN73" si="25">ABS(X34-$M34)</f>
        <v>0.37</v>
      </c>
      <c r="AO34" s="15">
        <f t="shared" ref="AO34:AO73" si="26">ABS(AG34-$M34)</f>
        <v>4.7403016348779636E-2</v>
      </c>
      <c r="AP34" s="15">
        <f t="shared" si="15"/>
        <v>34</v>
      </c>
      <c r="AQ34" s="15">
        <f t="shared" si="20"/>
        <v>73.428571428571558</v>
      </c>
      <c r="AR34" s="15">
        <f t="shared" si="16"/>
        <v>276.42857142857156</v>
      </c>
      <c r="AS34" s="15">
        <f t="shared" si="17"/>
        <v>82.462356059578269</v>
      </c>
    </row>
    <row r="35" spans="1:45">
      <c r="A35" s="10">
        <v>43925</v>
      </c>
      <c r="B35" s="30">
        <v>33</v>
      </c>
      <c r="C35" s="11" t="str">
        <f t="shared" si="1"/>
        <v>Samstag</v>
      </c>
      <c r="D35">
        <v>3035</v>
      </c>
      <c r="E35">
        <v>2969</v>
      </c>
      <c r="F35">
        <v>3095</v>
      </c>
      <c r="G35">
        <v>3630</v>
      </c>
      <c r="H35">
        <v>3564</v>
      </c>
      <c r="I35">
        <v>3690</v>
      </c>
      <c r="J35">
        <v>0.96</v>
      </c>
      <c r="K35">
        <v>0.95</v>
      </c>
      <c r="L35">
        <v>0.97</v>
      </c>
      <c r="M35">
        <v>0.92</v>
      </c>
      <c r="N35">
        <v>0.92</v>
      </c>
      <c r="O35">
        <v>0.93</v>
      </c>
      <c r="P35" s="12">
        <f t="shared" si="3"/>
        <v>3684.4285714285716</v>
      </c>
      <c r="Q35" s="15">
        <f t="shared" si="21"/>
        <v>0.92447019139106845</v>
      </c>
      <c r="R35" s="12">
        <f t="shared" si="5"/>
        <v>5936</v>
      </c>
      <c r="S35" s="4">
        <f t="shared" si="2"/>
        <v>3630.25</v>
      </c>
      <c r="T35" s="7">
        <f t="shared" si="10"/>
        <v>0.9583553326293559</v>
      </c>
      <c r="U35" s="13">
        <v>43929</v>
      </c>
      <c r="V35" s="11" t="str">
        <f t="shared" si="22"/>
        <v>Mittwoch</v>
      </c>
      <c r="W35" s="14">
        <v>4003</v>
      </c>
      <c r="X35" s="15">
        <v>1.2</v>
      </c>
      <c r="Z35" s="12">
        <f t="shared" si="4"/>
        <v>3386.4285714285716</v>
      </c>
      <c r="AA35" s="8">
        <f t="shared" si="7"/>
        <v>0.88989413619641111</v>
      </c>
      <c r="AB35" s="12">
        <f t="shared" si="11"/>
        <v>3497.9096491380742</v>
      </c>
      <c r="AC35" s="16">
        <f t="shared" si="12"/>
        <v>0.91918941151612432</v>
      </c>
      <c r="AD35" s="12">
        <f t="shared" si="6"/>
        <v>4554.2857142857147</v>
      </c>
      <c r="AE35" s="8">
        <f t="shared" si="13"/>
        <v>0.85441680960548883</v>
      </c>
      <c r="AF35" s="12">
        <f t="shared" si="18"/>
        <v>4960.2874440459718</v>
      </c>
      <c r="AG35" s="16">
        <f t="shared" si="19"/>
        <v>0.93058565899232959</v>
      </c>
      <c r="AH35" s="12">
        <f t="shared" si="8"/>
        <v>2825.8571428571427</v>
      </c>
      <c r="AI35" s="8">
        <f t="shared" si="14"/>
        <v>0.7645421868356973</v>
      </c>
      <c r="AJ35" s="15">
        <f t="shared" ref="AJ35:AJ72" si="27">ABS(J35-$M35)</f>
        <v>3.9999999999999925E-2</v>
      </c>
      <c r="AK35" s="15">
        <f t="shared" si="23"/>
        <v>0</v>
      </c>
      <c r="AL35" s="15">
        <f t="shared" ref="AL35:AL82" si="28">ABS(AA35-$M35)</f>
        <v>3.0105863803588928E-2</v>
      </c>
      <c r="AM35" s="15">
        <f t="shared" si="24"/>
        <v>8.1058848387571825E-4</v>
      </c>
      <c r="AN35" s="15">
        <f t="shared" si="25"/>
        <v>0.27999999999999992</v>
      </c>
      <c r="AO35" s="15">
        <f t="shared" si="26"/>
        <v>1.058565899232955E-2</v>
      </c>
      <c r="AP35" s="15">
        <f t="shared" si="15"/>
        <v>595</v>
      </c>
      <c r="AQ35" s="15">
        <f t="shared" si="20"/>
        <v>649.42857142857156</v>
      </c>
      <c r="AR35" s="15">
        <f t="shared" si="16"/>
        <v>351.42857142857156</v>
      </c>
      <c r="AS35" s="15">
        <f t="shared" si="17"/>
        <v>462.9096491380742</v>
      </c>
    </row>
    <row r="36" spans="1:45">
      <c r="A36" s="10">
        <v>43926</v>
      </c>
      <c r="B36" s="30">
        <v>34</v>
      </c>
      <c r="C36" s="11" t="str">
        <f t="shared" si="1"/>
        <v>Sonntag</v>
      </c>
      <c r="D36">
        <v>2733</v>
      </c>
      <c r="E36">
        <v>2680</v>
      </c>
      <c r="F36">
        <v>2786</v>
      </c>
      <c r="G36">
        <v>3313</v>
      </c>
      <c r="H36">
        <v>3251</v>
      </c>
      <c r="I36">
        <v>3370</v>
      </c>
      <c r="J36">
        <v>0.87</v>
      </c>
      <c r="K36">
        <v>0.86</v>
      </c>
      <c r="L36">
        <v>0.88</v>
      </c>
      <c r="M36">
        <v>0.9</v>
      </c>
      <c r="N36">
        <v>0.89</v>
      </c>
      <c r="O36">
        <v>0.9</v>
      </c>
      <c r="P36" s="12">
        <f t="shared" si="3"/>
        <v>3602</v>
      </c>
      <c r="Q36" s="15">
        <f t="shared" si="21"/>
        <v>0.89512637382970062</v>
      </c>
      <c r="R36" s="12">
        <f t="shared" si="5"/>
        <v>3677</v>
      </c>
      <c r="S36" s="4">
        <f t="shared" si="2"/>
        <v>3313.25</v>
      </c>
      <c r="T36" s="7">
        <f t="shared" si="10"/>
        <v>0.86785410254731188</v>
      </c>
      <c r="U36" s="13">
        <v>43930</v>
      </c>
      <c r="V36" s="11" t="str">
        <f t="shared" si="22"/>
        <v>Donnerstag</v>
      </c>
      <c r="W36" s="14">
        <v>4974</v>
      </c>
      <c r="X36" s="15">
        <v>1.1000000000000001</v>
      </c>
      <c r="Z36" s="12">
        <f t="shared" si="4"/>
        <v>3230.4285714285716</v>
      </c>
      <c r="AA36" s="22">
        <f t="shared" si="7"/>
        <v>0.87677872125935408</v>
      </c>
      <c r="AB36" s="12">
        <f t="shared" si="11"/>
        <v>3382.5852254317692</v>
      </c>
      <c r="AC36" s="16">
        <f t="shared" si="12"/>
        <v>0.91807594036766249</v>
      </c>
      <c r="AD36" s="12">
        <f t="shared" si="6"/>
        <v>4109.2857142857147</v>
      </c>
      <c r="AE36" s="8">
        <f t="shared" si="13"/>
        <v>0.8021025040432771</v>
      </c>
      <c r="AF36" s="12">
        <f t="shared" si="18"/>
        <v>4455.8685400286404</v>
      </c>
      <c r="AG36" s="16">
        <f t="shared" si="19"/>
        <v>0.86975293570354373</v>
      </c>
      <c r="AH36" s="12">
        <f t="shared" si="8"/>
        <v>2774</v>
      </c>
      <c r="AI36" s="8">
        <f t="shared" si="14"/>
        <v>0.79725734931844305</v>
      </c>
      <c r="AJ36" s="15">
        <f t="shared" si="27"/>
        <v>3.0000000000000027E-2</v>
      </c>
      <c r="AK36" s="15">
        <f t="shared" si="23"/>
        <v>0</v>
      </c>
      <c r="AL36" s="15">
        <f t="shared" si="28"/>
        <v>2.3221278740645945E-2</v>
      </c>
      <c r="AM36" s="15">
        <f t="shared" si="24"/>
        <v>1.8075940367662469E-2</v>
      </c>
      <c r="AN36" s="15">
        <f t="shared" si="25"/>
        <v>0.20000000000000007</v>
      </c>
      <c r="AO36" s="15">
        <f t="shared" si="26"/>
        <v>3.0247064296456294E-2</v>
      </c>
      <c r="AP36" s="15">
        <f t="shared" si="15"/>
        <v>580</v>
      </c>
      <c r="AQ36" s="15">
        <f t="shared" si="20"/>
        <v>869</v>
      </c>
      <c r="AR36" s="15">
        <f t="shared" si="16"/>
        <v>497.42857142857156</v>
      </c>
      <c r="AS36" s="15">
        <f t="shared" si="17"/>
        <v>649.58522543176923</v>
      </c>
    </row>
    <row r="37" spans="1:45" s="9" customFormat="1">
      <c r="A37" s="3">
        <v>43927</v>
      </c>
      <c r="B37" s="30">
        <v>35</v>
      </c>
      <c r="C37" s="9" t="str">
        <f t="shared" si="1"/>
        <v>Montag</v>
      </c>
      <c r="D37">
        <v>3356</v>
      </c>
      <c r="E37">
        <v>3298</v>
      </c>
      <c r="F37">
        <v>3418</v>
      </c>
      <c r="G37">
        <v>3214</v>
      </c>
      <c r="H37">
        <v>3155</v>
      </c>
      <c r="I37">
        <v>3272</v>
      </c>
      <c r="J37">
        <v>0.82</v>
      </c>
      <c r="K37">
        <v>0.81</v>
      </c>
      <c r="L37">
        <v>0.83</v>
      </c>
      <c r="M37">
        <v>0.89</v>
      </c>
      <c r="N37">
        <v>0.88</v>
      </c>
      <c r="O37">
        <v>0.9</v>
      </c>
      <c r="P37" s="12">
        <f t="shared" si="3"/>
        <v>3455.5714285714284</v>
      </c>
      <c r="Q37" s="15">
        <f t="shared" si="21"/>
        <v>0.88989413619641111</v>
      </c>
      <c r="R37" s="4">
        <f t="shared" si="5"/>
        <v>3834</v>
      </c>
      <c r="S37" s="4">
        <f t="shared" ref="S37:S64" si="29">AVERAGE(D34:D37)</f>
        <v>3214</v>
      </c>
      <c r="T37" s="7">
        <f t="shared" si="10"/>
        <v>0.81812396589028891</v>
      </c>
      <c r="U37" s="5">
        <v>43931</v>
      </c>
      <c r="V37" s="9" t="str">
        <f t="shared" si="22"/>
        <v>Freitag</v>
      </c>
      <c r="W37" s="6">
        <v>5323</v>
      </c>
      <c r="X37" s="7">
        <v>1.1000000000000001</v>
      </c>
      <c r="Y37" s="7"/>
      <c r="Z37" s="4">
        <f t="shared" ref="Z37:Z64" si="30">AVERAGE(D34:D40)</f>
        <v>3080.8571428571427</v>
      </c>
      <c r="AA37" s="22">
        <f t="shared" si="7"/>
        <v>0.85531847386372639</v>
      </c>
      <c r="AB37" s="4">
        <f t="shared" si="11"/>
        <v>3170.2294057268396</v>
      </c>
      <c r="AC37" s="22">
        <f t="shared" si="12"/>
        <v>0.88013031808074393</v>
      </c>
      <c r="AD37" s="4">
        <f t="shared" si="6"/>
        <v>3946.4285714285716</v>
      </c>
      <c r="AE37" s="8">
        <f t="shared" si="13"/>
        <v>0.79656862745098034</v>
      </c>
      <c r="AF37" s="4">
        <f t="shared" si="18"/>
        <v>4412.1178806516027</v>
      </c>
      <c r="AG37" s="22">
        <f t="shared" si="19"/>
        <v>0.89056589286508703</v>
      </c>
      <c r="AH37" s="4">
        <f t="shared" si="8"/>
        <v>2665.1428571428573</v>
      </c>
      <c r="AI37" s="8">
        <f t="shared" si="14"/>
        <v>0.83854728514922694</v>
      </c>
      <c r="AJ37" s="15">
        <f t="shared" si="27"/>
        <v>7.0000000000000062E-2</v>
      </c>
      <c r="AK37" s="15">
        <f t="shared" si="23"/>
        <v>0</v>
      </c>
      <c r="AL37" s="15">
        <f t="shared" si="28"/>
        <v>3.4681526136273622E-2</v>
      </c>
      <c r="AM37" s="15">
        <f t="shared" si="24"/>
        <v>9.8696819192560792E-3</v>
      </c>
      <c r="AN37" s="15">
        <f t="shared" si="25"/>
        <v>0.21000000000000008</v>
      </c>
      <c r="AO37" s="15">
        <f t="shared" si="26"/>
        <v>5.6589286508701431E-4</v>
      </c>
      <c r="AP37" s="15">
        <f t="shared" si="15"/>
        <v>142</v>
      </c>
      <c r="AQ37" s="15">
        <f t="shared" si="20"/>
        <v>99.571428571428442</v>
      </c>
      <c r="AR37" s="15">
        <f t="shared" si="16"/>
        <v>275.14285714285734</v>
      </c>
      <c r="AS37" s="15">
        <f t="shared" si="17"/>
        <v>185.77059427316044</v>
      </c>
    </row>
    <row r="38" spans="1:45" s="9" customFormat="1">
      <c r="A38" s="3">
        <v>43928</v>
      </c>
      <c r="B38" s="30">
        <v>36</v>
      </c>
      <c r="C38" s="9" t="str">
        <f t="shared" si="1"/>
        <v>Dienstag</v>
      </c>
      <c r="D38">
        <v>3095</v>
      </c>
      <c r="E38">
        <v>3041</v>
      </c>
      <c r="F38">
        <v>3154</v>
      </c>
      <c r="G38">
        <v>3055</v>
      </c>
      <c r="H38">
        <v>2997</v>
      </c>
      <c r="I38">
        <v>3113</v>
      </c>
      <c r="J38">
        <v>0.81</v>
      </c>
      <c r="K38">
        <v>0.8</v>
      </c>
      <c r="L38">
        <v>0.82</v>
      </c>
      <c r="M38">
        <v>0.88</v>
      </c>
      <c r="N38">
        <v>0.87</v>
      </c>
      <c r="O38">
        <v>0.88</v>
      </c>
      <c r="P38" s="12">
        <f t="shared" si="3"/>
        <v>3386.4285714285716</v>
      </c>
      <c r="Q38" s="15">
        <f t="shared" si="21"/>
        <v>0.87677872125935408</v>
      </c>
      <c r="R38" s="4">
        <f t="shared" si="5"/>
        <v>4003</v>
      </c>
      <c r="S38" s="4">
        <f t="shared" si="29"/>
        <v>3054.75</v>
      </c>
      <c r="T38" s="7">
        <f t="shared" si="10"/>
        <v>0.81108529704613341</v>
      </c>
      <c r="U38" s="5">
        <v>43932</v>
      </c>
      <c r="V38" s="9" t="str">
        <f t="shared" si="22"/>
        <v>Samstag</v>
      </c>
      <c r="W38" s="6">
        <v>4133</v>
      </c>
      <c r="X38" s="22">
        <v>1.3</v>
      </c>
      <c r="Y38" s="22"/>
      <c r="Z38" s="4">
        <f t="shared" si="30"/>
        <v>2881.7142857142858</v>
      </c>
      <c r="AA38" s="8">
        <f t="shared" si="7"/>
        <v>0.83393277936252019</v>
      </c>
      <c r="AB38" s="4">
        <f t="shared" si="11"/>
        <v>3083.4382261800224</v>
      </c>
      <c r="AC38" s="8">
        <f t="shared" si="12"/>
        <v>0.89230921424036369</v>
      </c>
      <c r="AD38" s="4">
        <f t="shared" si="6"/>
        <v>3696.1428571428573</v>
      </c>
      <c r="AE38" s="8">
        <f t="shared" si="13"/>
        <v>0.76481716870141014</v>
      </c>
      <c r="AF38" s="4">
        <f t="shared" si="18"/>
        <v>4091.9303084650005</v>
      </c>
      <c r="AG38" s="8">
        <f t="shared" si="19"/>
        <v>0.8467147169368</v>
      </c>
      <c r="AH38" s="4">
        <f t="shared" si="8"/>
        <v>2622.7142857142858</v>
      </c>
      <c r="AI38" s="8">
        <f t="shared" si="14"/>
        <v>0.90416153656734799</v>
      </c>
      <c r="AJ38" s="15">
        <f t="shared" si="27"/>
        <v>6.9999999999999951E-2</v>
      </c>
      <c r="AK38" s="15">
        <f t="shared" si="23"/>
        <v>0</v>
      </c>
      <c r="AL38" s="15">
        <f t="shared" si="28"/>
        <v>4.6067220637479811E-2</v>
      </c>
      <c r="AM38" s="15">
        <f t="shared" si="24"/>
        <v>1.2309214240363686E-2</v>
      </c>
      <c r="AN38" s="15">
        <f t="shared" si="25"/>
        <v>0.42000000000000004</v>
      </c>
      <c r="AO38" s="15">
        <f t="shared" si="26"/>
        <v>3.32852830632E-2</v>
      </c>
      <c r="AP38" s="15">
        <f t="shared" si="15"/>
        <v>40</v>
      </c>
      <c r="AQ38" s="15">
        <f t="shared" si="20"/>
        <v>291.42857142857156</v>
      </c>
      <c r="AR38" s="15">
        <f t="shared" si="16"/>
        <v>213.28571428571422</v>
      </c>
      <c r="AS38" s="15">
        <f t="shared" si="17"/>
        <v>11.561773819977589</v>
      </c>
    </row>
    <row r="39" spans="1:45" s="9" customFormat="1">
      <c r="A39" s="3">
        <v>43929</v>
      </c>
      <c r="B39" s="30">
        <v>37</v>
      </c>
      <c r="C39" s="9" t="str">
        <f t="shared" si="1"/>
        <v>Mittwoch</v>
      </c>
      <c r="D39">
        <v>2909</v>
      </c>
      <c r="E39">
        <v>2851</v>
      </c>
      <c r="F39">
        <v>2969</v>
      </c>
      <c r="G39">
        <v>3023</v>
      </c>
      <c r="H39">
        <v>2967</v>
      </c>
      <c r="I39">
        <v>3082</v>
      </c>
      <c r="J39">
        <v>0.83</v>
      </c>
      <c r="K39">
        <v>0.82</v>
      </c>
      <c r="L39">
        <v>0.84</v>
      </c>
      <c r="M39">
        <v>0.86</v>
      </c>
      <c r="N39">
        <v>0.85</v>
      </c>
      <c r="O39">
        <v>0.86</v>
      </c>
      <c r="P39" s="12">
        <f t="shared" si="3"/>
        <v>3230.4285714285716</v>
      </c>
      <c r="Q39" s="15">
        <f t="shared" si="21"/>
        <v>0.85531847386372639</v>
      </c>
      <c r="R39" s="4">
        <f t="shared" si="5"/>
        <v>4974</v>
      </c>
      <c r="S39" s="4">
        <f t="shared" si="29"/>
        <v>3023.25</v>
      </c>
      <c r="T39" s="7">
        <f t="shared" si="10"/>
        <v>0.83279388471868332</v>
      </c>
      <c r="U39" s="5">
        <v>43933</v>
      </c>
      <c r="V39" s="9" t="str">
        <f t="shared" si="22"/>
        <v>Sonntag</v>
      </c>
      <c r="W39" s="6">
        <v>2821</v>
      </c>
      <c r="X39" s="22">
        <v>1.3</v>
      </c>
      <c r="Y39" s="22"/>
      <c r="Z39" s="4">
        <f t="shared" si="30"/>
        <v>2736.4285714285716</v>
      </c>
      <c r="AA39" s="8">
        <f t="shared" si="7"/>
        <v>0.80805737186247628</v>
      </c>
      <c r="AB39" s="4">
        <f t="shared" si="11"/>
        <v>2921.491358959167</v>
      </c>
      <c r="AC39" s="8">
        <f t="shared" si="12"/>
        <v>0.86270573772259729</v>
      </c>
      <c r="AD39" s="4">
        <f t="shared" si="6"/>
        <v>3479.4285714285716</v>
      </c>
      <c r="AE39" s="8">
        <f t="shared" si="13"/>
        <v>0.76398996235884564</v>
      </c>
      <c r="AF39" s="4">
        <f t="shared" si="18"/>
        <v>3582.6568256432533</v>
      </c>
      <c r="AG39" s="8">
        <f t="shared" si="19"/>
        <v>0.78665614113873183</v>
      </c>
      <c r="AH39" s="4">
        <f t="shared" si="8"/>
        <v>2587.1428571428573</v>
      </c>
      <c r="AI39" s="8">
        <f t="shared" si="14"/>
        <v>0.91552499873616111</v>
      </c>
      <c r="AJ39" s="15">
        <f t="shared" si="27"/>
        <v>3.0000000000000027E-2</v>
      </c>
      <c r="AK39" s="15">
        <f t="shared" si="23"/>
        <v>0</v>
      </c>
      <c r="AL39" s="15">
        <f t="shared" si="28"/>
        <v>5.1942628137523705E-2</v>
      </c>
      <c r="AM39" s="15">
        <f t="shared" si="24"/>
        <v>2.7057377225973012E-3</v>
      </c>
      <c r="AN39" s="15">
        <f t="shared" si="25"/>
        <v>0.44000000000000006</v>
      </c>
      <c r="AO39" s="15">
        <f t="shared" si="26"/>
        <v>7.3343858861268152E-2</v>
      </c>
      <c r="AP39" s="15">
        <f t="shared" si="15"/>
        <v>114</v>
      </c>
      <c r="AQ39" s="15">
        <f t="shared" si="20"/>
        <v>321.42857142857156</v>
      </c>
      <c r="AR39" s="15">
        <f t="shared" si="16"/>
        <v>172.57142857142844</v>
      </c>
      <c r="AS39" s="15">
        <f t="shared" si="17"/>
        <v>12.491358959166973</v>
      </c>
    </row>
    <row r="40" spans="1:45" s="9" customFormat="1">
      <c r="A40" s="3">
        <v>43930</v>
      </c>
      <c r="B40" s="30">
        <v>38</v>
      </c>
      <c r="C40" s="9" t="str">
        <f t="shared" si="1"/>
        <v>Donnerstag</v>
      </c>
      <c r="D40">
        <v>2706</v>
      </c>
      <c r="E40">
        <v>2649</v>
      </c>
      <c r="F40">
        <v>2768</v>
      </c>
      <c r="G40">
        <v>3017</v>
      </c>
      <c r="H40">
        <v>2960</v>
      </c>
      <c r="I40">
        <v>3077</v>
      </c>
      <c r="J40">
        <v>0.91</v>
      </c>
      <c r="K40">
        <v>0.9</v>
      </c>
      <c r="L40">
        <v>0.92</v>
      </c>
      <c r="M40">
        <v>0.83</v>
      </c>
      <c r="N40">
        <v>0.83</v>
      </c>
      <c r="O40">
        <v>0.84</v>
      </c>
      <c r="P40" s="12">
        <f t="shared" si="3"/>
        <v>3080.8571428571427</v>
      </c>
      <c r="Q40" s="15">
        <f t="shared" si="21"/>
        <v>0.83393277936252019</v>
      </c>
      <c r="R40" s="4">
        <f t="shared" si="5"/>
        <v>5323</v>
      </c>
      <c r="S40" s="4">
        <f t="shared" si="29"/>
        <v>3016.5</v>
      </c>
      <c r="T40" s="7">
        <f t="shared" si="10"/>
        <v>0.91043537312306644</v>
      </c>
      <c r="U40" s="5">
        <v>43934</v>
      </c>
      <c r="V40" s="9" t="str">
        <f t="shared" si="22"/>
        <v>Montag</v>
      </c>
      <c r="W40" s="6">
        <v>2537</v>
      </c>
      <c r="X40" s="7">
        <v>1.2</v>
      </c>
      <c r="Y40" s="7"/>
      <c r="Z40" s="4">
        <f t="shared" si="30"/>
        <v>2628.2857142857142</v>
      </c>
      <c r="AA40" s="8">
        <f t="shared" si="7"/>
        <v>0.81360279485251841</v>
      </c>
      <c r="AB40" s="4">
        <f t="shared" si="11"/>
        <v>2756.1174023567751</v>
      </c>
      <c r="AC40" s="8">
        <f t="shared" si="12"/>
        <v>0.8531739183875392</v>
      </c>
      <c r="AD40" s="4">
        <f t="shared" si="6"/>
        <v>3178.2857142857142</v>
      </c>
      <c r="AE40" s="8">
        <f t="shared" si="13"/>
        <v>0.77343994437684682</v>
      </c>
      <c r="AF40" s="4">
        <f t="shared" si="18"/>
        <v>3345.4943069333103</v>
      </c>
      <c r="AG40" s="8">
        <f t="shared" si="19"/>
        <v>0.81413037192884308</v>
      </c>
      <c r="AH40" s="4">
        <f t="shared" si="8"/>
        <v>2513.7142857142858</v>
      </c>
      <c r="AI40" s="8">
        <f t="shared" si="14"/>
        <v>0.90616953342259765</v>
      </c>
      <c r="AJ40" s="15">
        <f t="shared" si="27"/>
        <v>8.0000000000000071E-2</v>
      </c>
      <c r="AK40" s="15">
        <f t="shared" si="23"/>
        <v>0</v>
      </c>
      <c r="AL40" s="15">
        <f t="shared" si="28"/>
        <v>1.6397205147481553E-2</v>
      </c>
      <c r="AM40" s="15">
        <f t="shared" si="24"/>
        <v>2.3173918387539238E-2</v>
      </c>
      <c r="AN40" s="15">
        <f t="shared" si="25"/>
        <v>0.37</v>
      </c>
      <c r="AO40" s="15">
        <f t="shared" si="26"/>
        <v>1.5869628071156883E-2</v>
      </c>
      <c r="AP40" s="15">
        <f t="shared" si="15"/>
        <v>311</v>
      </c>
      <c r="AQ40" s="15">
        <f t="shared" si="20"/>
        <v>374.85714285714266</v>
      </c>
      <c r="AR40" s="15">
        <f t="shared" si="16"/>
        <v>77.714285714285779</v>
      </c>
      <c r="AS40" s="15">
        <f t="shared" si="17"/>
        <v>50.117402356775074</v>
      </c>
    </row>
    <row r="41" spans="1:45" s="9" customFormat="1">
      <c r="A41" s="3">
        <v>43931</v>
      </c>
      <c r="B41" s="30">
        <v>39</v>
      </c>
      <c r="C41" s="9" t="str">
        <f t="shared" si="1"/>
        <v>Freitag</v>
      </c>
      <c r="D41">
        <v>2338</v>
      </c>
      <c r="E41">
        <v>2290</v>
      </c>
      <c r="F41">
        <v>2399</v>
      </c>
      <c r="G41">
        <v>2762</v>
      </c>
      <c r="H41">
        <v>2708</v>
      </c>
      <c r="I41">
        <v>2822</v>
      </c>
      <c r="J41">
        <v>0.86</v>
      </c>
      <c r="K41">
        <v>0.85</v>
      </c>
      <c r="L41">
        <v>0.87</v>
      </c>
      <c r="M41">
        <v>0.81</v>
      </c>
      <c r="N41">
        <v>0.8</v>
      </c>
      <c r="O41">
        <v>0.81</v>
      </c>
      <c r="P41" s="12">
        <f t="shared" si="3"/>
        <v>2881.7142857142858</v>
      </c>
      <c r="Q41" s="15">
        <f t="shared" si="21"/>
        <v>0.80805737186247628</v>
      </c>
      <c r="R41" s="4">
        <f t="shared" ref="R41:R64" si="31">W38</f>
        <v>4133</v>
      </c>
      <c r="S41" s="4">
        <f t="shared" si="29"/>
        <v>2762</v>
      </c>
      <c r="T41" s="7">
        <f t="shared" si="10"/>
        <v>0.8593652769135034</v>
      </c>
      <c r="U41" s="5">
        <v>43935</v>
      </c>
      <c r="V41" s="9" t="str">
        <f t="shared" si="22"/>
        <v>Dienstag</v>
      </c>
      <c r="W41" s="6">
        <v>2082</v>
      </c>
      <c r="X41" s="7">
        <v>1</v>
      </c>
      <c r="Y41" s="7"/>
      <c r="Z41" s="4">
        <f t="shared" si="30"/>
        <v>2422.5714285714284</v>
      </c>
      <c r="AA41" s="8">
        <f t="shared" si="7"/>
        <v>0.78633033478623759</v>
      </c>
      <c r="AB41" s="4">
        <f t="shared" si="11"/>
        <v>2526.8495549420227</v>
      </c>
      <c r="AC41" s="22">
        <f t="shared" si="12"/>
        <v>0.82017744990235375</v>
      </c>
      <c r="AD41" s="4">
        <f t="shared" si="6"/>
        <v>2900.7142857142858</v>
      </c>
      <c r="AE41" s="8">
        <f t="shared" si="13"/>
        <v>0.73502262443438915</v>
      </c>
      <c r="AF41" s="4">
        <f t="shared" si="18"/>
        <v>2931.0885490659284</v>
      </c>
      <c r="AG41" s="8">
        <f t="shared" si="19"/>
        <v>0.7427192703515475</v>
      </c>
      <c r="AH41" s="4">
        <f t="shared" si="8"/>
        <v>2364.7142857142858</v>
      </c>
      <c r="AI41" s="8">
        <f t="shared" si="14"/>
        <v>0.88727487135506</v>
      </c>
      <c r="AJ41" s="15">
        <f t="shared" si="27"/>
        <v>4.9999999999999933E-2</v>
      </c>
      <c r="AK41" s="15">
        <f t="shared" si="23"/>
        <v>0</v>
      </c>
      <c r="AL41" s="15">
        <f t="shared" si="28"/>
        <v>2.3669665213762459E-2</v>
      </c>
      <c r="AM41" s="15">
        <f t="shared" si="24"/>
        <v>1.0177449902353697E-2</v>
      </c>
      <c r="AN41" s="15">
        <f t="shared" si="25"/>
        <v>0.18999999999999995</v>
      </c>
      <c r="AO41" s="15">
        <f t="shared" si="26"/>
        <v>6.7280729648452553E-2</v>
      </c>
      <c r="AP41" s="15">
        <f t="shared" si="15"/>
        <v>424</v>
      </c>
      <c r="AQ41" s="15">
        <f t="shared" si="20"/>
        <v>543.71428571428578</v>
      </c>
      <c r="AR41" s="15">
        <f t="shared" si="16"/>
        <v>84.571428571428442</v>
      </c>
      <c r="AS41" s="15">
        <f t="shared" si="17"/>
        <v>188.84955494202268</v>
      </c>
    </row>
    <row r="42" spans="1:45" s="9" customFormat="1">
      <c r="A42" s="3">
        <v>43932</v>
      </c>
      <c r="B42" s="30">
        <v>40</v>
      </c>
      <c r="C42" s="9" t="str">
        <f t="shared" si="1"/>
        <v>Samstag</v>
      </c>
      <c r="D42">
        <v>2018</v>
      </c>
      <c r="E42">
        <v>1970</v>
      </c>
      <c r="F42">
        <v>2067</v>
      </c>
      <c r="G42">
        <v>2493</v>
      </c>
      <c r="H42">
        <v>2440</v>
      </c>
      <c r="I42">
        <v>2551</v>
      </c>
      <c r="J42">
        <v>0.82</v>
      </c>
      <c r="K42">
        <v>0.8</v>
      </c>
      <c r="L42">
        <v>0.83</v>
      </c>
      <c r="M42">
        <v>0.81</v>
      </c>
      <c r="N42">
        <v>0.81</v>
      </c>
      <c r="O42">
        <v>0.82</v>
      </c>
      <c r="P42" s="12">
        <f t="shared" si="3"/>
        <v>2736.4285714285716</v>
      </c>
      <c r="Q42" s="15">
        <f t="shared" si="21"/>
        <v>0.81360279485251841</v>
      </c>
      <c r="R42" s="4">
        <f t="shared" si="31"/>
        <v>2821</v>
      </c>
      <c r="S42" s="4">
        <f t="shared" si="29"/>
        <v>2492.75</v>
      </c>
      <c r="T42" s="7">
        <f t="shared" si="10"/>
        <v>0.81602422456829526</v>
      </c>
      <c r="U42" s="5">
        <v>43936</v>
      </c>
      <c r="V42" s="9" t="str">
        <f t="shared" si="22"/>
        <v>Mittwoch</v>
      </c>
      <c r="W42" s="6">
        <v>2486</v>
      </c>
      <c r="X42" s="7">
        <v>0.9</v>
      </c>
      <c r="Y42" s="7"/>
      <c r="Z42" s="4">
        <f t="shared" si="30"/>
        <v>2262.8571428571427</v>
      </c>
      <c r="AA42" s="8">
        <f t="shared" si="7"/>
        <v>0.7852468768590124</v>
      </c>
      <c r="AB42" s="4">
        <f t="shared" si="11"/>
        <v>2327.989991295065</v>
      </c>
      <c r="AC42" s="8">
        <f t="shared" si="12"/>
        <v>0.8078489955911885</v>
      </c>
      <c r="AD42" s="4">
        <f t="shared" si="6"/>
        <v>2825.8571428571427</v>
      </c>
      <c r="AE42" s="8">
        <f t="shared" si="13"/>
        <v>0.7645421868356973</v>
      </c>
      <c r="AF42" s="4">
        <f t="shared" si="18"/>
        <v>2704.9796601669432</v>
      </c>
      <c r="AG42" s="8">
        <f t="shared" si="19"/>
        <v>0.73183850427737795</v>
      </c>
      <c r="AH42" s="4">
        <f>AD49</f>
        <v>2142.7142857142858</v>
      </c>
      <c r="AI42" s="8">
        <f t="shared" si="14"/>
        <v>0.81698349583310637</v>
      </c>
      <c r="AJ42" s="15">
        <f t="shared" si="27"/>
        <v>9.9999999999998979E-3</v>
      </c>
      <c r="AK42" s="15">
        <f t="shared" si="23"/>
        <v>0</v>
      </c>
      <c r="AL42" s="15">
        <f t="shared" si="28"/>
        <v>2.4753123140987654E-2</v>
      </c>
      <c r="AM42" s="15">
        <f t="shared" si="24"/>
        <v>2.1510044088115521E-3</v>
      </c>
      <c r="AN42" s="15">
        <f t="shared" si="25"/>
        <v>8.9999999999999969E-2</v>
      </c>
      <c r="AO42" s="15">
        <f t="shared" si="26"/>
        <v>7.8161495722622099E-2</v>
      </c>
      <c r="AP42" s="15">
        <f t="shared" si="15"/>
        <v>475</v>
      </c>
      <c r="AQ42" s="15">
        <f t="shared" si="20"/>
        <v>718.42857142857156</v>
      </c>
      <c r="AR42" s="15">
        <f t="shared" si="16"/>
        <v>244.85714285714266</v>
      </c>
      <c r="AS42" s="15">
        <f t="shared" si="17"/>
        <v>309.98999129506501</v>
      </c>
    </row>
    <row r="43" spans="1:45" s="9" customFormat="1">
      <c r="A43" s="3">
        <v>43933</v>
      </c>
      <c r="B43" s="30">
        <v>41</v>
      </c>
      <c r="C43" s="9" t="str">
        <f t="shared" si="1"/>
        <v>Sonntag</v>
      </c>
      <c r="D43">
        <v>1976</v>
      </c>
      <c r="E43">
        <v>1930</v>
      </c>
      <c r="F43">
        <v>2024</v>
      </c>
      <c r="G43">
        <v>2260</v>
      </c>
      <c r="H43">
        <v>2210</v>
      </c>
      <c r="I43">
        <v>2314</v>
      </c>
      <c r="J43">
        <v>0.75</v>
      </c>
      <c r="K43">
        <v>0.74</v>
      </c>
      <c r="L43">
        <v>0.76</v>
      </c>
      <c r="M43">
        <v>0.79</v>
      </c>
      <c r="N43">
        <v>0.78</v>
      </c>
      <c r="O43">
        <v>0.79</v>
      </c>
      <c r="P43" s="12">
        <f t="shared" si="3"/>
        <v>2628.2857142857142</v>
      </c>
      <c r="Q43" s="15">
        <f t="shared" si="21"/>
        <v>0.78633033478623759</v>
      </c>
      <c r="R43" s="4">
        <f t="shared" si="31"/>
        <v>2537</v>
      </c>
      <c r="S43" s="4">
        <f t="shared" si="29"/>
        <v>2259.5</v>
      </c>
      <c r="T43" s="7">
        <f t="shared" si="10"/>
        <v>0.74737451418175804</v>
      </c>
      <c r="U43" s="5">
        <v>43937</v>
      </c>
      <c r="V43" s="9" t="str">
        <f t="shared" si="22"/>
        <v>Donnerstag</v>
      </c>
      <c r="W43" s="6">
        <v>2866</v>
      </c>
      <c r="X43" s="22">
        <v>0.7</v>
      </c>
      <c r="Y43" s="22"/>
      <c r="Z43" s="4">
        <f t="shared" si="30"/>
        <v>2124.1428571428573</v>
      </c>
      <c r="AA43" s="22">
        <f t="shared" si="7"/>
        <v>0.77624641085878365</v>
      </c>
      <c r="AB43" s="4">
        <f t="shared" si="11"/>
        <v>2223.1077748351117</v>
      </c>
      <c r="AC43" s="8">
        <f t="shared" si="12"/>
        <v>0.81241213384733912</v>
      </c>
      <c r="AD43" s="4">
        <f t="shared" si="6"/>
        <v>2774</v>
      </c>
      <c r="AE43" s="8">
        <f t="shared" si="13"/>
        <v>0.79725734931844305</v>
      </c>
      <c r="AF43" s="4">
        <f t="shared" si="18"/>
        <v>2543.1984407338614</v>
      </c>
      <c r="AG43" s="22">
        <f t="shared" si="19"/>
        <v>0.73092417002533372</v>
      </c>
      <c r="AH43" s="4">
        <f t="shared" si="8"/>
        <v>2039.7142857142858</v>
      </c>
      <c r="AI43" s="8">
        <f t="shared" si="14"/>
        <v>0.78840419657647709</v>
      </c>
      <c r="AJ43" s="15">
        <f t="shared" si="27"/>
        <v>4.0000000000000036E-2</v>
      </c>
      <c r="AK43" s="15">
        <f t="shared" si="23"/>
        <v>0</v>
      </c>
      <c r="AL43" s="15">
        <f t="shared" si="28"/>
        <v>1.3753589141216382E-2</v>
      </c>
      <c r="AM43" s="15">
        <f t="shared" si="24"/>
        <v>2.2412133847339089E-2</v>
      </c>
      <c r="AN43" s="15">
        <f t="shared" si="25"/>
        <v>9.000000000000008E-2</v>
      </c>
      <c r="AO43" s="15">
        <f t="shared" si="26"/>
        <v>5.9075829974666316E-2</v>
      </c>
      <c r="AP43" s="15">
        <f t="shared" si="15"/>
        <v>284</v>
      </c>
      <c r="AQ43" s="15">
        <f t="shared" si="20"/>
        <v>652.28571428571422</v>
      </c>
      <c r="AR43" s="15">
        <f t="shared" si="16"/>
        <v>148.14285714285734</v>
      </c>
      <c r="AS43" s="15">
        <f t="shared" si="17"/>
        <v>247.10777483511174</v>
      </c>
    </row>
    <row r="44" spans="1:45">
      <c r="A44" s="10">
        <v>43934</v>
      </c>
      <c r="B44" s="30">
        <v>42</v>
      </c>
      <c r="C44" s="11" t="str">
        <f t="shared" si="1"/>
        <v>Montag</v>
      </c>
      <c r="D44">
        <v>1916</v>
      </c>
      <c r="E44">
        <v>1869</v>
      </c>
      <c r="F44">
        <v>1961</v>
      </c>
      <c r="G44">
        <v>2062</v>
      </c>
      <c r="H44">
        <v>2015</v>
      </c>
      <c r="I44">
        <v>2113</v>
      </c>
      <c r="J44">
        <v>0.68</v>
      </c>
      <c r="K44">
        <v>0.67</v>
      </c>
      <c r="L44">
        <v>0.69</v>
      </c>
      <c r="M44">
        <v>0.79</v>
      </c>
      <c r="N44">
        <v>0.78</v>
      </c>
      <c r="O44">
        <v>0.79</v>
      </c>
      <c r="P44" s="12">
        <f t="shared" si="3"/>
        <v>2422.5714285714284</v>
      </c>
      <c r="Q44" s="15">
        <f t="shared" si="21"/>
        <v>0.7852468768590124</v>
      </c>
      <c r="R44" s="12">
        <f t="shared" si="31"/>
        <v>2082</v>
      </c>
      <c r="S44" s="4">
        <f t="shared" si="29"/>
        <v>2062</v>
      </c>
      <c r="T44" s="7">
        <f t="shared" si="10"/>
        <v>0.68357367810376268</v>
      </c>
      <c r="U44" s="13">
        <v>43938</v>
      </c>
      <c r="V44" s="11" t="str">
        <f t="shared" si="22"/>
        <v>Freitag</v>
      </c>
      <c r="W44" s="14">
        <v>3380</v>
      </c>
      <c r="X44" s="23">
        <v>0.7</v>
      </c>
      <c r="Y44" s="23"/>
      <c r="Z44" s="12">
        <f t="shared" si="30"/>
        <v>1992</v>
      </c>
      <c r="AA44" s="8">
        <f t="shared" si="7"/>
        <v>0.75790846831177305</v>
      </c>
      <c r="AB44" s="12">
        <f t="shared" ref="AB44:AB73" si="32">AVERAGE(D41:D44,AA41^1.75*D38,AA41^1.75*D39,AA41^1.75*D40)</f>
        <v>1995.298621492241</v>
      </c>
      <c r="AC44" s="16">
        <f t="shared" si="12"/>
        <v>0.75916351508020907</v>
      </c>
      <c r="AD44" s="12">
        <f t="shared" si="6"/>
        <v>2665.1428571428573</v>
      </c>
      <c r="AE44" s="8">
        <f t="shared" si="13"/>
        <v>0.83854728514922694</v>
      </c>
      <c r="AF44" s="12">
        <f t="shared" si="18"/>
        <v>2335.9731480190112</v>
      </c>
      <c r="AG44" s="23">
        <f t="shared" si="19"/>
        <v>0.73497896602539903</v>
      </c>
      <c r="AH44" s="12">
        <f t="shared" si="8"/>
        <v>1931.5714285714287</v>
      </c>
      <c r="AI44" s="8">
        <f t="shared" si="14"/>
        <v>0.76841327574448737</v>
      </c>
      <c r="AJ44" s="15">
        <f t="shared" si="27"/>
        <v>0.10999999999999999</v>
      </c>
      <c r="AK44" s="15">
        <f t="shared" si="23"/>
        <v>0</v>
      </c>
      <c r="AL44" s="15">
        <f t="shared" si="28"/>
        <v>3.2091531688226982E-2</v>
      </c>
      <c r="AM44" s="15">
        <f t="shared" si="24"/>
        <v>3.0836484919790963E-2</v>
      </c>
      <c r="AN44" s="15">
        <f t="shared" si="25"/>
        <v>9.000000000000008E-2</v>
      </c>
      <c r="AO44" s="15">
        <f t="shared" si="26"/>
        <v>5.5021033974601008E-2</v>
      </c>
      <c r="AP44" s="15">
        <f t="shared" si="15"/>
        <v>146</v>
      </c>
      <c r="AQ44" s="15">
        <f t="shared" si="20"/>
        <v>506.57142857142844</v>
      </c>
      <c r="AR44" s="15">
        <f t="shared" si="16"/>
        <v>76</v>
      </c>
      <c r="AS44" s="15">
        <f t="shared" si="17"/>
        <v>79.298621492240954</v>
      </c>
    </row>
    <row r="45" spans="1:45">
      <c r="A45" s="10">
        <v>43935</v>
      </c>
      <c r="B45" s="30">
        <v>43</v>
      </c>
      <c r="C45" s="11" t="str">
        <f t="shared" si="1"/>
        <v>Dienstag</v>
      </c>
      <c r="D45">
        <v>1977</v>
      </c>
      <c r="E45">
        <v>1929</v>
      </c>
      <c r="F45">
        <v>2032</v>
      </c>
      <c r="G45">
        <v>1972</v>
      </c>
      <c r="H45">
        <v>1924</v>
      </c>
      <c r="I45">
        <v>2021</v>
      </c>
      <c r="J45">
        <v>0.71</v>
      </c>
      <c r="K45">
        <v>0.7</v>
      </c>
      <c r="L45">
        <v>0.73</v>
      </c>
      <c r="M45">
        <v>0.78</v>
      </c>
      <c r="N45">
        <v>0.77</v>
      </c>
      <c r="O45">
        <v>0.78</v>
      </c>
      <c r="P45" s="12">
        <f t="shared" si="3"/>
        <v>2262.8571428571427</v>
      </c>
      <c r="Q45" s="15">
        <f t="shared" si="21"/>
        <v>0.77624641085878365</v>
      </c>
      <c r="R45" s="12">
        <f t="shared" si="31"/>
        <v>2486</v>
      </c>
      <c r="S45" s="4">
        <f t="shared" si="29"/>
        <v>1971.75</v>
      </c>
      <c r="T45" s="7">
        <f t="shared" si="10"/>
        <v>0.71388486603910206</v>
      </c>
      <c r="U45" s="13">
        <v>43939</v>
      </c>
      <c r="V45" s="11" t="str">
        <f t="shared" si="22"/>
        <v>Samstag</v>
      </c>
      <c r="W45" s="14">
        <v>3609</v>
      </c>
      <c r="X45" s="15">
        <v>0.8</v>
      </c>
      <c r="Z45" s="12">
        <f t="shared" si="30"/>
        <v>1895.5714285714287</v>
      </c>
      <c r="AA45" s="22">
        <f t="shared" si="7"/>
        <v>0.7824625545465268</v>
      </c>
      <c r="AB45" s="12">
        <f t="shared" si="32"/>
        <v>1870.9214105628732</v>
      </c>
      <c r="AC45" s="16">
        <f t="shared" si="12"/>
        <v>0.77228740853521127</v>
      </c>
      <c r="AD45" s="12">
        <f t="shared" si="6"/>
        <v>2622.7142857142858</v>
      </c>
      <c r="AE45" s="8">
        <f t="shared" si="13"/>
        <v>0.90416153656734799</v>
      </c>
      <c r="AF45" s="12">
        <f t="shared" si="18"/>
        <v>2427.396660399007</v>
      </c>
      <c r="AG45" s="16">
        <f t="shared" si="19"/>
        <v>0.83682721609421562</v>
      </c>
      <c r="AH45" s="12">
        <f t="shared" si="8"/>
        <v>1840</v>
      </c>
      <c r="AI45" s="8">
        <f t="shared" si="14"/>
        <v>0.77810668760949675</v>
      </c>
      <c r="AJ45" s="15">
        <f t="shared" si="27"/>
        <v>7.0000000000000062E-2</v>
      </c>
      <c r="AK45" s="15">
        <f t="shared" si="23"/>
        <v>0</v>
      </c>
      <c r="AL45" s="15">
        <f t="shared" si="28"/>
        <v>2.462554546526774E-3</v>
      </c>
      <c r="AM45" s="15">
        <f t="shared" si="24"/>
        <v>7.7125914647887539E-3</v>
      </c>
      <c r="AN45" s="15">
        <f t="shared" si="25"/>
        <v>2.0000000000000018E-2</v>
      </c>
      <c r="AO45" s="15">
        <f t="shared" si="26"/>
        <v>5.6827216094215594E-2</v>
      </c>
      <c r="AP45" s="15">
        <f t="shared" si="15"/>
        <v>5</v>
      </c>
      <c r="AQ45" s="15">
        <f t="shared" si="20"/>
        <v>285.85714285714266</v>
      </c>
      <c r="AR45" s="15">
        <f t="shared" si="16"/>
        <v>81.428571428571331</v>
      </c>
      <c r="AS45" s="15">
        <f t="shared" si="17"/>
        <v>106.07858943712677</v>
      </c>
    </row>
    <row r="46" spans="1:45">
      <c r="A46" s="10">
        <v>43936</v>
      </c>
      <c r="B46" s="30">
        <v>44</v>
      </c>
      <c r="C46" s="11" t="str">
        <f t="shared" si="1"/>
        <v>Mittwoch</v>
      </c>
      <c r="D46">
        <v>1938</v>
      </c>
      <c r="E46">
        <v>1887</v>
      </c>
      <c r="F46">
        <v>1993</v>
      </c>
      <c r="G46">
        <v>1952</v>
      </c>
      <c r="H46">
        <v>1904</v>
      </c>
      <c r="I46">
        <v>2002</v>
      </c>
      <c r="J46">
        <v>0.78</v>
      </c>
      <c r="K46">
        <v>0.77</v>
      </c>
      <c r="L46">
        <v>0.8</v>
      </c>
      <c r="M46">
        <v>0.76</v>
      </c>
      <c r="N46">
        <v>0.75</v>
      </c>
      <c r="O46">
        <v>0.77</v>
      </c>
      <c r="P46" s="12">
        <f t="shared" si="3"/>
        <v>2124.1428571428573</v>
      </c>
      <c r="Q46" s="15">
        <f t="shared" si="21"/>
        <v>0.75790846831177305</v>
      </c>
      <c r="R46" s="12">
        <f t="shared" si="31"/>
        <v>2866</v>
      </c>
      <c r="S46" s="4">
        <f t="shared" si="29"/>
        <v>1951.75</v>
      </c>
      <c r="T46" s="7">
        <f t="shared" si="10"/>
        <v>0.78297061478287033</v>
      </c>
      <c r="U46" s="13">
        <v>43940</v>
      </c>
      <c r="V46" s="11" t="str">
        <f t="shared" si="22"/>
        <v>Sonntag</v>
      </c>
      <c r="W46" s="14">
        <v>2458</v>
      </c>
      <c r="X46" s="15">
        <v>0.8</v>
      </c>
      <c r="Z46" s="12">
        <f t="shared" si="30"/>
        <v>1814.2857142857142</v>
      </c>
      <c r="AA46" s="8">
        <f t="shared" si="7"/>
        <v>0.8017676767676768</v>
      </c>
      <c r="AB46" s="12">
        <f t="shared" si="32"/>
        <v>1762.9187324395484</v>
      </c>
      <c r="AC46" s="16">
        <f t="shared" si="12"/>
        <v>0.77906762165889143</v>
      </c>
      <c r="AD46" s="12">
        <f t="shared" si="6"/>
        <v>2587.1428571428573</v>
      </c>
      <c r="AE46" s="8">
        <f t="shared" si="13"/>
        <v>0.91552499873616111</v>
      </c>
      <c r="AF46" s="12">
        <f t="shared" si="18"/>
        <v>2441.7527721241904</v>
      </c>
      <c r="AG46" s="16">
        <f t="shared" si="19"/>
        <v>0.8640750925064119</v>
      </c>
      <c r="AH46" s="12">
        <f t="shared" si="8"/>
        <v>1706.7142857142858</v>
      </c>
      <c r="AI46" s="8">
        <f t="shared" si="14"/>
        <v>0.79651976798453228</v>
      </c>
      <c r="AJ46" s="15">
        <f t="shared" si="27"/>
        <v>2.0000000000000018E-2</v>
      </c>
      <c r="AK46" s="15">
        <f t="shared" si="23"/>
        <v>0</v>
      </c>
      <c r="AL46" s="15">
        <f t="shared" si="28"/>
        <v>4.1767676767676787E-2</v>
      </c>
      <c r="AM46" s="15">
        <f t="shared" si="24"/>
        <v>1.906762165889142E-2</v>
      </c>
      <c r="AN46" s="15">
        <f t="shared" si="25"/>
        <v>4.0000000000000036E-2</v>
      </c>
      <c r="AO46" s="15">
        <f t="shared" si="26"/>
        <v>0.10407509250641189</v>
      </c>
      <c r="AP46" s="15">
        <f t="shared" si="15"/>
        <v>14</v>
      </c>
      <c r="AQ46" s="15">
        <f t="shared" si="20"/>
        <v>186.14285714285734</v>
      </c>
      <c r="AR46" s="15">
        <f t="shared" si="16"/>
        <v>123.71428571428578</v>
      </c>
      <c r="AS46" s="15">
        <f t="shared" si="17"/>
        <v>175.08126756045158</v>
      </c>
    </row>
    <row r="47" spans="1:45">
      <c r="A47" s="10">
        <v>43937</v>
      </c>
      <c r="B47" s="30">
        <v>45</v>
      </c>
      <c r="C47" s="11" t="str">
        <f t="shared" si="1"/>
        <v>Donnerstag</v>
      </c>
      <c r="D47">
        <v>1781</v>
      </c>
      <c r="E47">
        <v>1729</v>
      </c>
      <c r="F47">
        <v>1830</v>
      </c>
      <c r="G47">
        <v>1903</v>
      </c>
      <c r="H47">
        <v>1853</v>
      </c>
      <c r="I47">
        <v>1954</v>
      </c>
      <c r="J47">
        <v>0.84</v>
      </c>
      <c r="K47">
        <v>0.83</v>
      </c>
      <c r="L47">
        <v>0.86</v>
      </c>
      <c r="M47">
        <v>0.78</v>
      </c>
      <c r="N47">
        <v>0.77</v>
      </c>
      <c r="O47">
        <v>0.79</v>
      </c>
      <c r="P47" s="12">
        <f t="shared" si="3"/>
        <v>1992</v>
      </c>
      <c r="Q47" s="15">
        <f t="shared" si="21"/>
        <v>0.7824625545465268</v>
      </c>
      <c r="R47" s="12">
        <f t="shared" si="31"/>
        <v>3380</v>
      </c>
      <c r="S47" s="4">
        <f t="shared" si="29"/>
        <v>1903</v>
      </c>
      <c r="T47" s="7">
        <f t="shared" si="10"/>
        <v>0.84222173047134319</v>
      </c>
      <c r="U47" s="13">
        <v>43941</v>
      </c>
      <c r="V47" s="11" t="str">
        <f t="shared" si="22"/>
        <v>Montag</v>
      </c>
      <c r="W47" s="14">
        <v>1775</v>
      </c>
      <c r="X47" s="23">
        <v>0.9</v>
      </c>
      <c r="Y47" s="23"/>
      <c r="Z47" s="12">
        <f t="shared" si="30"/>
        <v>1719.4285714285713</v>
      </c>
      <c r="AA47" s="8">
        <f t="shared" si="7"/>
        <v>0.80946936579460615</v>
      </c>
      <c r="AB47" s="12">
        <f t="shared" si="32"/>
        <v>1644.322131131599</v>
      </c>
      <c r="AC47" s="16">
        <f t="shared" si="12"/>
        <v>0.77411089635625741</v>
      </c>
      <c r="AD47" s="12">
        <f t="shared" si="6"/>
        <v>2513.7142857142858</v>
      </c>
      <c r="AE47" s="8">
        <f t="shared" si="13"/>
        <v>0.90616953342259765</v>
      </c>
      <c r="AF47" s="12">
        <f t="shared" si="18"/>
        <v>2383.507783802509</v>
      </c>
      <c r="AG47" s="16">
        <f t="shared" si="19"/>
        <v>0.85923135681417051</v>
      </c>
      <c r="AH47" s="12">
        <f t="shared" si="8"/>
        <v>1581.8571428571429</v>
      </c>
      <c r="AI47" s="8">
        <f t="shared" si="14"/>
        <v>0.77552878554419391</v>
      </c>
      <c r="AJ47" s="15">
        <f t="shared" si="27"/>
        <v>5.9999999999999942E-2</v>
      </c>
      <c r="AK47" s="15">
        <f t="shared" si="23"/>
        <v>0</v>
      </c>
      <c r="AL47" s="15">
        <f t="shared" si="28"/>
        <v>2.9469365794606128E-2</v>
      </c>
      <c r="AM47" s="15">
        <f t="shared" si="24"/>
        <v>5.8891036437426214E-3</v>
      </c>
      <c r="AN47" s="15">
        <f t="shared" si="25"/>
        <v>0.12</v>
      </c>
      <c r="AO47" s="15">
        <f t="shared" si="26"/>
        <v>7.9231356814170484E-2</v>
      </c>
      <c r="AP47" s="15">
        <f t="shared" ref="AP47:AP84" si="33">ABS(G47-$D47)</f>
        <v>122</v>
      </c>
      <c r="AQ47" s="15">
        <f t="shared" si="20"/>
        <v>211</v>
      </c>
      <c r="AR47" s="15">
        <f t="shared" ref="AR47:AR82" si="34">ABS(Z47-$D47)</f>
        <v>61.571428571428669</v>
      </c>
      <c r="AS47" s="15">
        <f t="shared" ref="AS47:AS73" si="35">ABS(AB47-$D47)</f>
        <v>136.67786886840099</v>
      </c>
    </row>
    <row r="48" spans="1:45">
      <c r="A48" s="10">
        <v>43938</v>
      </c>
      <c r="B48" s="30">
        <v>46</v>
      </c>
      <c r="C48" s="11" t="str">
        <f t="shared" si="1"/>
        <v>Freitag</v>
      </c>
      <c r="D48">
        <v>1663</v>
      </c>
      <c r="E48">
        <v>1616</v>
      </c>
      <c r="F48">
        <v>1711</v>
      </c>
      <c r="G48">
        <v>1840</v>
      </c>
      <c r="H48">
        <v>1790</v>
      </c>
      <c r="I48">
        <v>1891</v>
      </c>
      <c r="J48">
        <v>0.89</v>
      </c>
      <c r="K48">
        <v>0.88</v>
      </c>
      <c r="L48">
        <v>0.91</v>
      </c>
      <c r="M48">
        <v>0.8</v>
      </c>
      <c r="N48">
        <v>0.79</v>
      </c>
      <c r="O48">
        <v>0.81</v>
      </c>
      <c r="P48" s="12">
        <f t="shared" si="3"/>
        <v>1895.5714285714287</v>
      </c>
      <c r="Q48" s="15">
        <f t="shared" si="21"/>
        <v>0.8017676767676768</v>
      </c>
      <c r="R48" s="12">
        <f t="shared" si="31"/>
        <v>3609</v>
      </c>
      <c r="S48" s="4">
        <f t="shared" si="29"/>
        <v>1839.75</v>
      </c>
      <c r="T48" s="7">
        <f t="shared" si="10"/>
        <v>0.89221629485935983</v>
      </c>
      <c r="U48" s="13">
        <v>43942</v>
      </c>
      <c r="V48" s="11" t="str">
        <f t="shared" si="22"/>
        <v>Dienstag</v>
      </c>
      <c r="W48" s="14">
        <v>1785</v>
      </c>
      <c r="X48" s="23">
        <v>0.9</v>
      </c>
      <c r="Y48" s="23"/>
      <c r="Z48" s="12">
        <f t="shared" si="30"/>
        <v>1670</v>
      </c>
      <c r="AA48" s="22">
        <f t="shared" si="7"/>
        <v>0.83835341365461846</v>
      </c>
      <c r="AB48" s="12">
        <f t="shared" si="32"/>
        <v>1600.8907160056783</v>
      </c>
      <c r="AC48" s="16">
        <f t="shared" si="12"/>
        <v>0.80365999799481846</v>
      </c>
      <c r="AD48" s="12">
        <f t="shared" si="6"/>
        <v>2364.7142857142858</v>
      </c>
      <c r="AE48" s="8">
        <f t="shared" si="13"/>
        <v>0.88727487135506</v>
      </c>
      <c r="AF48" s="12">
        <f t="shared" ref="AF48:AF64" si="36">AVERAGE(W45:W48,AE45^1.75*W42,AE45^1.75*W43,AE45^1.75*W44)</f>
        <v>2421.0799315037029</v>
      </c>
      <c r="AG48" s="23">
        <f t="shared" si="19"/>
        <v>0.90842407378462264</v>
      </c>
      <c r="AH48" s="12">
        <f t="shared" si="8"/>
        <v>1482.1428571428571</v>
      </c>
      <c r="AI48" s="8">
        <f t="shared" si="14"/>
        <v>0.7673249020042896</v>
      </c>
      <c r="AJ48" s="15">
        <f t="shared" si="27"/>
        <v>8.9999999999999969E-2</v>
      </c>
      <c r="AK48" s="15">
        <f t="shared" si="23"/>
        <v>0</v>
      </c>
      <c r="AL48" s="15">
        <f t="shared" si="28"/>
        <v>3.8353413654618418E-2</v>
      </c>
      <c r="AM48" s="15">
        <f t="shared" si="24"/>
        <v>3.6599979948184203E-3</v>
      </c>
      <c r="AN48" s="15">
        <f t="shared" si="25"/>
        <v>9.9999999999999978E-2</v>
      </c>
      <c r="AO48" s="15">
        <f t="shared" si="26"/>
        <v>0.1084240737846226</v>
      </c>
      <c r="AP48" s="15">
        <f t="shared" si="33"/>
        <v>177</v>
      </c>
      <c r="AQ48" s="15">
        <f t="shared" si="20"/>
        <v>232.57142857142867</v>
      </c>
      <c r="AR48" s="15">
        <f t="shared" si="34"/>
        <v>7</v>
      </c>
      <c r="AS48" s="15">
        <f t="shared" si="35"/>
        <v>62.109283994321686</v>
      </c>
    </row>
    <row r="49" spans="1:45">
      <c r="A49" s="10">
        <v>43939</v>
      </c>
      <c r="B49" s="30">
        <v>47</v>
      </c>
      <c r="C49" s="11" t="str">
        <f t="shared" si="1"/>
        <v>Samstag</v>
      </c>
      <c r="D49">
        <v>1449</v>
      </c>
      <c r="E49">
        <v>1400</v>
      </c>
      <c r="F49">
        <v>1495</v>
      </c>
      <c r="G49">
        <v>1708</v>
      </c>
      <c r="H49">
        <v>1658</v>
      </c>
      <c r="I49">
        <v>1757</v>
      </c>
      <c r="J49">
        <v>0.87</v>
      </c>
      <c r="K49">
        <v>0.85</v>
      </c>
      <c r="L49">
        <v>0.88</v>
      </c>
      <c r="M49">
        <v>0.81</v>
      </c>
      <c r="N49">
        <v>0.8</v>
      </c>
      <c r="O49">
        <v>0.82</v>
      </c>
      <c r="P49" s="12">
        <f t="shared" si="3"/>
        <v>1814.2857142857142</v>
      </c>
      <c r="Q49" s="15">
        <f t="shared" si="21"/>
        <v>0.80946936579460615</v>
      </c>
      <c r="R49" s="12">
        <f t="shared" si="31"/>
        <v>2458</v>
      </c>
      <c r="S49" s="4">
        <f t="shared" si="29"/>
        <v>1707.75</v>
      </c>
      <c r="T49" s="7">
        <f t="shared" si="10"/>
        <v>0.86610878661087864</v>
      </c>
      <c r="U49" s="13">
        <v>43943</v>
      </c>
      <c r="V49" s="11" t="str">
        <f t="shared" si="22"/>
        <v>Mittwoch</v>
      </c>
      <c r="W49" s="14">
        <v>2237</v>
      </c>
      <c r="X49" s="23">
        <v>0.9</v>
      </c>
      <c r="Y49" s="23"/>
      <c r="Z49" s="12">
        <f t="shared" si="30"/>
        <v>1582.2857142857142</v>
      </c>
      <c r="AA49" s="8">
        <f t="shared" si="7"/>
        <v>0.83472756047931262</v>
      </c>
      <c r="AB49" s="12">
        <f t="shared" si="32"/>
        <v>1545.432276823974</v>
      </c>
      <c r="AC49" s="16">
        <f t="shared" si="12"/>
        <v>0.81528569882943835</v>
      </c>
      <c r="AD49" s="12">
        <f t="shared" si="6"/>
        <v>2142.7142857142858</v>
      </c>
      <c r="AE49" s="8">
        <f t="shared" si="13"/>
        <v>0.81698349583310637</v>
      </c>
      <c r="AF49" s="12">
        <f t="shared" si="36"/>
        <v>2385.6582777866156</v>
      </c>
      <c r="AG49" s="16">
        <f t="shared" si="19"/>
        <v>0.90961424611941333</v>
      </c>
      <c r="AH49" s="12">
        <f t="shared" si="8"/>
        <v>1323.5714285714287</v>
      </c>
      <c r="AI49" s="8">
        <f t="shared" si="14"/>
        <v>0.71933229813664601</v>
      </c>
      <c r="AJ49" s="15">
        <f t="shared" si="27"/>
        <v>5.9999999999999942E-2</v>
      </c>
      <c r="AK49" s="15">
        <f t="shared" si="23"/>
        <v>0</v>
      </c>
      <c r="AL49" s="15">
        <f t="shared" si="28"/>
        <v>2.4727560479312571E-2</v>
      </c>
      <c r="AM49" s="15">
        <f t="shared" si="24"/>
        <v>5.2856988294383012E-3</v>
      </c>
      <c r="AN49" s="15">
        <f t="shared" si="25"/>
        <v>8.9999999999999969E-2</v>
      </c>
      <c r="AO49" s="15">
        <f t="shared" si="26"/>
        <v>9.9614246119413274E-2</v>
      </c>
      <c r="AP49" s="15">
        <f t="shared" si="33"/>
        <v>259</v>
      </c>
      <c r="AQ49" s="15">
        <f t="shared" si="20"/>
        <v>365.28571428571422</v>
      </c>
      <c r="AR49" s="15">
        <f t="shared" si="34"/>
        <v>133.28571428571422</v>
      </c>
      <c r="AS49" s="15">
        <f t="shared" si="35"/>
        <v>96.432276823974007</v>
      </c>
    </row>
    <row r="50" spans="1:45">
      <c r="A50" s="10">
        <v>43940</v>
      </c>
      <c r="B50" s="30">
        <v>48</v>
      </c>
      <c r="C50" s="11" t="str">
        <f t="shared" si="1"/>
        <v>Sonntag</v>
      </c>
      <c r="D50">
        <v>1312</v>
      </c>
      <c r="E50">
        <v>1269</v>
      </c>
      <c r="F50">
        <v>1359</v>
      </c>
      <c r="G50">
        <v>1551</v>
      </c>
      <c r="H50">
        <v>1503</v>
      </c>
      <c r="I50">
        <v>1599</v>
      </c>
      <c r="J50">
        <v>0.79</v>
      </c>
      <c r="K50">
        <v>0.78</v>
      </c>
      <c r="L50">
        <v>0.81</v>
      </c>
      <c r="M50">
        <v>0.84</v>
      </c>
      <c r="N50">
        <v>0.83</v>
      </c>
      <c r="O50">
        <v>0.85</v>
      </c>
      <c r="P50" s="12">
        <f t="shared" si="3"/>
        <v>1719.4285714285713</v>
      </c>
      <c r="Q50" s="15">
        <f t="shared" si="21"/>
        <v>0.83835341365461846</v>
      </c>
      <c r="R50" s="12">
        <f t="shared" si="31"/>
        <v>1775</v>
      </c>
      <c r="S50" s="4">
        <f t="shared" si="29"/>
        <v>1551.25</v>
      </c>
      <c r="T50" s="7">
        <f t="shared" si="10"/>
        <v>0.79479953887536825</v>
      </c>
      <c r="U50" s="13">
        <v>43944</v>
      </c>
      <c r="V50" s="11" t="str">
        <f t="shared" si="22"/>
        <v>Donnerstag</v>
      </c>
      <c r="W50" s="14">
        <v>2352</v>
      </c>
      <c r="X50" s="23">
        <v>0.9</v>
      </c>
      <c r="Y50" s="23"/>
      <c r="Z50" s="12">
        <f t="shared" si="30"/>
        <v>1492.2857142857142</v>
      </c>
      <c r="AA50" s="8">
        <f t="shared" si="7"/>
        <v>0.82251968503937012</v>
      </c>
      <c r="AB50" s="12">
        <f t="shared" si="32"/>
        <v>1461.8628540002167</v>
      </c>
      <c r="AC50" s="16">
        <f t="shared" si="12"/>
        <v>0.80575117937019813</v>
      </c>
      <c r="AD50" s="12">
        <f t="shared" si="6"/>
        <v>2039.7142857142858</v>
      </c>
      <c r="AE50" s="8">
        <f t="shared" si="13"/>
        <v>0.78840419657647709</v>
      </c>
      <c r="AF50" s="12">
        <f t="shared" si="36"/>
        <v>2299.9704746974303</v>
      </c>
      <c r="AG50" s="16">
        <f t="shared" si="19"/>
        <v>0.88900018348326948</v>
      </c>
      <c r="AH50" s="12">
        <f t="shared" si="8"/>
        <v>1188.7142857142858</v>
      </c>
      <c r="AI50" s="8">
        <f t="shared" si="14"/>
        <v>0.69649284339164641</v>
      </c>
      <c r="AJ50" s="15">
        <f t="shared" si="27"/>
        <v>4.9999999999999933E-2</v>
      </c>
      <c r="AK50" s="15">
        <f t="shared" si="23"/>
        <v>0</v>
      </c>
      <c r="AL50" s="15">
        <f t="shared" si="28"/>
        <v>1.748031496062985E-2</v>
      </c>
      <c r="AM50" s="15">
        <f t="shared" si="24"/>
        <v>3.4248820629801835E-2</v>
      </c>
      <c r="AN50" s="15">
        <f t="shared" si="25"/>
        <v>6.0000000000000053E-2</v>
      </c>
      <c r="AO50" s="15">
        <f t="shared" si="26"/>
        <v>4.900018348326951E-2</v>
      </c>
      <c r="AP50" s="15">
        <f t="shared" si="33"/>
        <v>239</v>
      </c>
      <c r="AQ50" s="15">
        <f t="shared" si="20"/>
        <v>407.42857142857133</v>
      </c>
      <c r="AR50" s="15">
        <f t="shared" si="34"/>
        <v>180.28571428571422</v>
      </c>
      <c r="AS50" s="15">
        <f t="shared" si="35"/>
        <v>149.86285400021666</v>
      </c>
    </row>
    <row r="51" spans="1:45" s="9" customFormat="1">
      <c r="A51" s="3">
        <v>43941</v>
      </c>
      <c r="B51" s="30">
        <v>49</v>
      </c>
      <c r="C51" s="9" t="str">
        <f t="shared" si="1"/>
        <v>Montag</v>
      </c>
      <c r="D51">
        <v>1570</v>
      </c>
      <c r="E51">
        <v>1522</v>
      </c>
      <c r="F51">
        <v>1621</v>
      </c>
      <c r="G51">
        <v>1499</v>
      </c>
      <c r="H51">
        <v>1451</v>
      </c>
      <c r="I51">
        <v>1546</v>
      </c>
      <c r="J51">
        <v>0.79</v>
      </c>
      <c r="K51">
        <v>0.77</v>
      </c>
      <c r="L51">
        <v>0.8</v>
      </c>
      <c r="M51">
        <v>0.83</v>
      </c>
      <c r="N51">
        <v>0.83</v>
      </c>
      <c r="O51">
        <v>0.84</v>
      </c>
      <c r="P51" s="12">
        <f t="shared" si="3"/>
        <v>1670</v>
      </c>
      <c r="Q51" s="15">
        <f t="shared" si="21"/>
        <v>0.83472756047931262</v>
      </c>
      <c r="R51" s="4">
        <f t="shared" si="31"/>
        <v>1785</v>
      </c>
      <c r="S51" s="4">
        <f t="shared" si="29"/>
        <v>1498.5</v>
      </c>
      <c r="T51" s="7">
        <f t="shared" si="10"/>
        <v>0.7874408828166054</v>
      </c>
      <c r="U51" s="5">
        <v>43945</v>
      </c>
      <c r="V51" s="9" t="str">
        <f t="shared" si="22"/>
        <v>Freitag</v>
      </c>
      <c r="W51" s="6">
        <v>2337</v>
      </c>
      <c r="X51" s="7">
        <v>0.9</v>
      </c>
      <c r="Y51" s="7"/>
      <c r="Z51" s="4">
        <f t="shared" si="30"/>
        <v>1422.7142857142858</v>
      </c>
      <c r="AA51" s="22">
        <f t="shared" si="7"/>
        <v>0.82743436357593891</v>
      </c>
      <c r="AB51" s="4">
        <f t="shared" si="32"/>
        <v>1453.966687360291</v>
      </c>
      <c r="AC51" s="8">
        <f t="shared" si="12"/>
        <v>0.84561040308425039</v>
      </c>
      <c r="AD51" s="4">
        <f t="shared" si="6"/>
        <v>1931.5714285714287</v>
      </c>
      <c r="AE51" s="8">
        <f t="shared" si="13"/>
        <v>0.76841327574448737</v>
      </c>
      <c r="AF51" s="4">
        <f t="shared" si="36"/>
        <v>2153.1496801278086</v>
      </c>
      <c r="AG51" s="22">
        <f t="shared" si="19"/>
        <v>0.8565610230106081</v>
      </c>
      <c r="AH51" s="4">
        <f t="shared" si="8"/>
        <v>1140.2857142857142</v>
      </c>
      <c r="AI51" s="8">
        <f t="shared" si="14"/>
        <v>0.72085252415786139</v>
      </c>
      <c r="AJ51" s="15">
        <f t="shared" si="27"/>
        <v>3.9999999999999925E-2</v>
      </c>
      <c r="AK51" s="15">
        <f t="shared" si="23"/>
        <v>0</v>
      </c>
      <c r="AL51" s="15">
        <f t="shared" si="28"/>
        <v>2.5656364240610463E-3</v>
      </c>
      <c r="AM51" s="15">
        <f t="shared" si="24"/>
        <v>1.5610403084250435E-2</v>
      </c>
      <c r="AN51" s="15">
        <f t="shared" si="25"/>
        <v>7.0000000000000062E-2</v>
      </c>
      <c r="AO51" s="15">
        <f t="shared" si="26"/>
        <v>2.6561023010608142E-2</v>
      </c>
      <c r="AP51" s="15">
        <f t="shared" si="33"/>
        <v>71</v>
      </c>
      <c r="AQ51" s="15">
        <f t="shared" si="20"/>
        <v>100</v>
      </c>
      <c r="AR51" s="15">
        <f t="shared" si="34"/>
        <v>147.28571428571422</v>
      </c>
      <c r="AS51" s="15">
        <f t="shared" si="35"/>
        <v>116.03331263970904</v>
      </c>
    </row>
    <row r="52" spans="1:45" s="9" customFormat="1">
      <c r="A52" s="3">
        <v>43942</v>
      </c>
      <c r="B52" s="30">
        <v>50</v>
      </c>
      <c r="C52" s="9" t="str">
        <f t="shared" si="1"/>
        <v>Dienstag</v>
      </c>
      <c r="D52">
        <v>1363</v>
      </c>
      <c r="E52">
        <v>1320</v>
      </c>
      <c r="F52">
        <v>1409</v>
      </c>
      <c r="G52">
        <v>1424</v>
      </c>
      <c r="H52">
        <v>1377</v>
      </c>
      <c r="I52">
        <v>1471</v>
      </c>
      <c r="J52">
        <v>0.77</v>
      </c>
      <c r="K52">
        <v>0.76</v>
      </c>
      <c r="L52">
        <v>0.79</v>
      </c>
      <c r="M52">
        <v>0.82</v>
      </c>
      <c r="N52">
        <v>0.81</v>
      </c>
      <c r="O52">
        <v>0.83</v>
      </c>
      <c r="P52" s="12">
        <f t="shared" si="3"/>
        <v>1582.2857142857142</v>
      </c>
      <c r="Q52" s="15">
        <f t="shared" si="21"/>
        <v>0.82251968503937012</v>
      </c>
      <c r="R52" s="4">
        <f t="shared" si="31"/>
        <v>2237</v>
      </c>
      <c r="S52" s="4">
        <f t="shared" si="29"/>
        <v>1423.5</v>
      </c>
      <c r="T52" s="7">
        <f t="shared" si="10"/>
        <v>0.77374643293925804</v>
      </c>
      <c r="U52" s="5">
        <v>43946</v>
      </c>
      <c r="V52" s="9" t="str">
        <f t="shared" si="22"/>
        <v>Samstag</v>
      </c>
      <c r="W52" s="6">
        <v>2055</v>
      </c>
      <c r="X52" s="7">
        <v>0.9</v>
      </c>
      <c r="Y52" s="7"/>
      <c r="Z52" s="4">
        <f t="shared" si="30"/>
        <v>1350.5714285714287</v>
      </c>
      <c r="AA52" s="8">
        <f t="shared" si="7"/>
        <v>0.80872540633019685</v>
      </c>
      <c r="AB52" s="4">
        <f t="shared" si="32"/>
        <v>1373.894183448549</v>
      </c>
      <c r="AC52" s="8">
        <f t="shared" si="12"/>
        <v>0.8226911278135024</v>
      </c>
      <c r="AD52" s="4">
        <f t="shared" si="6"/>
        <v>1840</v>
      </c>
      <c r="AE52" s="8">
        <f t="shared" si="13"/>
        <v>0.77810668760949675</v>
      </c>
      <c r="AF52" s="4">
        <f t="shared" si="36"/>
        <v>1886.5696439251556</v>
      </c>
      <c r="AG52" s="8">
        <f t="shared" si="19"/>
        <v>0.79780024814088613</v>
      </c>
      <c r="AH52" s="4">
        <f t="shared" si="8"/>
        <v>1074.7142857142858</v>
      </c>
      <c r="AI52" s="8">
        <f t="shared" si="14"/>
        <v>0.72510843373493983</v>
      </c>
      <c r="AJ52" s="15">
        <f t="shared" si="27"/>
        <v>4.9999999999999933E-2</v>
      </c>
      <c r="AK52" s="15">
        <f t="shared" si="23"/>
        <v>0</v>
      </c>
      <c r="AL52" s="15">
        <f t="shared" si="28"/>
        <v>1.1274593669803101E-2</v>
      </c>
      <c r="AM52" s="15">
        <f t="shared" si="24"/>
        <v>2.6911278135024475E-3</v>
      </c>
      <c r="AN52" s="15">
        <f t="shared" si="25"/>
        <v>8.0000000000000071E-2</v>
      </c>
      <c r="AO52" s="15">
        <f t="shared" si="26"/>
        <v>2.2199751859113825E-2</v>
      </c>
      <c r="AP52" s="15">
        <f t="shared" si="33"/>
        <v>61</v>
      </c>
      <c r="AQ52" s="15">
        <f t="shared" si="20"/>
        <v>219.28571428571422</v>
      </c>
      <c r="AR52" s="15">
        <f t="shared" si="34"/>
        <v>12.428571428571331</v>
      </c>
      <c r="AS52" s="15">
        <f t="shared" si="35"/>
        <v>10.894183448549029</v>
      </c>
    </row>
    <row r="53" spans="1:45" s="9" customFormat="1">
      <c r="A53" s="3">
        <v>43943</v>
      </c>
      <c r="B53" s="30">
        <v>51</v>
      </c>
      <c r="C53" s="9" t="str">
        <f t="shared" si="1"/>
        <v>Mittwoch</v>
      </c>
      <c r="D53">
        <v>1308</v>
      </c>
      <c r="E53">
        <v>1266</v>
      </c>
      <c r="F53">
        <v>1353</v>
      </c>
      <c r="G53">
        <v>1388</v>
      </c>
      <c r="H53">
        <v>1344</v>
      </c>
      <c r="I53">
        <v>1435</v>
      </c>
      <c r="J53">
        <v>0.81</v>
      </c>
      <c r="K53">
        <v>0.8</v>
      </c>
      <c r="L53">
        <v>0.83</v>
      </c>
      <c r="M53">
        <v>0.83</v>
      </c>
      <c r="N53">
        <v>0.82</v>
      </c>
      <c r="O53">
        <v>0.84</v>
      </c>
      <c r="P53" s="12">
        <f t="shared" si="3"/>
        <v>1492.2857142857142</v>
      </c>
      <c r="Q53" s="15">
        <f t="shared" si="21"/>
        <v>0.82743436357593891</v>
      </c>
      <c r="R53" s="4">
        <f t="shared" si="31"/>
        <v>2352</v>
      </c>
      <c r="S53" s="4">
        <f t="shared" si="29"/>
        <v>1388.25</v>
      </c>
      <c r="T53" s="7">
        <f t="shared" si="10"/>
        <v>0.81291172595520422</v>
      </c>
      <c r="U53" s="5">
        <v>43947</v>
      </c>
      <c r="V53" s="9" t="str">
        <f t="shared" si="22"/>
        <v>Sonntag</v>
      </c>
      <c r="W53" s="6">
        <v>1737</v>
      </c>
      <c r="X53" s="7">
        <v>0.9</v>
      </c>
      <c r="Y53" s="7"/>
      <c r="Z53" s="4">
        <f t="shared" si="30"/>
        <v>1290.2857142857142</v>
      </c>
      <c r="AA53" s="8">
        <f t="shared" si="7"/>
        <v>0.81545684362585769</v>
      </c>
      <c r="AB53" s="4">
        <f t="shared" si="32"/>
        <v>1289.858828156679</v>
      </c>
      <c r="AC53" s="8">
        <f t="shared" si="12"/>
        <v>0.81518705282563686</v>
      </c>
      <c r="AD53" s="4">
        <f t="shared" si="6"/>
        <v>1706.7142857142858</v>
      </c>
      <c r="AE53" s="8">
        <f t="shared" si="13"/>
        <v>0.79651976798453228</v>
      </c>
      <c r="AF53" s="4">
        <f t="shared" si="36"/>
        <v>1757.8521611595409</v>
      </c>
      <c r="AG53" s="8">
        <f t="shared" si="19"/>
        <v>0.82038570092118046</v>
      </c>
      <c r="AH53" s="4">
        <f t="shared" si="8"/>
        <v>1023.7142857142857</v>
      </c>
      <c r="AI53" s="8">
        <f t="shared" si="14"/>
        <v>0.77344846195358863</v>
      </c>
      <c r="AJ53" s="15">
        <f t="shared" si="27"/>
        <v>1.9999999999999907E-2</v>
      </c>
      <c r="AK53" s="15">
        <f t="shared" si="23"/>
        <v>0</v>
      </c>
      <c r="AL53" s="15">
        <f t="shared" si="28"/>
        <v>1.4543156374142274E-2</v>
      </c>
      <c r="AM53" s="15">
        <f t="shared" si="24"/>
        <v>1.48129471743631E-2</v>
      </c>
      <c r="AN53" s="15">
        <f t="shared" si="25"/>
        <v>7.0000000000000062E-2</v>
      </c>
      <c r="AO53" s="15">
        <f t="shared" si="26"/>
        <v>9.6142990788194993E-3</v>
      </c>
      <c r="AP53" s="15">
        <f t="shared" si="33"/>
        <v>80</v>
      </c>
      <c r="AQ53" s="15">
        <f t="shared" si="20"/>
        <v>184.28571428571422</v>
      </c>
      <c r="AR53" s="15">
        <f t="shared" si="34"/>
        <v>17.714285714285779</v>
      </c>
      <c r="AS53" s="15">
        <f t="shared" si="35"/>
        <v>18.14117184332099</v>
      </c>
    </row>
    <row r="54" spans="1:45" s="9" customFormat="1">
      <c r="A54" s="3">
        <v>43944</v>
      </c>
      <c r="B54" s="30">
        <v>52</v>
      </c>
      <c r="C54" s="9" t="str">
        <f t="shared" si="1"/>
        <v>Donnerstag</v>
      </c>
      <c r="D54">
        <v>1294</v>
      </c>
      <c r="E54">
        <v>1254</v>
      </c>
      <c r="F54">
        <v>1331</v>
      </c>
      <c r="G54">
        <v>1384</v>
      </c>
      <c r="H54">
        <v>1340</v>
      </c>
      <c r="I54">
        <v>1428</v>
      </c>
      <c r="J54">
        <v>0.89</v>
      </c>
      <c r="K54">
        <v>0.87</v>
      </c>
      <c r="L54">
        <v>0.91</v>
      </c>
      <c r="M54">
        <v>0.81</v>
      </c>
      <c r="N54">
        <v>0.8</v>
      </c>
      <c r="O54">
        <v>0.82</v>
      </c>
      <c r="P54" s="12">
        <f t="shared" si="3"/>
        <v>1422.7142857142858</v>
      </c>
      <c r="Q54" s="15">
        <f t="shared" si="21"/>
        <v>0.80872540633019685</v>
      </c>
      <c r="R54" s="4">
        <f t="shared" si="31"/>
        <v>2337</v>
      </c>
      <c r="S54" s="4">
        <f t="shared" si="29"/>
        <v>1383.75</v>
      </c>
      <c r="T54" s="7">
        <f t="shared" si="10"/>
        <v>0.8920225624496374</v>
      </c>
      <c r="U54" s="5">
        <v>43948</v>
      </c>
      <c r="V54" s="9" t="str">
        <f t="shared" si="22"/>
        <v>Montag</v>
      </c>
      <c r="W54" s="6">
        <v>1018</v>
      </c>
      <c r="X54" s="22">
        <v>1</v>
      </c>
      <c r="Y54" s="22"/>
      <c r="Z54" s="4">
        <f t="shared" si="30"/>
        <v>1234.2857142857142</v>
      </c>
      <c r="AA54" s="8">
        <f t="shared" si="7"/>
        <v>0.82711085582998278</v>
      </c>
      <c r="AB54" s="4">
        <f t="shared" si="32"/>
        <v>1244.3954998811239</v>
      </c>
      <c r="AC54" s="8">
        <f t="shared" si="12"/>
        <v>0.83388555419948951</v>
      </c>
      <c r="AD54" s="4">
        <f t="shared" si="6"/>
        <v>1581.8571428571429</v>
      </c>
      <c r="AE54" s="8">
        <f t="shared" si="13"/>
        <v>0.77552878554419391</v>
      </c>
      <c r="AF54" s="4">
        <f t="shared" si="36"/>
        <v>1595.2553146569589</v>
      </c>
      <c r="AG54" s="8">
        <f t="shared" si="19"/>
        <v>0.78209743679778065</v>
      </c>
      <c r="AH54" s="4">
        <f t="shared" si="8"/>
        <v>996</v>
      </c>
      <c r="AI54" s="8">
        <f t="shared" si="14"/>
        <v>0.83788006249248881</v>
      </c>
      <c r="AJ54" s="15">
        <f t="shared" si="27"/>
        <v>7.999999999999996E-2</v>
      </c>
      <c r="AK54" s="15">
        <f t="shared" si="23"/>
        <v>0</v>
      </c>
      <c r="AL54" s="15">
        <f t="shared" si="28"/>
        <v>1.711085582998273E-2</v>
      </c>
      <c r="AM54" s="15">
        <f t="shared" si="24"/>
        <v>2.3885554199489456E-2</v>
      </c>
      <c r="AN54" s="15">
        <f t="shared" si="25"/>
        <v>0.18999999999999995</v>
      </c>
      <c r="AO54" s="15">
        <f t="shared" si="26"/>
        <v>2.7902563202219399E-2</v>
      </c>
      <c r="AP54" s="15">
        <f t="shared" si="33"/>
        <v>90</v>
      </c>
      <c r="AQ54" s="15">
        <f t="shared" si="20"/>
        <v>128.71428571428578</v>
      </c>
      <c r="AR54" s="15">
        <f t="shared" si="34"/>
        <v>59.714285714285779</v>
      </c>
      <c r="AS54" s="15">
        <f t="shared" si="35"/>
        <v>49.604500118876103</v>
      </c>
    </row>
    <row r="55" spans="1:45" s="9" customFormat="1">
      <c r="A55" s="3">
        <v>43945</v>
      </c>
      <c r="B55" s="30">
        <v>53</v>
      </c>
      <c r="C55" s="9" t="str">
        <f t="shared" si="1"/>
        <v>Freitag</v>
      </c>
      <c r="D55">
        <v>1158</v>
      </c>
      <c r="E55">
        <v>1118</v>
      </c>
      <c r="F55">
        <v>1197</v>
      </c>
      <c r="G55">
        <v>1281</v>
      </c>
      <c r="H55">
        <v>1240</v>
      </c>
      <c r="I55">
        <v>1322</v>
      </c>
      <c r="J55">
        <v>0.85</v>
      </c>
      <c r="K55">
        <v>0.84</v>
      </c>
      <c r="L55">
        <v>0.87</v>
      </c>
      <c r="M55">
        <v>0.82</v>
      </c>
      <c r="N55">
        <v>0.81</v>
      </c>
      <c r="O55">
        <v>0.82</v>
      </c>
      <c r="P55" s="12">
        <f t="shared" si="3"/>
        <v>1350.5714285714287</v>
      </c>
      <c r="Q55" s="15">
        <f t="shared" si="21"/>
        <v>0.81545684362585769</v>
      </c>
      <c r="R55" s="4">
        <f t="shared" si="31"/>
        <v>2055</v>
      </c>
      <c r="S55" s="4">
        <f t="shared" si="29"/>
        <v>1280.75</v>
      </c>
      <c r="T55" s="7">
        <f t="shared" si="10"/>
        <v>0.85468802135468802</v>
      </c>
      <c r="U55" s="5">
        <v>43949</v>
      </c>
      <c r="V55" s="9" t="str">
        <f t="shared" si="22"/>
        <v>Dienstag</v>
      </c>
      <c r="W55" s="6">
        <v>1144</v>
      </c>
      <c r="X55" s="7">
        <v>0.9</v>
      </c>
      <c r="Y55" s="7"/>
      <c r="Z55" s="4">
        <f t="shared" si="30"/>
        <v>1170.7142857142858</v>
      </c>
      <c r="AA55" s="8">
        <f t="shared" si="7"/>
        <v>0.82287378250828402</v>
      </c>
      <c r="AB55" s="4">
        <f t="shared" si="32"/>
        <v>1158.5762067531084</v>
      </c>
      <c r="AC55" s="8">
        <f t="shared" si="12"/>
        <v>0.81434214753205725</v>
      </c>
      <c r="AD55" s="4">
        <f t="shared" si="6"/>
        <v>1482.1428571428571</v>
      </c>
      <c r="AE55" s="8">
        <f t="shared" si="13"/>
        <v>0.7673249020042896</v>
      </c>
      <c r="AF55" s="4">
        <f t="shared" si="36"/>
        <v>1488.3985117467357</v>
      </c>
      <c r="AG55" s="8">
        <f t="shared" si="19"/>
        <v>0.7705635368853746</v>
      </c>
      <c r="AH55" s="4">
        <f t="shared" si="8"/>
        <v>934.57142857142856</v>
      </c>
      <c r="AI55" s="8">
        <f t="shared" si="14"/>
        <v>0.81959408669506395</v>
      </c>
      <c r="AJ55" s="15">
        <f t="shared" si="27"/>
        <v>3.0000000000000027E-2</v>
      </c>
      <c r="AK55" s="15">
        <f t="shared" si="23"/>
        <v>0</v>
      </c>
      <c r="AL55" s="15">
        <f t="shared" si="28"/>
        <v>2.8737825082840729E-3</v>
      </c>
      <c r="AM55" s="15">
        <f t="shared" si="24"/>
        <v>5.6578524679427034E-3</v>
      </c>
      <c r="AN55" s="15">
        <f t="shared" si="25"/>
        <v>8.0000000000000071E-2</v>
      </c>
      <c r="AO55" s="15">
        <f t="shared" si="26"/>
        <v>4.9436463114625351E-2</v>
      </c>
      <c r="AP55" s="15">
        <f t="shared" si="33"/>
        <v>123</v>
      </c>
      <c r="AQ55" s="15">
        <f t="shared" si="20"/>
        <v>192.57142857142867</v>
      </c>
      <c r="AR55" s="15">
        <f t="shared" si="34"/>
        <v>12.714285714285779</v>
      </c>
      <c r="AS55" s="15">
        <f t="shared" si="35"/>
        <v>0.57620675310840852</v>
      </c>
    </row>
    <row r="56" spans="1:45" s="9" customFormat="1">
      <c r="A56" s="3">
        <v>43946</v>
      </c>
      <c r="B56" s="30">
        <v>54</v>
      </c>
      <c r="C56" s="9" t="str">
        <f t="shared" si="1"/>
        <v>Samstag</v>
      </c>
      <c r="D56">
        <v>1027</v>
      </c>
      <c r="E56">
        <v>989</v>
      </c>
      <c r="F56">
        <v>1063</v>
      </c>
      <c r="G56">
        <v>1197</v>
      </c>
      <c r="H56">
        <v>1157</v>
      </c>
      <c r="I56">
        <v>1236</v>
      </c>
      <c r="J56">
        <v>0.84</v>
      </c>
      <c r="K56">
        <v>0.82</v>
      </c>
      <c r="L56">
        <v>0.86</v>
      </c>
      <c r="M56">
        <v>0.83</v>
      </c>
      <c r="N56">
        <v>0.82</v>
      </c>
      <c r="O56">
        <v>0.84</v>
      </c>
      <c r="P56" s="12">
        <f t="shared" si="3"/>
        <v>1290.2857142857142</v>
      </c>
      <c r="Q56" s="15">
        <f t="shared" si="21"/>
        <v>0.82711085582998278</v>
      </c>
      <c r="R56" s="4">
        <f t="shared" si="31"/>
        <v>1737</v>
      </c>
      <c r="S56" s="4">
        <f t="shared" si="29"/>
        <v>1196.75</v>
      </c>
      <c r="T56" s="7">
        <f t="shared" si="10"/>
        <v>0.84070951879171052</v>
      </c>
      <c r="U56" s="5">
        <v>43950</v>
      </c>
      <c r="V56" s="9" t="str">
        <f t="shared" si="22"/>
        <v>Mittwoch</v>
      </c>
      <c r="W56" s="6">
        <v>1304</v>
      </c>
      <c r="X56" s="22">
        <v>0.75</v>
      </c>
      <c r="Y56" s="22"/>
      <c r="Z56" s="4">
        <f t="shared" si="30"/>
        <v>1112.2857142857142</v>
      </c>
      <c r="AA56" s="8">
        <f t="shared" si="7"/>
        <v>0.82356674423524423</v>
      </c>
      <c r="AB56" s="4">
        <f t="shared" si="32"/>
        <v>1108.2141451002942</v>
      </c>
      <c r="AC56" s="8">
        <f t="shared" si="12"/>
        <v>0.82055204312482111</v>
      </c>
      <c r="AD56" s="4">
        <f t="shared" si="6"/>
        <v>1323.5714285714287</v>
      </c>
      <c r="AE56" s="8">
        <f t="shared" si="13"/>
        <v>0.71933229813664601</v>
      </c>
      <c r="AF56" s="4">
        <f t="shared" si="36"/>
        <v>1390.2994477917587</v>
      </c>
      <c r="AG56" s="8">
        <f t="shared" si="19"/>
        <v>0.75559752597378194</v>
      </c>
      <c r="AH56" s="4">
        <f t="shared" si="8"/>
        <v>978.28571428571433</v>
      </c>
      <c r="AI56" s="8">
        <f t="shared" si="14"/>
        <v>0.91027515618769106</v>
      </c>
      <c r="AJ56" s="15">
        <f t="shared" si="27"/>
        <v>1.0000000000000009E-2</v>
      </c>
      <c r="AK56" s="15">
        <f t="shared" si="23"/>
        <v>0</v>
      </c>
      <c r="AL56" s="15">
        <f t="shared" si="28"/>
        <v>6.4332557647557298E-3</v>
      </c>
      <c r="AM56" s="15">
        <f t="shared" si="24"/>
        <v>9.4479568751788534E-3</v>
      </c>
      <c r="AN56" s="15">
        <f t="shared" si="25"/>
        <v>7.999999999999996E-2</v>
      </c>
      <c r="AO56" s="15">
        <f t="shared" si="26"/>
        <v>7.4402474026218024E-2</v>
      </c>
      <c r="AP56" s="15">
        <f t="shared" si="33"/>
        <v>170</v>
      </c>
      <c r="AQ56" s="15">
        <f t="shared" si="20"/>
        <v>263.28571428571422</v>
      </c>
      <c r="AR56" s="15">
        <f t="shared" si="34"/>
        <v>85.285714285714221</v>
      </c>
      <c r="AS56" s="15">
        <f t="shared" si="35"/>
        <v>81.214145100294218</v>
      </c>
    </row>
    <row r="57" spans="1:45" s="9" customFormat="1">
      <c r="A57" s="3">
        <v>43947</v>
      </c>
      <c r="B57" s="30">
        <v>55</v>
      </c>
      <c r="C57" s="9" t="str">
        <f t="shared" si="1"/>
        <v>Sonntag</v>
      </c>
      <c r="D57">
        <v>920</v>
      </c>
      <c r="E57">
        <v>879</v>
      </c>
      <c r="F57">
        <v>965</v>
      </c>
      <c r="G57">
        <v>1100</v>
      </c>
      <c r="H57">
        <v>1060</v>
      </c>
      <c r="I57">
        <v>1139</v>
      </c>
      <c r="J57">
        <v>0.79</v>
      </c>
      <c r="K57">
        <v>0.77</v>
      </c>
      <c r="L57">
        <v>0.81</v>
      </c>
      <c r="M57">
        <v>0.82</v>
      </c>
      <c r="N57">
        <v>0.81</v>
      </c>
      <c r="O57">
        <v>0.83</v>
      </c>
      <c r="P57" s="12">
        <f t="shared" si="3"/>
        <v>1234.2857142857142</v>
      </c>
      <c r="Q57" s="15">
        <f t="shared" si="21"/>
        <v>0.82287378250828402</v>
      </c>
      <c r="R57" s="4">
        <f t="shared" si="31"/>
        <v>1018</v>
      </c>
      <c r="S57" s="4">
        <f t="shared" si="29"/>
        <v>1099.75</v>
      </c>
      <c r="T57" s="7">
        <f t="shared" si="10"/>
        <v>0.7921844048262201</v>
      </c>
      <c r="U57" s="5">
        <v>43951</v>
      </c>
      <c r="V57" s="9" t="str">
        <f t="shared" si="22"/>
        <v>Donnerstag</v>
      </c>
      <c r="W57" s="6">
        <v>1478</v>
      </c>
      <c r="X57" s="7">
        <v>0.76</v>
      </c>
      <c r="Y57" s="7"/>
      <c r="Z57" s="4">
        <f t="shared" si="30"/>
        <v>1050.8571428571429</v>
      </c>
      <c r="AA57" s="22">
        <f t="shared" si="7"/>
        <v>0.81443755535872464</v>
      </c>
      <c r="AB57" s="4">
        <f t="shared" si="32"/>
        <v>1063.0456059094888</v>
      </c>
      <c r="AC57" s="8">
        <f t="shared" si="12"/>
        <v>0.82388388411940017</v>
      </c>
      <c r="AD57" s="4">
        <f t="shared" si="6"/>
        <v>1188.7142857142858</v>
      </c>
      <c r="AE57" s="8">
        <f t="shared" si="13"/>
        <v>0.69649284339164641</v>
      </c>
      <c r="AF57" s="4">
        <f t="shared" si="36"/>
        <v>1267.447314964533</v>
      </c>
      <c r="AG57" s="22">
        <f t="shared" si="19"/>
        <v>0.74262419057099949</v>
      </c>
      <c r="AH57" s="4">
        <f t="shared" ref="AH57" si="37">AD64</f>
        <v>960.28571428571433</v>
      </c>
      <c r="AI57" s="8">
        <f t="shared" si="14"/>
        <v>0.93804074797655601</v>
      </c>
      <c r="AJ57" s="15">
        <f t="shared" si="27"/>
        <v>2.9999999999999916E-2</v>
      </c>
      <c r="AK57" s="15">
        <f t="shared" si="23"/>
        <v>0</v>
      </c>
      <c r="AL57" s="15">
        <f t="shared" si="28"/>
        <v>5.5624446412753104E-3</v>
      </c>
      <c r="AM57" s="15">
        <f t="shared" si="24"/>
        <v>3.8838841194002161E-3</v>
      </c>
      <c r="AN57" s="15">
        <f t="shared" si="25"/>
        <v>5.9999999999999942E-2</v>
      </c>
      <c r="AO57" s="15">
        <f t="shared" si="26"/>
        <v>7.7375809429000464E-2</v>
      </c>
      <c r="AP57" s="15">
        <f t="shared" si="33"/>
        <v>180</v>
      </c>
      <c r="AQ57" s="15">
        <f t="shared" si="20"/>
        <v>314.28571428571422</v>
      </c>
      <c r="AR57" s="15">
        <f t="shared" si="34"/>
        <v>130.85714285714289</v>
      </c>
      <c r="AS57" s="15">
        <f t="shared" si="35"/>
        <v>143.04560590948881</v>
      </c>
    </row>
    <row r="58" spans="1:45">
      <c r="A58" s="10">
        <v>43948</v>
      </c>
      <c r="B58" s="30">
        <v>56</v>
      </c>
      <c r="C58" s="11" t="str">
        <f t="shared" si="1"/>
        <v>Montag</v>
      </c>
      <c r="D58">
        <v>1125</v>
      </c>
      <c r="E58">
        <v>1084</v>
      </c>
      <c r="F58">
        <v>1165</v>
      </c>
      <c r="G58">
        <v>1058</v>
      </c>
      <c r="H58">
        <v>1018</v>
      </c>
      <c r="I58">
        <v>1097</v>
      </c>
      <c r="J58">
        <v>0.76</v>
      </c>
      <c r="K58">
        <v>0.74</v>
      </c>
      <c r="L58">
        <v>0.78</v>
      </c>
      <c r="M58">
        <v>0.82</v>
      </c>
      <c r="N58">
        <v>0.81</v>
      </c>
      <c r="O58">
        <v>0.83</v>
      </c>
      <c r="P58" s="12">
        <f t="shared" si="3"/>
        <v>1170.7142857142858</v>
      </c>
      <c r="Q58" s="15">
        <f t="shared" si="21"/>
        <v>0.82356674423524423</v>
      </c>
      <c r="R58" s="12">
        <f t="shared" si="31"/>
        <v>1144</v>
      </c>
      <c r="S58" s="4">
        <f t="shared" si="29"/>
        <v>1057.5</v>
      </c>
      <c r="T58" s="7">
        <f t="shared" si="10"/>
        <v>0.76422764227642281</v>
      </c>
      <c r="U58" s="13">
        <v>43952</v>
      </c>
      <c r="V58" s="11" t="str">
        <f t="shared" si="22"/>
        <v>Freitag</v>
      </c>
      <c r="W58" s="14">
        <v>1639</v>
      </c>
      <c r="X58" s="23">
        <v>0.79</v>
      </c>
      <c r="Y58" s="23"/>
      <c r="Z58" s="12">
        <f t="shared" si="30"/>
        <v>1000.8571428571429</v>
      </c>
      <c r="AA58" s="8">
        <f t="shared" si="7"/>
        <v>0.81087962962962967</v>
      </c>
      <c r="AB58" s="12">
        <f t="shared" si="32"/>
        <v>1006.98262350953</v>
      </c>
      <c r="AC58" s="16">
        <f t="shared" si="12"/>
        <v>0.81584240330633218</v>
      </c>
      <c r="AD58" s="12">
        <f t="shared" si="6"/>
        <v>1140.2857142857142</v>
      </c>
      <c r="AE58" s="8">
        <f t="shared" si="13"/>
        <v>0.72085252415786139</v>
      </c>
      <c r="AF58" s="12">
        <f t="shared" si="36"/>
        <v>1227.2756757755546</v>
      </c>
      <c r="AG58" s="16">
        <f t="shared" si="19"/>
        <v>0.77584482348314665</v>
      </c>
      <c r="AH58" s="4">
        <f t="shared" ref="AH58:AH63" si="38">AD65</f>
        <v>914.28571428571433</v>
      </c>
      <c r="AI58" s="8">
        <f t="shared" ref="AI58:AI63" si="39">AH58/AH54</f>
        <v>0.91795754446356859</v>
      </c>
      <c r="AJ58" s="15">
        <f t="shared" si="27"/>
        <v>5.9999999999999942E-2</v>
      </c>
      <c r="AK58" s="15">
        <f t="shared" si="23"/>
        <v>0</v>
      </c>
      <c r="AL58" s="15">
        <f t="shared" si="28"/>
        <v>9.1203703703702788E-3</v>
      </c>
      <c r="AM58" s="15">
        <f t="shared" si="24"/>
        <v>4.1575966936677755E-3</v>
      </c>
      <c r="AN58" s="15">
        <f t="shared" si="25"/>
        <v>2.9999999999999916E-2</v>
      </c>
      <c r="AO58" s="15">
        <f t="shared" si="26"/>
        <v>4.4155176516853301E-2</v>
      </c>
      <c r="AP58" s="15">
        <f t="shared" si="33"/>
        <v>67</v>
      </c>
      <c r="AQ58" s="15">
        <f t="shared" si="20"/>
        <v>45.714285714285779</v>
      </c>
      <c r="AR58" s="15">
        <f t="shared" si="34"/>
        <v>124.14285714285711</v>
      </c>
      <c r="AS58" s="15">
        <f t="shared" si="35"/>
        <v>118.01737649047004</v>
      </c>
    </row>
    <row r="59" spans="1:45">
      <c r="A59" s="10">
        <v>43949</v>
      </c>
      <c r="B59" s="30">
        <v>57</v>
      </c>
      <c r="C59" s="11" t="str">
        <f t="shared" si="1"/>
        <v>Dienstag</v>
      </c>
      <c r="D59">
        <v>954</v>
      </c>
      <c r="E59">
        <v>917</v>
      </c>
      <c r="F59">
        <v>990</v>
      </c>
      <c r="G59">
        <v>1006</v>
      </c>
      <c r="H59">
        <v>967</v>
      </c>
      <c r="I59">
        <v>1045</v>
      </c>
      <c r="J59">
        <v>0.79</v>
      </c>
      <c r="K59">
        <v>0.77</v>
      </c>
      <c r="L59">
        <v>0.81</v>
      </c>
      <c r="M59">
        <v>0.81</v>
      </c>
      <c r="N59">
        <v>0.8</v>
      </c>
      <c r="O59">
        <v>0.82</v>
      </c>
      <c r="P59" s="12">
        <f t="shared" si="3"/>
        <v>1112.2857142857142</v>
      </c>
      <c r="Q59" s="15">
        <f t="shared" si="21"/>
        <v>0.81443755535872464</v>
      </c>
      <c r="R59" s="12">
        <f t="shared" si="31"/>
        <v>1304</v>
      </c>
      <c r="S59" s="4">
        <f t="shared" si="29"/>
        <v>1006.5</v>
      </c>
      <c r="T59" s="7">
        <f t="shared" si="10"/>
        <v>0.78586765567050554</v>
      </c>
      <c r="U59" s="13">
        <v>43953</v>
      </c>
      <c r="V59" s="11" t="str">
        <f t="shared" si="22"/>
        <v>Samstag</v>
      </c>
      <c r="W59" s="14">
        <v>945</v>
      </c>
      <c r="X59" s="15">
        <v>0.78</v>
      </c>
      <c r="Z59" s="12">
        <f t="shared" si="30"/>
        <v>951</v>
      </c>
      <c r="AA59" s="22">
        <f t="shared" si="7"/>
        <v>0.81232458816351427</v>
      </c>
      <c r="AB59" s="12">
        <f t="shared" si="32"/>
        <v>957.58232690604177</v>
      </c>
      <c r="AC59" s="16">
        <f t="shared" si="12"/>
        <v>0.81794707606373296</v>
      </c>
      <c r="AD59" s="12">
        <f t="shared" si="6"/>
        <v>1074.7142857142858</v>
      </c>
      <c r="AE59" s="8">
        <f t="shared" si="13"/>
        <v>0.72510843373493983</v>
      </c>
      <c r="AF59" s="12">
        <f t="shared" si="36"/>
        <v>1079.5264514321748</v>
      </c>
      <c r="AG59" s="16">
        <f t="shared" si="19"/>
        <v>0.7283551961470095</v>
      </c>
      <c r="AH59" s="4">
        <f t="shared" si="38"/>
        <v>949.71428571428567</v>
      </c>
      <c r="AI59" s="8">
        <f t="shared" si="39"/>
        <v>1.0162029960256802</v>
      </c>
      <c r="AJ59" s="15">
        <f t="shared" si="27"/>
        <v>2.0000000000000018E-2</v>
      </c>
      <c r="AK59" s="15">
        <f t="shared" si="23"/>
        <v>0</v>
      </c>
      <c r="AL59" s="15">
        <f t="shared" si="28"/>
        <v>2.3245881635142185E-3</v>
      </c>
      <c r="AM59" s="15">
        <f t="shared" si="24"/>
        <v>7.9470760637329052E-3</v>
      </c>
      <c r="AN59" s="15">
        <f t="shared" si="25"/>
        <v>3.0000000000000027E-2</v>
      </c>
      <c r="AO59" s="15">
        <f t="shared" si="26"/>
        <v>8.1644803852990555E-2</v>
      </c>
      <c r="AP59" s="15">
        <f t="shared" si="33"/>
        <v>52</v>
      </c>
      <c r="AQ59" s="15">
        <f t="shared" si="20"/>
        <v>158.28571428571422</v>
      </c>
      <c r="AR59" s="15">
        <f t="shared" si="34"/>
        <v>3</v>
      </c>
      <c r="AS59" s="15">
        <f t="shared" si="35"/>
        <v>3.5823269060417715</v>
      </c>
    </row>
    <row r="60" spans="1:45">
      <c r="A60" s="10">
        <v>43950</v>
      </c>
      <c r="B60" s="30">
        <v>58</v>
      </c>
      <c r="C60" s="11" t="str">
        <f t="shared" si="1"/>
        <v>Mittwoch</v>
      </c>
      <c r="D60">
        <v>878</v>
      </c>
      <c r="E60">
        <v>840</v>
      </c>
      <c r="F60">
        <v>920</v>
      </c>
      <c r="G60">
        <v>969</v>
      </c>
      <c r="H60">
        <v>930</v>
      </c>
      <c r="I60">
        <v>1010</v>
      </c>
      <c r="J60">
        <v>0.81</v>
      </c>
      <c r="K60">
        <v>0.79</v>
      </c>
      <c r="L60">
        <v>0.83</v>
      </c>
      <c r="M60">
        <v>0.81</v>
      </c>
      <c r="N60">
        <v>0.8</v>
      </c>
      <c r="O60">
        <v>0.82</v>
      </c>
      <c r="P60" s="12">
        <f t="shared" si="3"/>
        <v>1050.8571428571429</v>
      </c>
      <c r="Q60" s="15">
        <f t="shared" si="21"/>
        <v>0.81087962962962967</v>
      </c>
      <c r="R60" s="12">
        <f t="shared" si="31"/>
        <v>1478</v>
      </c>
      <c r="S60" s="4">
        <f t="shared" si="29"/>
        <v>969.25</v>
      </c>
      <c r="T60" s="7">
        <f t="shared" si="10"/>
        <v>0.80990181742218503</v>
      </c>
      <c r="U60" s="13">
        <v>43954</v>
      </c>
      <c r="V60" s="11" t="str">
        <f t="shared" si="22"/>
        <v>Sonntag</v>
      </c>
      <c r="W60" s="14">
        <v>793</v>
      </c>
      <c r="X60" s="15">
        <v>0.74</v>
      </c>
      <c r="Z60" s="12">
        <f t="shared" si="30"/>
        <v>910.28571428571433</v>
      </c>
      <c r="AA60" s="8">
        <f t="shared" si="7"/>
        <v>0.81839198561520687</v>
      </c>
      <c r="AB60" s="12">
        <f t="shared" si="32"/>
        <v>900.87955491092214</v>
      </c>
      <c r="AC60" s="16">
        <f t="shared" si="12"/>
        <v>0.80993538201598447</v>
      </c>
      <c r="AD60" s="12">
        <f t="shared" si="6"/>
        <v>1023.7142857142857</v>
      </c>
      <c r="AE60" s="8">
        <f t="shared" si="13"/>
        <v>0.77344846195358863</v>
      </c>
      <c r="AF60" s="12">
        <f t="shared" si="36"/>
        <v>956.498116347571</v>
      </c>
      <c r="AG60" s="23">
        <f t="shared" si="19"/>
        <v>0.72266452395391223</v>
      </c>
      <c r="AH60" s="4">
        <f t="shared" si="38"/>
        <v>928.42857142857144</v>
      </c>
      <c r="AI60" s="8">
        <f t="shared" si="39"/>
        <v>0.94903621495327095</v>
      </c>
      <c r="AJ60" s="15">
        <f t="shared" si="27"/>
        <v>0</v>
      </c>
      <c r="AK60" s="15">
        <f t="shared" si="23"/>
        <v>0</v>
      </c>
      <c r="AL60" s="15">
        <f t="shared" si="28"/>
        <v>8.3919856152068206E-3</v>
      </c>
      <c r="AM60" s="15">
        <f t="shared" si="24"/>
        <v>6.4617984015580276E-5</v>
      </c>
      <c r="AN60" s="15">
        <f t="shared" si="25"/>
        <v>7.0000000000000062E-2</v>
      </c>
      <c r="AO60" s="15">
        <f t="shared" si="26"/>
        <v>8.7335476046087823E-2</v>
      </c>
      <c r="AP60" s="15">
        <f t="shared" si="33"/>
        <v>91</v>
      </c>
      <c r="AQ60" s="15">
        <f t="shared" si="20"/>
        <v>172.85714285714289</v>
      </c>
      <c r="AR60" s="15">
        <f t="shared" si="34"/>
        <v>32.285714285714334</v>
      </c>
      <c r="AS60" s="15">
        <f t="shared" si="35"/>
        <v>22.879554910922138</v>
      </c>
    </row>
    <row r="61" spans="1:45">
      <c r="A61" s="10">
        <v>43951</v>
      </c>
      <c r="B61" s="30">
        <v>59</v>
      </c>
      <c r="C61" s="11" t="str">
        <f t="shared" si="1"/>
        <v>Donnerstag</v>
      </c>
      <c r="D61">
        <v>944</v>
      </c>
      <c r="E61">
        <v>904</v>
      </c>
      <c r="F61">
        <v>984</v>
      </c>
      <c r="G61">
        <v>975</v>
      </c>
      <c r="H61">
        <v>936</v>
      </c>
      <c r="I61">
        <v>1015</v>
      </c>
      <c r="J61">
        <v>0.89</v>
      </c>
      <c r="K61">
        <v>0.86</v>
      </c>
      <c r="L61">
        <v>0.91</v>
      </c>
      <c r="M61">
        <v>0.81</v>
      </c>
      <c r="N61">
        <v>0.8</v>
      </c>
      <c r="O61">
        <v>0.83</v>
      </c>
      <c r="P61" s="12">
        <f t="shared" si="3"/>
        <v>1000.8571428571429</v>
      </c>
      <c r="Q61" s="15">
        <f t="shared" si="21"/>
        <v>0.81232458816351427</v>
      </c>
      <c r="R61" s="12">
        <f t="shared" si="31"/>
        <v>1639</v>
      </c>
      <c r="S61" s="4">
        <f t="shared" si="29"/>
        <v>975.25</v>
      </c>
      <c r="T61" s="7">
        <f t="shared" si="10"/>
        <v>0.8867924528301887</v>
      </c>
      <c r="U61" s="13">
        <v>43955</v>
      </c>
      <c r="V61" s="11" t="str">
        <f t="shared" si="22"/>
        <v>Montag</v>
      </c>
      <c r="W61" s="14">
        <v>679</v>
      </c>
      <c r="X61" s="15">
        <v>0.76</v>
      </c>
      <c r="Z61" s="12">
        <f t="shared" si="30"/>
        <v>890.28571428571433</v>
      </c>
      <c r="AA61" s="8">
        <f t="shared" si="7"/>
        <v>0.84719956498096793</v>
      </c>
      <c r="AB61" s="12">
        <f t="shared" si="32"/>
        <v>864.63856662622493</v>
      </c>
      <c r="AC61" s="16">
        <f t="shared" si="12"/>
        <v>0.82279363327672295</v>
      </c>
      <c r="AD61" s="12">
        <f t="shared" si="6"/>
        <v>996</v>
      </c>
      <c r="AE61" s="8">
        <f t="shared" si="13"/>
        <v>0.83788006249248881</v>
      </c>
      <c r="AF61" s="12">
        <f t="shared" si="36"/>
        <v>895.71714049397906</v>
      </c>
      <c r="AG61" s="16">
        <f t="shared" si="19"/>
        <v>0.7535176040689644</v>
      </c>
      <c r="AH61" s="4">
        <f t="shared" si="38"/>
        <v>878.28571428571433</v>
      </c>
      <c r="AI61" s="8">
        <f t="shared" si="39"/>
        <v>0.91460874739660813</v>
      </c>
      <c r="AJ61" s="15">
        <f t="shared" si="27"/>
        <v>7.999999999999996E-2</v>
      </c>
      <c r="AK61" s="15">
        <f t="shared" si="23"/>
        <v>0</v>
      </c>
      <c r="AL61" s="15">
        <f t="shared" si="28"/>
        <v>3.7199564980967881E-2</v>
      </c>
      <c r="AM61" s="15">
        <f t="shared" si="24"/>
        <v>1.2793633276722893E-2</v>
      </c>
      <c r="AN61" s="15">
        <f t="shared" si="25"/>
        <v>5.0000000000000044E-2</v>
      </c>
      <c r="AO61" s="15">
        <f t="shared" si="26"/>
        <v>5.6482395931035656E-2</v>
      </c>
      <c r="AP61" s="15">
        <f t="shared" si="33"/>
        <v>31</v>
      </c>
      <c r="AQ61" s="15">
        <f t="shared" si="20"/>
        <v>56.85714285714289</v>
      </c>
      <c r="AR61" s="15">
        <f t="shared" si="34"/>
        <v>53.714285714285666</v>
      </c>
      <c r="AS61" s="15">
        <f t="shared" si="35"/>
        <v>79.361433373775071</v>
      </c>
    </row>
    <row r="62" spans="1:45">
      <c r="A62" s="10">
        <v>43952</v>
      </c>
      <c r="B62" s="30">
        <v>60</v>
      </c>
      <c r="C62" s="11" t="str">
        <f t="shared" si="1"/>
        <v>Freitag</v>
      </c>
      <c r="D62">
        <v>809</v>
      </c>
      <c r="E62">
        <v>776</v>
      </c>
      <c r="F62">
        <v>843</v>
      </c>
      <c r="G62">
        <v>896</v>
      </c>
      <c r="H62">
        <v>859</v>
      </c>
      <c r="I62">
        <v>934</v>
      </c>
      <c r="J62">
        <v>0.85</v>
      </c>
      <c r="K62">
        <v>0.83</v>
      </c>
      <c r="L62">
        <v>0.87</v>
      </c>
      <c r="M62">
        <v>0.82</v>
      </c>
      <c r="N62">
        <v>0.81</v>
      </c>
      <c r="O62">
        <v>0.83</v>
      </c>
      <c r="P62" s="12">
        <f t="shared" si="3"/>
        <v>951</v>
      </c>
      <c r="Q62" s="15">
        <f t="shared" si="21"/>
        <v>0.81839198561520687</v>
      </c>
      <c r="R62" s="12">
        <f t="shared" si="31"/>
        <v>945</v>
      </c>
      <c r="S62" s="4">
        <f t="shared" si="29"/>
        <v>896.25</v>
      </c>
      <c r="T62" s="7">
        <f t="shared" si="10"/>
        <v>0.84751773049645385</v>
      </c>
      <c r="U62" s="13">
        <v>43956</v>
      </c>
      <c r="V62" s="11" t="str">
        <f t="shared" si="22"/>
        <v>Dienstag</v>
      </c>
      <c r="W62" s="14">
        <v>685</v>
      </c>
      <c r="X62" s="15">
        <v>0.71</v>
      </c>
      <c r="Z62" s="12">
        <f t="shared" si="30"/>
        <v>859.85714285714289</v>
      </c>
      <c r="AA62" s="8">
        <f t="shared" si="7"/>
        <v>0.85912075363973739</v>
      </c>
      <c r="AB62" s="12">
        <f t="shared" si="32"/>
        <v>817.17806512496611</v>
      </c>
      <c r="AC62" s="16">
        <f t="shared" si="12"/>
        <v>0.81647822664498471</v>
      </c>
      <c r="AD62" s="12">
        <f t="shared" si="6"/>
        <v>934.57142857142856</v>
      </c>
      <c r="AE62" s="8">
        <f t="shared" si="13"/>
        <v>0.81959408669506395</v>
      </c>
      <c r="AF62" s="12">
        <f t="shared" si="36"/>
        <v>802.99794604239116</v>
      </c>
      <c r="AG62" s="16">
        <f t="shared" si="19"/>
        <v>0.70420767004469287</v>
      </c>
      <c r="AH62" s="4">
        <f t="shared" si="38"/>
        <v>836</v>
      </c>
      <c r="AI62" s="8">
        <f t="shared" si="39"/>
        <v>0.91437499999999994</v>
      </c>
      <c r="AJ62" s="15">
        <f t="shared" si="27"/>
        <v>3.0000000000000027E-2</v>
      </c>
      <c r="AK62" s="15">
        <f t="shared" si="23"/>
        <v>0</v>
      </c>
      <c r="AL62" s="15">
        <f t="shared" si="28"/>
        <v>3.9120753639737438E-2</v>
      </c>
      <c r="AM62" s="15">
        <f t="shared" si="24"/>
        <v>3.5217733550152452E-3</v>
      </c>
      <c r="AN62" s="15">
        <f t="shared" si="25"/>
        <v>0.10999999999999999</v>
      </c>
      <c r="AO62" s="15">
        <f t="shared" si="26"/>
        <v>0.11579232995530708</v>
      </c>
      <c r="AP62" s="15">
        <f t="shared" si="33"/>
        <v>87</v>
      </c>
      <c r="AQ62" s="15">
        <f t="shared" si="20"/>
        <v>142</v>
      </c>
      <c r="AR62" s="15">
        <f t="shared" si="34"/>
        <v>50.85714285714289</v>
      </c>
      <c r="AS62" s="15">
        <f t="shared" si="35"/>
        <v>8.1780651249661105</v>
      </c>
    </row>
    <row r="63" spans="1:45">
      <c r="A63" s="10">
        <v>43953</v>
      </c>
      <c r="B63" s="30">
        <v>61</v>
      </c>
      <c r="C63" s="11" t="str">
        <f t="shared" si="1"/>
        <v>Samstag</v>
      </c>
      <c r="D63">
        <v>742</v>
      </c>
      <c r="E63">
        <v>708</v>
      </c>
      <c r="F63">
        <v>775</v>
      </c>
      <c r="G63">
        <v>843</v>
      </c>
      <c r="H63">
        <v>807</v>
      </c>
      <c r="I63">
        <v>880</v>
      </c>
      <c r="J63">
        <v>0.84</v>
      </c>
      <c r="K63">
        <v>0.81</v>
      </c>
      <c r="L63">
        <v>0.86</v>
      </c>
      <c r="M63">
        <v>0.85</v>
      </c>
      <c r="N63">
        <v>0.83</v>
      </c>
      <c r="O63">
        <v>0.86</v>
      </c>
      <c r="P63" s="12">
        <f t="shared" si="3"/>
        <v>910.28571428571433</v>
      </c>
      <c r="Q63" s="15">
        <f t="shared" si="21"/>
        <v>0.84719956498096793</v>
      </c>
      <c r="R63" s="12">
        <f t="shared" si="31"/>
        <v>793</v>
      </c>
      <c r="S63" s="4">
        <f t="shared" si="29"/>
        <v>843.25</v>
      </c>
      <c r="T63" s="7">
        <f t="shared" si="10"/>
        <v>0.83780427223050169</v>
      </c>
      <c r="U63" s="13">
        <v>43957</v>
      </c>
      <c r="V63" s="11" t="str">
        <f t="shared" si="22"/>
        <v>Mittwoch</v>
      </c>
      <c r="W63" s="14">
        <v>947</v>
      </c>
      <c r="X63" s="23">
        <v>0.65</v>
      </c>
      <c r="Y63" s="23"/>
      <c r="Z63" s="12">
        <f t="shared" si="30"/>
        <v>842.85714285714289</v>
      </c>
      <c r="AA63" s="8">
        <f t="shared" si="7"/>
        <v>0.88628511341445104</v>
      </c>
      <c r="AB63" s="12">
        <f t="shared" si="32"/>
        <v>783.54707636195315</v>
      </c>
      <c r="AC63" s="16">
        <f t="shared" si="12"/>
        <v>0.82391911289374675</v>
      </c>
      <c r="AD63" s="12">
        <f t="shared" si="6"/>
        <v>978.28571428571433</v>
      </c>
      <c r="AE63" s="8">
        <f t="shared" si="13"/>
        <v>0.91027515618769106</v>
      </c>
      <c r="AF63" s="12">
        <f t="shared" si="36"/>
        <v>813.59480015988754</v>
      </c>
      <c r="AG63" s="16">
        <f t="shared" si="19"/>
        <v>0.75703357717921205</v>
      </c>
      <c r="AH63" s="4">
        <f t="shared" si="38"/>
        <v>745.85714285714289</v>
      </c>
      <c r="AI63" s="8">
        <f t="shared" si="39"/>
        <v>0.78534897713598084</v>
      </c>
      <c r="AJ63" s="15">
        <f t="shared" si="27"/>
        <v>1.0000000000000009E-2</v>
      </c>
      <c r="AK63" s="15">
        <f t="shared" si="23"/>
        <v>0</v>
      </c>
      <c r="AL63" s="15">
        <f t="shared" si="28"/>
        <v>3.6285113414451065E-2</v>
      </c>
      <c r="AM63" s="15">
        <f t="shared" si="24"/>
        <v>2.6080887106253225E-2</v>
      </c>
      <c r="AN63" s="15">
        <f t="shared" si="25"/>
        <v>0.19999999999999996</v>
      </c>
      <c r="AO63" s="15">
        <f t="shared" si="26"/>
        <v>9.2966422820787931E-2</v>
      </c>
      <c r="AP63" s="15">
        <f t="shared" si="33"/>
        <v>101</v>
      </c>
      <c r="AQ63" s="15">
        <f t="shared" si="20"/>
        <v>168.28571428571433</v>
      </c>
      <c r="AR63" s="15">
        <f t="shared" si="34"/>
        <v>100.85714285714289</v>
      </c>
      <c r="AS63" s="15">
        <f t="shared" si="35"/>
        <v>41.547076361953145</v>
      </c>
    </row>
    <row r="64" spans="1:45" s="57" customFormat="1">
      <c r="A64" s="55">
        <v>43954</v>
      </c>
      <c r="B64" s="56">
        <v>62</v>
      </c>
      <c r="C64" s="57" t="str">
        <f t="shared" si="1"/>
        <v>Sonntag</v>
      </c>
      <c r="D64">
        <v>780</v>
      </c>
      <c r="E64">
        <v>734</v>
      </c>
      <c r="F64">
        <v>832</v>
      </c>
      <c r="G64">
        <v>819</v>
      </c>
      <c r="H64">
        <v>780</v>
      </c>
      <c r="I64">
        <v>858</v>
      </c>
      <c r="J64">
        <v>0.84</v>
      </c>
      <c r="K64">
        <v>0.82</v>
      </c>
      <c r="L64">
        <v>0.87</v>
      </c>
      <c r="M64">
        <v>0.86</v>
      </c>
      <c r="N64">
        <v>0.85</v>
      </c>
      <c r="O64">
        <v>0.88</v>
      </c>
      <c r="P64" s="58">
        <f t="shared" si="3"/>
        <v>890.28571428571433</v>
      </c>
      <c r="Q64" s="59">
        <f t="shared" si="21"/>
        <v>0.85912075363973739</v>
      </c>
      <c r="R64" s="58">
        <f t="shared" si="31"/>
        <v>679</v>
      </c>
      <c r="S64" s="58">
        <f t="shared" si="29"/>
        <v>818.75</v>
      </c>
      <c r="T64" s="59">
        <f t="shared" si="10"/>
        <v>0.84472530306938354</v>
      </c>
      <c r="U64" s="60">
        <v>43958</v>
      </c>
      <c r="V64" s="57" t="str">
        <f t="shared" si="22"/>
        <v>Donnerstag</v>
      </c>
      <c r="W64" s="61">
        <v>1284</v>
      </c>
      <c r="X64" s="59">
        <v>0.71</v>
      </c>
      <c r="Y64" s="59"/>
      <c r="Z64" s="58">
        <f t="shared" si="30"/>
        <v>828</v>
      </c>
      <c r="AA64" s="65">
        <f t="shared" si="7"/>
        <v>0.90960451977401124</v>
      </c>
      <c r="AB64" s="58">
        <f t="shared" si="32"/>
        <v>783.88713596887305</v>
      </c>
      <c r="AC64" s="62">
        <f t="shared" si="12"/>
        <v>0.86114406022945877</v>
      </c>
      <c r="AD64" s="58">
        <f t="shared" ref="AD64" si="40">AVERAGE(W61:W67)</f>
        <v>960.28571428571433</v>
      </c>
      <c r="AE64" s="62">
        <f t="shared" si="13"/>
        <v>0.93804074797655601</v>
      </c>
      <c r="AF64" s="58">
        <f t="shared" si="36"/>
        <v>867.56980433131753</v>
      </c>
      <c r="AG64" s="65">
        <f t="shared" si="19"/>
        <v>0.84747259703031297</v>
      </c>
      <c r="AH64" s="4">
        <f t="shared" ref="AH64:AH66" si="41">AD71</f>
        <v>733.85714285714289</v>
      </c>
      <c r="AI64" s="8">
        <f t="shared" ref="AI64:AI66" si="42">AH64/AH60</f>
        <v>0.7904292968148946</v>
      </c>
      <c r="AJ64" s="15">
        <f t="shared" si="27"/>
        <v>2.0000000000000018E-2</v>
      </c>
      <c r="AK64" s="15">
        <f t="shared" si="23"/>
        <v>0</v>
      </c>
      <c r="AL64" s="15">
        <f t="shared" si="28"/>
        <v>4.9604519774011258E-2</v>
      </c>
      <c r="AM64" s="15">
        <f t="shared" si="24"/>
        <v>1.1440602294587876E-3</v>
      </c>
      <c r="AN64" s="15">
        <f t="shared" si="25"/>
        <v>0.15000000000000002</v>
      </c>
      <c r="AO64" s="15">
        <f t="shared" si="26"/>
        <v>1.2527402969687018E-2</v>
      </c>
      <c r="AP64" s="59">
        <f t="shared" si="33"/>
        <v>39</v>
      </c>
      <c r="AQ64" s="15">
        <f t="shared" si="20"/>
        <v>110.28571428571433</v>
      </c>
      <c r="AR64" s="59">
        <f t="shared" si="34"/>
        <v>48</v>
      </c>
      <c r="AS64" s="59">
        <f t="shared" si="35"/>
        <v>3.8871359688730536</v>
      </c>
    </row>
    <row r="65" spans="1:45" s="9" customFormat="1">
      <c r="A65" s="3">
        <v>43955</v>
      </c>
      <c r="B65" s="30">
        <v>63</v>
      </c>
      <c r="C65" s="9" t="str">
        <f t="shared" si="1"/>
        <v>Montag</v>
      </c>
      <c r="D65">
        <v>912</v>
      </c>
      <c r="E65">
        <v>869</v>
      </c>
      <c r="F65">
        <v>948</v>
      </c>
      <c r="G65">
        <v>811</v>
      </c>
      <c r="H65">
        <v>772</v>
      </c>
      <c r="I65">
        <v>850</v>
      </c>
      <c r="J65">
        <v>0.83</v>
      </c>
      <c r="K65">
        <v>0.8</v>
      </c>
      <c r="L65">
        <v>0.86</v>
      </c>
      <c r="M65">
        <v>0.89</v>
      </c>
      <c r="N65">
        <v>0.87</v>
      </c>
      <c r="O65">
        <v>0.9</v>
      </c>
      <c r="P65" s="12">
        <f t="shared" si="3"/>
        <v>859.85714285714289</v>
      </c>
      <c r="Q65" s="15">
        <f t="shared" si="21"/>
        <v>0.88628511341445104</v>
      </c>
      <c r="R65" s="4">
        <f t="shared" ref="R65:R73" si="43">W62</f>
        <v>685</v>
      </c>
      <c r="S65" s="4">
        <f t="shared" ref="S65:S73" si="44">AVERAGE(D62:D65)</f>
        <v>810.75</v>
      </c>
      <c r="T65" s="7">
        <f t="shared" ref="T65:T73" si="45">S65/S61</f>
        <v>0.83132530120481929</v>
      </c>
      <c r="U65" s="5">
        <v>43959</v>
      </c>
      <c r="V65" s="9" t="str">
        <f t="shared" ref="V65:V73" si="46">TEXT(U65,"TTTT")</f>
        <v>Freitag</v>
      </c>
      <c r="W65" s="6">
        <v>1209</v>
      </c>
      <c r="X65" s="7">
        <v>0.83</v>
      </c>
      <c r="Y65" s="7"/>
      <c r="Z65" s="4">
        <f t="shared" ref="Z65:Z70" si="47">AVERAGE(D62:D68)</f>
        <v>795.85714285714289</v>
      </c>
      <c r="AA65" s="8">
        <f t="shared" ref="AA65:AA70" si="48">Z65/Z61</f>
        <v>0.89393453145057766</v>
      </c>
      <c r="AB65" s="4">
        <f t="shared" si="32"/>
        <v>767.3156095342307</v>
      </c>
      <c r="AC65" s="8">
        <f t="shared" ref="AC65:AC73" si="49">AB65/Z61</f>
        <v>0.86187568465013076</v>
      </c>
      <c r="AD65" s="4">
        <f t="shared" ref="AD65:AD73" si="50">AVERAGE(W62:W68)</f>
        <v>914.28571428571433</v>
      </c>
      <c r="AE65" s="8">
        <f t="shared" ref="AE65:AE73" si="51">AD65/AD61</f>
        <v>0.91795754446356859</v>
      </c>
      <c r="AF65" s="4">
        <f t="shared" ref="AF65:AF73" si="52">AVERAGE(W62:W65,AE62^1.75*W59,AE62^1.75*W60,AE62^1.75*W61)</f>
        <v>833.05362718736194</v>
      </c>
      <c r="AG65" s="22">
        <f t="shared" ref="AG65:AG73" si="53">AF65/AD61</f>
        <v>0.83639922408369671</v>
      </c>
      <c r="AH65" s="4">
        <f t="shared" si="41"/>
        <v>731.71428571428567</v>
      </c>
      <c r="AI65" s="8">
        <f t="shared" si="42"/>
        <v>0.83311646063760558</v>
      </c>
      <c r="AJ65" s="15">
        <f t="shared" si="27"/>
        <v>6.0000000000000053E-2</v>
      </c>
      <c r="AK65" s="15">
        <f t="shared" si="23"/>
        <v>0</v>
      </c>
      <c r="AL65" s="15">
        <f t="shared" si="28"/>
        <v>3.9345314505776496E-3</v>
      </c>
      <c r="AM65" s="15">
        <f t="shared" si="24"/>
        <v>2.8124315349869256E-2</v>
      </c>
      <c r="AN65" s="15">
        <f t="shared" si="25"/>
        <v>6.0000000000000053E-2</v>
      </c>
      <c r="AO65" s="15">
        <f t="shared" si="26"/>
        <v>5.36007759163033E-2</v>
      </c>
      <c r="AP65" s="15">
        <f t="shared" si="33"/>
        <v>101</v>
      </c>
      <c r="AQ65" s="15">
        <f t="shared" si="20"/>
        <v>52.14285714285711</v>
      </c>
      <c r="AR65" s="15">
        <f t="shared" si="34"/>
        <v>116.14285714285711</v>
      </c>
      <c r="AS65" s="15">
        <f t="shared" si="35"/>
        <v>144.6843904657693</v>
      </c>
    </row>
    <row r="66" spans="1:45" s="9" customFormat="1">
      <c r="A66" s="3">
        <v>43956</v>
      </c>
      <c r="B66" s="30">
        <v>64</v>
      </c>
      <c r="C66" s="9" t="str">
        <f t="shared" si="1"/>
        <v>Dienstag</v>
      </c>
      <c r="D66">
        <v>835</v>
      </c>
      <c r="E66">
        <v>785</v>
      </c>
      <c r="F66">
        <v>886</v>
      </c>
      <c r="G66">
        <v>817</v>
      </c>
      <c r="H66">
        <v>774</v>
      </c>
      <c r="I66">
        <v>860</v>
      </c>
      <c r="J66">
        <v>0.91</v>
      </c>
      <c r="K66">
        <v>0.89</v>
      </c>
      <c r="L66">
        <v>0.94</v>
      </c>
      <c r="M66">
        <v>0.91</v>
      </c>
      <c r="N66">
        <v>0.89</v>
      </c>
      <c r="O66">
        <v>0.93</v>
      </c>
      <c r="P66" s="12">
        <f t="shared" si="3"/>
        <v>842.85714285714289</v>
      </c>
      <c r="Q66" s="15">
        <f t="shared" si="21"/>
        <v>0.90960451977401124</v>
      </c>
      <c r="R66" s="4">
        <f t="shared" si="43"/>
        <v>947</v>
      </c>
      <c r="S66" s="4">
        <f t="shared" si="44"/>
        <v>817.25</v>
      </c>
      <c r="T66" s="7">
        <f t="shared" si="45"/>
        <v>0.91185495118549509</v>
      </c>
      <c r="U66" s="5">
        <v>43960</v>
      </c>
      <c r="V66" s="9" t="str">
        <f t="shared" si="46"/>
        <v>Samstag</v>
      </c>
      <c r="W66" s="6">
        <v>1251</v>
      </c>
      <c r="X66" s="7">
        <v>1.1000000000000001</v>
      </c>
      <c r="Y66" s="7"/>
      <c r="Z66" s="4">
        <f t="shared" si="47"/>
        <v>776.42857142857144</v>
      </c>
      <c r="AA66" s="22">
        <f t="shared" si="48"/>
        <v>0.90297391593287923</v>
      </c>
      <c r="AB66" s="4">
        <f t="shared" si="32"/>
        <v>771.28206420260517</v>
      </c>
      <c r="AC66" s="8">
        <f t="shared" si="49"/>
        <v>0.8969886109683064</v>
      </c>
      <c r="AD66" s="4">
        <f t="shared" si="50"/>
        <v>949.71428571428567</v>
      </c>
      <c r="AE66" s="8">
        <f t="shared" si="51"/>
        <v>1.0162029960256802</v>
      </c>
      <c r="AF66" s="4">
        <f t="shared" si="52"/>
        <v>931.54209218330277</v>
      </c>
      <c r="AG66" s="8">
        <f t="shared" si="53"/>
        <v>0.99675858228112502</v>
      </c>
      <c r="AH66" s="4">
        <f t="shared" si="41"/>
        <v>671.71428571428567</v>
      </c>
      <c r="AI66" s="8">
        <f t="shared" si="42"/>
        <v>0.80348598769651391</v>
      </c>
      <c r="AJ66" s="15">
        <f t="shared" si="27"/>
        <v>0</v>
      </c>
      <c r="AK66" s="15">
        <f t="shared" si="23"/>
        <v>0</v>
      </c>
      <c r="AL66" s="15">
        <f t="shared" si="28"/>
        <v>7.0260840671207969E-3</v>
      </c>
      <c r="AM66" s="15">
        <f t="shared" si="24"/>
        <v>1.3011389031693632E-2</v>
      </c>
      <c r="AN66" s="15">
        <f t="shared" si="25"/>
        <v>0.19000000000000006</v>
      </c>
      <c r="AO66" s="15">
        <f t="shared" si="26"/>
        <v>8.6758582281124985E-2</v>
      </c>
      <c r="AP66" s="15">
        <f t="shared" si="33"/>
        <v>18</v>
      </c>
      <c r="AQ66" s="15">
        <f t="shared" si="20"/>
        <v>7.8571428571428896</v>
      </c>
      <c r="AR66" s="15">
        <f t="shared" si="34"/>
        <v>58.571428571428555</v>
      </c>
      <c r="AS66" s="15">
        <f t="shared" si="35"/>
        <v>63.71793579739483</v>
      </c>
    </row>
    <row r="67" spans="1:45" s="9" customFormat="1">
      <c r="A67" s="3">
        <v>43957</v>
      </c>
      <c r="B67" s="30">
        <v>65</v>
      </c>
      <c r="C67" s="9" t="str">
        <f t="shared" ref="C67:C73" si="54">TEXT(A67,"TTTT")</f>
        <v>Mittwoch</v>
      </c>
      <c r="D67">
        <v>774</v>
      </c>
      <c r="E67">
        <v>733</v>
      </c>
      <c r="F67">
        <v>818</v>
      </c>
      <c r="G67">
        <v>826</v>
      </c>
      <c r="H67">
        <v>780</v>
      </c>
      <c r="I67">
        <v>871</v>
      </c>
      <c r="J67">
        <v>0.98</v>
      </c>
      <c r="K67">
        <v>0.95</v>
      </c>
      <c r="L67">
        <v>1.01</v>
      </c>
      <c r="M67">
        <v>0.89</v>
      </c>
      <c r="N67">
        <v>0.88</v>
      </c>
      <c r="O67">
        <v>0.91</v>
      </c>
      <c r="P67" s="12">
        <f t="shared" si="3"/>
        <v>828</v>
      </c>
      <c r="Q67" s="15">
        <f t="shared" si="21"/>
        <v>0.89393453145057766</v>
      </c>
      <c r="R67" s="4">
        <f t="shared" si="43"/>
        <v>1284</v>
      </c>
      <c r="S67" s="4">
        <f t="shared" si="44"/>
        <v>825.25</v>
      </c>
      <c r="T67" s="7">
        <f t="shared" si="45"/>
        <v>0.97865401719537504</v>
      </c>
      <c r="U67" s="5">
        <v>43961</v>
      </c>
      <c r="V67" s="9" t="str">
        <f t="shared" si="46"/>
        <v>Sonntag</v>
      </c>
      <c r="W67" s="6">
        <v>667</v>
      </c>
      <c r="X67" s="22">
        <v>1.1299999999999999</v>
      </c>
      <c r="Y67" s="7"/>
      <c r="Z67" s="4">
        <f t="shared" si="47"/>
        <v>756.14285714285711</v>
      </c>
      <c r="AA67" s="8">
        <f t="shared" si="48"/>
        <v>0.89711864406779651</v>
      </c>
      <c r="AB67" s="4">
        <f t="shared" si="32"/>
        <v>773.54196944750481</v>
      </c>
      <c r="AC67" s="8">
        <f t="shared" si="49"/>
        <v>0.91776165866653114</v>
      </c>
      <c r="AD67" s="4">
        <f t="shared" si="50"/>
        <v>928.42857142857144</v>
      </c>
      <c r="AE67" s="8">
        <f t="shared" si="51"/>
        <v>0.94903621495327095</v>
      </c>
      <c r="AF67" s="4">
        <f t="shared" si="52"/>
        <v>925.3248687130648</v>
      </c>
      <c r="AG67" s="8">
        <f t="shared" si="53"/>
        <v>0.94586362164010707</v>
      </c>
      <c r="AH67" s="4">
        <f t="shared" ref="AH67:AH68" si="55">AD74</f>
        <v>671.57142857142856</v>
      </c>
      <c r="AI67" s="8">
        <f t="shared" ref="AI67:AI68" si="56">AH67/AH63</f>
        <v>0.90040222179659068</v>
      </c>
      <c r="AJ67" s="15">
        <f t="shared" si="27"/>
        <v>8.9999999999999969E-2</v>
      </c>
      <c r="AK67" s="15">
        <f t="shared" si="23"/>
        <v>0</v>
      </c>
      <c r="AL67" s="15">
        <f t="shared" si="28"/>
        <v>7.1186440677964979E-3</v>
      </c>
      <c r="AM67" s="15">
        <f t="shared" si="24"/>
        <v>2.776165866653113E-2</v>
      </c>
      <c r="AN67" s="15">
        <f t="shared" si="25"/>
        <v>0.23999999999999988</v>
      </c>
      <c r="AO67" s="15">
        <f t="shared" si="26"/>
        <v>5.5863621640107053E-2</v>
      </c>
      <c r="AP67" s="15">
        <f t="shared" si="33"/>
        <v>52</v>
      </c>
      <c r="AQ67" s="15">
        <f t="shared" si="20"/>
        <v>54</v>
      </c>
      <c r="AR67" s="15">
        <f t="shared" si="34"/>
        <v>17.85714285714289</v>
      </c>
      <c r="AS67" s="15">
        <f t="shared" si="35"/>
        <v>0.4580305524951882</v>
      </c>
    </row>
    <row r="68" spans="1:45">
      <c r="A68" s="3">
        <v>43958</v>
      </c>
      <c r="B68" s="30">
        <v>66</v>
      </c>
      <c r="C68" s="9" t="str">
        <f t="shared" si="54"/>
        <v>Donnerstag</v>
      </c>
      <c r="D68">
        <v>719</v>
      </c>
      <c r="E68">
        <v>680</v>
      </c>
      <c r="F68">
        <v>756</v>
      </c>
      <c r="G68">
        <v>810</v>
      </c>
      <c r="H68">
        <v>767</v>
      </c>
      <c r="I68">
        <v>852</v>
      </c>
      <c r="J68">
        <v>0.99</v>
      </c>
      <c r="K68">
        <v>0.96</v>
      </c>
      <c r="L68">
        <v>1.03</v>
      </c>
      <c r="M68">
        <v>0.9</v>
      </c>
      <c r="N68">
        <v>0.89</v>
      </c>
      <c r="O68">
        <v>0.92</v>
      </c>
      <c r="P68" s="12">
        <f t="shared" si="3"/>
        <v>795.85714285714289</v>
      </c>
      <c r="Q68" s="15">
        <f t="shared" si="21"/>
        <v>0.90297391593287923</v>
      </c>
      <c r="R68" s="4">
        <f t="shared" si="43"/>
        <v>1209</v>
      </c>
      <c r="S68" s="4">
        <f t="shared" si="44"/>
        <v>810</v>
      </c>
      <c r="T68" s="7">
        <f t="shared" si="45"/>
        <v>0.9893129770992366</v>
      </c>
      <c r="U68" s="5">
        <v>43962</v>
      </c>
      <c r="V68" s="9" t="str">
        <f t="shared" si="46"/>
        <v>Montag</v>
      </c>
      <c r="W68" s="6">
        <v>357</v>
      </c>
      <c r="X68" s="7">
        <v>1.07</v>
      </c>
      <c r="Y68" s="7"/>
      <c r="Z68" s="4">
        <f t="shared" si="47"/>
        <v>723.14285714285711</v>
      </c>
      <c r="AA68" s="8">
        <f t="shared" si="48"/>
        <v>0.87336093857832986</v>
      </c>
      <c r="AB68" s="4">
        <f t="shared" si="32"/>
        <v>736.52842865083278</v>
      </c>
      <c r="AC68" s="8">
        <f t="shared" si="49"/>
        <v>0.88952708774255163</v>
      </c>
      <c r="AD68" s="4">
        <f t="shared" si="50"/>
        <v>878.28571428571433</v>
      </c>
      <c r="AE68" s="8">
        <f t="shared" si="51"/>
        <v>0.91460874739660813</v>
      </c>
      <c r="AF68" s="4">
        <f t="shared" si="52"/>
        <v>856.32975699906171</v>
      </c>
      <c r="AG68" s="8">
        <f t="shared" si="53"/>
        <v>0.8917447633135126</v>
      </c>
      <c r="AH68" s="4">
        <f t="shared" si="55"/>
        <v>644.71428571428567</v>
      </c>
      <c r="AI68" s="8">
        <f t="shared" si="56"/>
        <v>0.87852832392446945</v>
      </c>
      <c r="AJ68" s="15">
        <f t="shared" si="27"/>
        <v>8.9999999999999969E-2</v>
      </c>
      <c r="AK68" s="15">
        <f t="shared" si="23"/>
        <v>0</v>
      </c>
      <c r="AL68" s="15">
        <f t="shared" si="28"/>
        <v>2.6639061421670163E-2</v>
      </c>
      <c r="AM68" s="15">
        <f t="shared" si="24"/>
        <v>1.0472912257448397E-2</v>
      </c>
      <c r="AN68" s="15">
        <f t="shared" si="25"/>
        <v>0.17000000000000004</v>
      </c>
      <c r="AO68" s="15">
        <f t="shared" si="26"/>
        <v>8.2552366864874216E-3</v>
      </c>
      <c r="AP68" s="15">
        <f t="shared" si="33"/>
        <v>91</v>
      </c>
      <c r="AQ68" s="15">
        <f t="shared" si="20"/>
        <v>76.85714285714289</v>
      </c>
      <c r="AR68" s="15">
        <f t="shared" si="34"/>
        <v>4.1428571428571104</v>
      </c>
      <c r="AS68" s="15">
        <f t="shared" si="35"/>
        <v>17.52842865083278</v>
      </c>
    </row>
    <row r="69" spans="1:45">
      <c r="A69" s="3">
        <v>43959</v>
      </c>
      <c r="B69" s="30">
        <v>67</v>
      </c>
      <c r="C69" s="9" t="str">
        <f t="shared" si="54"/>
        <v>Freitag</v>
      </c>
      <c r="D69">
        <v>673</v>
      </c>
      <c r="E69">
        <v>635</v>
      </c>
      <c r="F69">
        <v>706</v>
      </c>
      <c r="G69">
        <v>750</v>
      </c>
      <c r="H69">
        <v>708</v>
      </c>
      <c r="I69">
        <v>791</v>
      </c>
      <c r="J69">
        <v>0.93</v>
      </c>
      <c r="K69">
        <v>0.89</v>
      </c>
      <c r="L69">
        <v>0.96</v>
      </c>
      <c r="M69">
        <v>0.9</v>
      </c>
      <c r="N69">
        <v>0.88</v>
      </c>
      <c r="O69">
        <v>0.91</v>
      </c>
      <c r="P69" s="12">
        <f t="shared" si="3"/>
        <v>776.42857142857144</v>
      </c>
      <c r="Q69" s="15">
        <f t="shared" si="21"/>
        <v>0.89711864406779651</v>
      </c>
      <c r="R69" s="4">
        <f t="shared" si="43"/>
        <v>1251</v>
      </c>
      <c r="S69" s="4">
        <f t="shared" si="44"/>
        <v>750.25</v>
      </c>
      <c r="T69" s="7">
        <f t="shared" si="45"/>
        <v>0.92537773666358314</v>
      </c>
      <c r="U69" s="5">
        <v>43963</v>
      </c>
      <c r="V69" s="9" t="str">
        <f t="shared" si="46"/>
        <v>Dienstag</v>
      </c>
      <c r="W69" s="6">
        <v>933</v>
      </c>
      <c r="X69" s="7">
        <v>0.94</v>
      </c>
      <c r="Y69" s="7"/>
      <c r="Z69" s="4">
        <f t="shared" si="47"/>
        <v>688.85714285714289</v>
      </c>
      <c r="AA69" s="22">
        <f t="shared" si="48"/>
        <v>0.865553760545683</v>
      </c>
      <c r="AB69" s="4">
        <f t="shared" si="32"/>
        <v>719.55429028730748</v>
      </c>
      <c r="AC69" s="8">
        <f t="shared" si="49"/>
        <v>0.90412493843316322</v>
      </c>
      <c r="AD69" s="4">
        <f t="shared" si="50"/>
        <v>836</v>
      </c>
      <c r="AE69" s="8">
        <f t="shared" si="51"/>
        <v>0.91437499999999994</v>
      </c>
      <c r="AF69" s="4">
        <f t="shared" si="52"/>
        <v>963.73341675620179</v>
      </c>
      <c r="AG69" s="8">
        <f t="shared" si="53"/>
        <v>1.0540834245770956</v>
      </c>
      <c r="AH69" s="4">
        <f t="shared" ref="AH69" si="57">AD76</f>
        <v>580</v>
      </c>
      <c r="AI69" s="8">
        <f t="shared" ref="AI69:AI70" si="58">AH69/AH65</f>
        <v>0.79265911753221407</v>
      </c>
      <c r="AJ69" s="15">
        <f t="shared" si="27"/>
        <v>3.0000000000000027E-2</v>
      </c>
      <c r="AK69" s="15">
        <f t="shared" si="23"/>
        <v>0</v>
      </c>
      <c r="AL69" s="15">
        <f t="shared" si="28"/>
        <v>3.4446239454317018E-2</v>
      </c>
      <c r="AM69" s="15">
        <f t="shared" si="24"/>
        <v>4.1249384331631944E-3</v>
      </c>
      <c r="AN69" s="15">
        <f t="shared" si="25"/>
        <v>3.9999999999999925E-2</v>
      </c>
      <c r="AO69" s="15">
        <f t="shared" si="26"/>
        <v>0.15408342457709556</v>
      </c>
      <c r="AP69" s="15">
        <f t="shared" si="33"/>
        <v>77</v>
      </c>
      <c r="AQ69" s="15">
        <f t="shared" si="20"/>
        <v>103.42857142857144</v>
      </c>
      <c r="AR69" s="15">
        <f t="shared" si="34"/>
        <v>15.85714285714289</v>
      </c>
      <c r="AS69" s="15">
        <f t="shared" si="35"/>
        <v>46.554290287307481</v>
      </c>
    </row>
    <row r="70" spans="1:45">
      <c r="A70" s="3">
        <v>43960</v>
      </c>
      <c r="B70" s="30">
        <v>68</v>
      </c>
      <c r="C70" s="9" t="str">
        <f t="shared" si="54"/>
        <v>Samstag</v>
      </c>
      <c r="D70">
        <v>600</v>
      </c>
      <c r="E70">
        <v>559</v>
      </c>
      <c r="F70">
        <v>634</v>
      </c>
      <c r="G70">
        <v>692</v>
      </c>
      <c r="H70">
        <v>652</v>
      </c>
      <c r="I70">
        <v>728</v>
      </c>
      <c r="J70">
        <v>0.85</v>
      </c>
      <c r="K70">
        <v>0.81</v>
      </c>
      <c r="L70">
        <v>0.88</v>
      </c>
      <c r="M70">
        <v>0.87</v>
      </c>
      <c r="N70">
        <v>0.86</v>
      </c>
      <c r="O70">
        <v>0.89</v>
      </c>
      <c r="P70" s="12">
        <f t="shared" si="3"/>
        <v>756.14285714285711</v>
      </c>
      <c r="Q70" s="15">
        <f t="shared" si="21"/>
        <v>0.87336093857832986</v>
      </c>
      <c r="R70" s="4">
        <f t="shared" si="43"/>
        <v>667</v>
      </c>
      <c r="S70" s="4">
        <f t="shared" si="44"/>
        <v>691.5</v>
      </c>
      <c r="T70" s="7">
        <f t="shared" si="45"/>
        <v>0.84613031508106451</v>
      </c>
      <c r="U70" s="5">
        <v>43964</v>
      </c>
      <c r="V70" s="9" t="str">
        <f t="shared" si="46"/>
        <v>Mittwoch</v>
      </c>
      <c r="W70" s="6">
        <v>798</v>
      </c>
      <c r="X70" s="7">
        <v>0.81</v>
      </c>
      <c r="Y70" s="7"/>
      <c r="Z70" s="4">
        <f t="shared" si="47"/>
        <v>662.57142857142856</v>
      </c>
      <c r="AA70" s="8">
        <f t="shared" si="48"/>
        <v>0.85335786568537253</v>
      </c>
      <c r="AB70" s="4">
        <f t="shared" si="32"/>
        <v>693.6773355667832</v>
      </c>
      <c r="AC70" s="8">
        <f t="shared" si="49"/>
        <v>0.89342067138316139</v>
      </c>
      <c r="AD70" s="4">
        <f t="shared" si="50"/>
        <v>745.85714285714289</v>
      </c>
      <c r="AE70" s="8">
        <f t="shared" si="51"/>
        <v>0.78534897713598084</v>
      </c>
      <c r="AF70" s="4">
        <f t="shared" si="52"/>
        <v>881.64205841656951</v>
      </c>
      <c r="AG70" s="8">
        <f t="shared" si="53"/>
        <v>0.92832346704512436</v>
      </c>
      <c r="AH70" s="4">
        <f>AD77</f>
        <v>582.57142857142856</v>
      </c>
      <c r="AI70" s="8">
        <f t="shared" si="58"/>
        <v>0.86729051467460661</v>
      </c>
      <c r="AJ70" s="15">
        <f t="shared" si="27"/>
        <v>2.0000000000000018E-2</v>
      </c>
      <c r="AK70" s="15">
        <f t="shared" si="23"/>
        <v>0</v>
      </c>
      <c r="AL70" s="15">
        <f t="shared" si="28"/>
        <v>1.6642134314627466E-2</v>
      </c>
      <c r="AM70" s="15">
        <f t="shared" si="24"/>
        <v>2.3420671383161396E-2</v>
      </c>
      <c r="AN70" s="15">
        <f t="shared" si="25"/>
        <v>5.9999999999999942E-2</v>
      </c>
      <c r="AO70" s="15">
        <f t="shared" si="26"/>
        <v>5.8323467045124366E-2</v>
      </c>
      <c r="AP70" s="15">
        <f t="shared" si="33"/>
        <v>92</v>
      </c>
      <c r="AQ70" s="15">
        <f t="shared" si="20"/>
        <v>156.14285714285711</v>
      </c>
      <c r="AR70" s="15">
        <f t="shared" si="34"/>
        <v>62.571428571428555</v>
      </c>
      <c r="AS70" s="15">
        <f t="shared" si="35"/>
        <v>93.677335566783199</v>
      </c>
    </row>
    <row r="71" spans="1:45">
      <c r="A71" s="3">
        <v>43961</v>
      </c>
      <c r="B71" s="30">
        <v>69</v>
      </c>
      <c r="C71" s="9" t="str">
        <f t="shared" si="54"/>
        <v>Sonntag</v>
      </c>
      <c r="D71">
        <v>549</v>
      </c>
      <c r="E71">
        <v>517</v>
      </c>
      <c r="F71">
        <v>584</v>
      </c>
      <c r="G71">
        <v>635</v>
      </c>
      <c r="H71">
        <v>598</v>
      </c>
      <c r="I71">
        <v>670</v>
      </c>
      <c r="J71">
        <v>0.77</v>
      </c>
      <c r="K71">
        <v>0.74</v>
      </c>
      <c r="L71">
        <v>0.8</v>
      </c>
      <c r="M71">
        <v>0.87</v>
      </c>
      <c r="N71">
        <v>0.85</v>
      </c>
      <c r="O71">
        <v>0.88</v>
      </c>
      <c r="P71" s="12">
        <f t="shared" si="3"/>
        <v>723.14285714285711</v>
      </c>
      <c r="Q71" s="15">
        <f t="shared" si="21"/>
        <v>0.865553760545683</v>
      </c>
      <c r="R71" s="4">
        <f t="shared" si="43"/>
        <v>357</v>
      </c>
      <c r="S71" s="4">
        <f t="shared" si="44"/>
        <v>635.25</v>
      </c>
      <c r="T71" s="7">
        <f t="shared" si="45"/>
        <v>0.76976673735231749</v>
      </c>
      <c r="U71" s="5">
        <v>43965</v>
      </c>
      <c r="V71" s="9" t="str">
        <f t="shared" si="46"/>
        <v>Donnerstag</v>
      </c>
      <c r="W71" s="6">
        <v>933</v>
      </c>
      <c r="X71" s="22">
        <v>0.75</v>
      </c>
      <c r="Y71" s="7">
        <v>0.88</v>
      </c>
      <c r="Z71" s="4">
        <f t="shared" ref="Z71:Z72" si="59">AVERAGE(D68:D74)</f>
        <v>634.14285714285711</v>
      </c>
      <c r="AA71" s="8">
        <f t="shared" ref="AA71:AA72" si="60">Z71/Z67</f>
        <v>0.83865482713017192</v>
      </c>
      <c r="AB71" s="4">
        <f t="shared" si="32"/>
        <v>647.16062067479083</v>
      </c>
      <c r="AC71" s="8">
        <f t="shared" si="49"/>
        <v>0.85587083784688001</v>
      </c>
      <c r="AD71" s="4">
        <f t="shared" si="50"/>
        <v>733.85714285714289</v>
      </c>
      <c r="AE71" s="8">
        <f t="shared" si="51"/>
        <v>0.7904292968148946</v>
      </c>
      <c r="AF71" s="4">
        <f t="shared" si="52"/>
        <v>813.68433330101777</v>
      </c>
      <c r="AG71" s="8">
        <f t="shared" si="53"/>
        <v>0.87641026821159018</v>
      </c>
      <c r="AH71" s="4">
        <f>AD78</f>
        <v>560.85714285714289</v>
      </c>
      <c r="AI71" s="8">
        <f t="shared" ref="AI71" si="61">AH71/AH67</f>
        <v>0.83514145926398642</v>
      </c>
      <c r="AJ71" s="15">
        <f t="shared" si="27"/>
        <v>9.9999999999999978E-2</v>
      </c>
      <c r="AK71" s="15">
        <f t="shared" si="23"/>
        <v>0</v>
      </c>
      <c r="AL71" s="15">
        <f t="shared" si="28"/>
        <v>3.1345172869828075E-2</v>
      </c>
      <c r="AM71" s="15">
        <f t="shared" si="24"/>
        <v>1.412916215311999E-2</v>
      </c>
      <c r="AN71" s="15">
        <f t="shared" si="25"/>
        <v>0.12</v>
      </c>
      <c r="AO71" s="15">
        <f t="shared" si="26"/>
        <v>6.4102682115901866E-3</v>
      </c>
      <c r="AP71" s="15">
        <f t="shared" si="33"/>
        <v>86</v>
      </c>
      <c r="AQ71" s="15">
        <f t="shared" si="20"/>
        <v>174.14285714285711</v>
      </c>
      <c r="AR71" s="15">
        <f t="shared" si="34"/>
        <v>85.14285714285711</v>
      </c>
      <c r="AS71" s="15">
        <f t="shared" si="35"/>
        <v>98.160620674790835</v>
      </c>
    </row>
    <row r="72" spans="1:45">
      <c r="A72" s="10">
        <v>43962</v>
      </c>
      <c r="B72" s="30">
        <v>70</v>
      </c>
      <c r="C72" s="11" t="str">
        <f t="shared" si="54"/>
        <v>Montag</v>
      </c>
      <c r="D72">
        <v>672</v>
      </c>
      <c r="E72">
        <v>631</v>
      </c>
      <c r="F72">
        <v>718</v>
      </c>
      <c r="G72">
        <v>624</v>
      </c>
      <c r="H72">
        <v>585</v>
      </c>
      <c r="I72">
        <v>660</v>
      </c>
      <c r="J72">
        <v>0.77</v>
      </c>
      <c r="K72">
        <v>0.74</v>
      </c>
      <c r="L72">
        <v>0.8</v>
      </c>
      <c r="M72">
        <v>0.85</v>
      </c>
      <c r="N72">
        <v>0.84</v>
      </c>
      <c r="O72">
        <v>0.87</v>
      </c>
      <c r="P72" s="12">
        <f t="shared" ref="P72:P85" si="62">AVERAGE(D66:D72)</f>
        <v>688.85714285714289</v>
      </c>
      <c r="Q72" s="15">
        <f t="shared" si="21"/>
        <v>0.85335786568537253</v>
      </c>
      <c r="R72" s="4">
        <f t="shared" si="43"/>
        <v>933</v>
      </c>
      <c r="S72" s="4">
        <f t="shared" si="44"/>
        <v>623.5</v>
      </c>
      <c r="T72" s="7">
        <f t="shared" si="45"/>
        <v>0.76975308641975304</v>
      </c>
      <c r="U72" s="5">
        <v>43966</v>
      </c>
      <c r="V72" s="9" t="str">
        <f t="shared" si="46"/>
        <v>Freitag</v>
      </c>
      <c r="W72" s="6">
        <v>913</v>
      </c>
      <c r="X72" s="7">
        <v>0.8</v>
      </c>
      <c r="Y72" s="7">
        <v>0.9</v>
      </c>
      <c r="Z72" s="4">
        <f t="shared" si="59"/>
        <v>606.28571428571433</v>
      </c>
      <c r="AA72" s="8">
        <f t="shared" si="60"/>
        <v>0.8384037929672068</v>
      </c>
      <c r="AB72" s="4">
        <f t="shared" si="32"/>
        <v>614.60065090337582</v>
      </c>
      <c r="AC72" s="8">
        <f t="shared" si="49"/>
        <v>0.84990212491577066</v>
      </c>
      <c r="AD72" s="4">
        <f t="shared" si="50"/>
        <v>731.71428571428567</v>
      </c>
      <c r="AE72" s="8">
        <f t="shared" si="51"/>
        <v>0.83311646063760558</v>
      </c>
      <c r="AF72" s="4">
        <f t="shared" si="52"/>
        <v>788.87595100986857</v>
      </c>
      <c r="AG72" s="8">
        <f t="shared" si="53"/>
        <v>0.89819968397350025</v>
      </c>
      <c r="AH72" s="4">
        <f t="shared" ref="AH72:AH78" si="63">AD79</f>
        <v>553.28571428571433</v>
      </c>
      <c r="AI72" s="8">
        <f t="shared" ref="AI72:AI78" si="64">AH72/AH68</f>
        <v>0.85818745845335709</v>
      </c>
      <c r="AJ72" s="15">
        <f t="shared" si="27"/>
        <v>7.999999999999996E-2</v>
      </c>
      <c r="AK72" s="15">
        <f t="shared" si="23"/>
        <v>0</v>
      </c>
      <c r="AL72" s="15">
        <f t="shared" si="28"/>
        <v>1.1596207032793182E-2</v>
      </c>
      <c r="AM72" s="15">
        <f t="shared" si="24"/>
        <v>9.7875084229315235E-5</v>
      </c>
      <c r="AN72" s="15">
        <f t="shared" si="25"/>
        <v>4.9999999999999933E-2</v>
      </c>
      <c r="AO72" s="15">
        <f t="shared" si="26"/>
        <v>4.8199683973500274E-2</v>
      </c>
      <c r="AP72" s="15">
        <f t="shared" si="33"/>
        <v>48</v>
      </c>
      <c r="AQ72" s="15">
        <f t="shared" si="20"/>
        <v>16.85714285714289</v>
      </c>
      <c r="AR72" s="15">
        <f t="shared" si="34"/>
        <v>65.714285714285666</v>
      </c>
      <c r="AS72" s="15">
        <f t="shared" si="35"/>
        <v>57.399349096624178</v>
      </c>
    </row>
    <row r="73" spans="1:45">
      <c r="A73" s="10">
        <v>43963</v>
      </c>
      <c r="B73" s="30">
        <v>71</v>
      </c>
      <c r="C73" s="11" t="str">
        <f t="shared" si="54"/>
        <v>Dienstag</v>
      </c>
      <c r="D73">
        <v>651</v>
      </c>
      <c r="E73">
        <v>610</v>
      </c>
      <c r="F73">
        <v>697</v>
      </c>
      <c r="G73">
        <v>618</v>
      </c>
      <c r="H73">
        <v>579</v>
      </c>
      <c r="I73">
        <v>658</v>
      </c>
      <c r="J73">
        <v>0.82</v>
      </c>
      <c r="K73">
        <v>0.79</v>
      </c>
      <c r="L73">
        <v>0.86</v>
      </c>
      <c r="M73">
        <v>0.84</v>
      </c>
      <c r="N73">
        <v>0.82</v>
      </c>
      <c r="O73">
        <v>0.86</v>
      </c>
      <c r="P73" s="12">
        <f t="shared" si="62"/>
        <v>662.57142857142856</v>
      </c>
      <c r="Q73" s="15">
        <f t="shared" si="21"/>
        <v>0.83865482713017192</v>
      </c>
      <c r="R73" s="4">
        <f t="shared" si="43"/>
        <v>798</v>
      </c>
      <c r="S73" s="4">
        <f t="shared" si="44"/>
        <v>618</v>
      </c>
      <c r="T73" s="7">
        <f t="shared" si="45"/>
        <v>0.82372542485838052</v>
      </c>
      <c r="U73" s="5">
        <v>43967</v>
      </c>
      <c r="V73" s="9" t="str">
        <f t="shared" si="46"/>
        <v>Samstag</v>
      </c>
      <c r="W73" s="6">
        <v>620</v>
      </c>
      <c r="X73" s="7">
        <v>0.88</v>
      </c>
      <c r="Y73" s="7">
        <v>0.89</v>
      </c>
      <c r="Z73" s="4">
        <f t="shared" ref="Z73:Z74" si="65">AVERAGE(D70:D76)</f>
        <v>606.71428571428567</v>
      </c>
      <c r="AA73" s="8">
        <f t="shared" ref="AA73:AA74" si="66">Z73/Z69</f>
        <v>0.88075487349647441</v>
      </c>
      <c r="AB73" s="4">
        <f t="shared" si="32"/>
        <v>587.58733354841672</v>
      </c>
      <c r="AC73" s="8">
        <f t="shared" si="49"/>
        <v>0.85298866338426316</v>
      </c>
      <c r="AD73" s="4">
        <f t="shared" si="50"/>
        <v>671.71428571428567</v>
      </c>
      <c r="AE73" s="8">
        <f t="shared" si="51"/>
        <v>0.80348598769651391</v>
      </c>
      <c r="AF73" s="4">
        <f t="shared" si="52"/>
        <v>649.45492748073445</v>
      </c>
      <c r="AG73" s="8">
        <f t="shared" si="53"/>
        <v>0.77685996110135702</v>
      </c>
      <c r="AH73" s="4">
        <f t="shared" si="63"/>
        <v>541.71428571428567</v>
      </c>
      <c r="AI73" s="8">
        <f t="shared" si="64"/>
        <v>0.93399014778325118</v>
      </c>
      <c r="AJ73" s="15">
        <f t="shared" ref="AJ73:AJ83" si="67">ABS(J73-$M73)</f>
        <v>2.0000000000000018E-2</v>
      </c>
      <c r="AK73" s="15">
        <f t="shared" ref="AK73:AK85" si="68">ABS(M73-$M73)</f>
        <v>0</v>
      </c>
      <c r="AL73" s="15">
        <f t="shared" si="28"/>
        <v>4.0754873496474442E-2</v>
      </c>
      <c r="AM73" s="15">
        <f t="shared" si="24"/>
        <v>1.2988663384263188E-2</v>
      </c>
      <c r="AN73" s="15">
        <f t="shared" si="25"/>
        <v>4.0000000000000036E-2</v>
      </c>
      <c r="AO73" s="15">
        <f t="shared" si="26"/>
        <v>6.3140038898642947E-2</v>
      </c>
      <c r="AP73" s="15">
        <f t="shared" si="33"/>
        <v>33</v>
      </c>
      <c r="AQ73" s="15">
        <f t="shared" si="20"/>
        <v>11.571428571428555</v>
      </c>
      <c r="AR73" s="15">
        <f t="shared" si="34"/>
        <v>44.285714285714334</v>
      </c>
      <c r="AS73" s="15">
        <f t="shared" si="35"/>
        <v>63.412666451583277</v>
      </c>
    </row>
    <row r="74" spans="1:45">
      <c r="A74" s="10">
        <v>43964</v>
      </c>
      <c r="B74" s="30">
        <v>72</v>
      </c>
      <c r="C74" s="11" t="str">
        <f t="shared" ref="C74:C75" si="69">TEXT(A74,"TTTT")</f>
        <v>Mittwoch</v>
      </c>
      <c r="D74">
        <v>575</v>
      </c>
      <c r="E74">
        <v>540</v>
      </c>
      <c r="F74">
        <v>618</v>
      </c>
      <c r="G74">
        <v>612</v>
      </c>
      <c r="H74">
        <v>574</v>
      </c>
      <c r="I74">
        <v>654</v>
      </c>
      <c r="J74">
        <v>0.89</v>
      </c>
      <c r="K74">
        <v>0.85</v>
      </c>
      <c r="L74">
        <v>0.92</v>
      </c>
      <c r="M74">
        <v>0.84</v>
      </c>
      <c r="N74">
        <v>0.82</v>
      </c>
      <c r="O74">
        <v>0.86</v>
      </c>
      <c r="P74" s="12">
        <f t="shared" si="62"/>
        <v>634.14285714285711</v>
      </c>
      <c r="Q74" s="15">
        <f t="shared" si="21"/>
        <v>0.8384037929672068</v>
      </c>
      <c r="R74" s="4">
        <f t="shared" ref="R74" si="70">W71</f>
        <v>933</v>
      </c>
      <c r="S74" s="4">
        <f t="shared" ref="S74" si="71">AVERAGE(D71:D74)</f>
        <v>611.75</v>
      </c>
      <c r="T74" s="7">
        <f t="shared" ref="T74" si="72">S74/S70</f>
        <v>0.88467100506146057</v>
      </c>
      <c r="U74" s="5">
        <v>43968</v>
      </c>
      <c r="V74" s="9" t="str">
        <f t="shared" ref="V74:V75" si="73">TEXT(U74,"TTTT")</f>
        <v>Sonntag</v>
      </c>
      <c r="W74" s="12">
        <v>583</v>
      </c>
      <c r="X74" s="15">
        <v>0.94</v>
      </c>
      <c r="Y74" s="15">
        <v>0.87</v>
      </c>
      <c r="Z74" s="4">
        <f t="shared" si="65"/>
        <v>597.57142857142856</v>
      </c>
      <c r="AA74" s="8">
        <f t="shared" si="66"/>
        <v>0.90189736955584299</v>
      </c>
      <c r="AB74" s="4">
        <f t="shared" ref="AB74:AB75" si="74">AVERAGE(D71:D74,AA71^1.75*D68,AA71^1.75*D69,AA71^1.75*D70)</f>
        <v>558.72341004890427</v>
      </c>
      <c r="AC74" s="8">
        <f t="shared" ref="AC74:AC75" si="75">AB74/Z70</f>
        <v>0.84326517256195122</v>
      </c>
      <c r="AD74" s="4">
        <f t="shared" ref="AD74:AD75" si="76">AVERAGE(W71:W77)</f>
        <v>671.57142857142856</v>
      </c>
      <c r="AE74" s="8">
        <f t="shared" ref="AE74:AE75" si="77">AD74/AD70</f>
        <v>0.90040222179659068</v>
      </c>
      <c r="AF74" s="4">
        <f t="shared" ref="AF74:AF75" si="78">AVERAGE(W71:W74,AE71^1.75*W68,AE71^1.75*W69,AE71^1.75*W70)</f>
        <v>633.21957901232156</v>
      </c>
      <c r="AG74" s="8">
        <f t="shared" ref="AG74:AG75" si="79">AF74/AD70</f>
        <v>0.84898238902245748</v>
      </c>
      <c r="AH74" s="4">
        <f t="shared" si="63"/>
        <v>479.57142857142856</v>
      </c>
      <c r="AI74" s="8">
        <f t="shared" si="64"/>
        <v>0.82319764590485534</v>
      </c>
      <c r="AJ74" s="15">
        <f t="shared" si="67"/>
        <v>5.0000000000000044E-2</v>
      </c>
      <c r="AK74" s="15">
        <f t="shared" si="68"/>
        <v>0</v>
      </c>
      <c r="AL74" s="15">
        <f t="shared" si="28"/>
        <v>6.1897369555843018E-2</v>
      </c>
      <c r="AM74" s="15">
        <f t="shared" ref="AM74:AM75" si="80">ABS(AC74-$M74)</f>
        <v>3.2651725619512462E-3</v>
      </c>
      <c r="AN74" s="15">
        <f t="shared" ref="AN74:AN75" si="81">ABS(X74-$M74)</f>
        <v>9.9999999999999978E-2</v>
      </c>
      <c r="AO74" s="15">
        <f t="shared" ref="AO74:AO75" si="82">ABS(AG74-$M74)</f>
        <v>8.9823890224575154E-3</v>
      </c>
      <c r="AP74" s="15">
        <f t="shared" si="33"/>
        <v>37</v>
      </c>
      <c r="AQ74" s="15">
        <f t="shared" si="20"/>
        <v>59.14285714285711</v>
      </c>
      <c r="AR74" s="15">
        <f t="shared" si="34"/>
        <v>22.571428571428555</v>
      </c>
      <c r="AS74" s="15">
        <f>ABS(AB74-$D74)</f>
        <v>16.27658995109573</v>
      </c>
    </row>
    <row r="75" spans="1:45">
      <c r="A75" s="10">
        <v>43965</v>
      </c>
      <c r="B75" s="30">
        <v>73</v>
      </c>
      <c r="C75" s="11" t="str">
        <f t="shared" si="69"/>
        <v>Donnerstag</v>
      </c>
      <c r="D75">
        <v>524</v>
      </c>
      <c r="E75">
        <v>485</v>
      </c>
      <c r="F75">
        <v>572</v>
      </c>
      <c r="G75">
        <v>606</v>
      </c>
      <c r="H75">
        <v>567</v>
      </c>
      <c r="I75">
        <v>651</v>
      </c>
      <c r="J75">
        <v>0.95</v>
      </c>
      <c r="K75">
        <v>0.91</v>
      </c>
      <c r="L75">
        <v>1</v>
      </c>
      <c r="M75">
        <v>0.88</v>
      </c>
      <c r="N75">
        <v>0.86</v>
      </c>
      <c r="O75">
        <v>0.91</v>
      </c>
      <c r="P75" s="12">
        <f t="shared" si="62"/>
        <v>606.28571428571433</v>
      </c>
      <c r="Q75" s="15">
        <f t="shared" si="21"/>
        <v>0.88075487349647441</v>
      </c>
      <c r="R75" s="4">
        <f t="shared" ref="R75:R77" si="83">W72</f>
        <v>913</v>
      </c>
      <c r="S75" s="4">
        <f t="shared" ref="S75:S77" si="84">AVERAGE(D72:D75)</f>
        <v>605.5</v>
      </c>
      <c r="T75" s="7">
        <f t="shared" ref="T75:T77" si="85">S75/S71</f>
        <v>0.95316804407713496</v>
      </c>
      <c r="U75" s="5">
        <v>43969</v>
      </c>
      <c r="V75" s="9" t="str">
        <f t="shared" si="73"/>
        <v>Montag</v>
      </c>
      <c r="W75" s="12">
        <v>342</v>
      </c>
      <c r="X75" s="15">
        <v>0.91</v>
      </c>
      <c r="Y75" s="15">
        <v>0.82</v>
      </c>
      <c r="Z75" s="4">
        <f t="shared" ref="Z75" si="86">AVERAGE(D72:D78)</f>
        <v>586.14285714285711</v>
      </c>
      <c r="AA75" s="8">
        <f t="shared" ref="AA75" si="87">Z75/Z71</f>
        <v>0.92430727641360666</v>
      </c>
      <c r="AB75" s="4">
        <f t="shared" si="74"/>
        <v>537.20246759488271</v>
      </c>
      <c r="AC75" s="8">
        <f t="shared" si="75"/>
        <v>0.84713162269974751</v>
      </c>
      <c r="AD75" s="4">
        <f t="shared" si="76"/>
        <v>644.71428571428567</v>
      </c>
      <c r="AE75" s="8">
        <f t="shared" si="77"/>
        <v>0.87852832392446945</v>
      </c>
      <c r="AF75" s="4">
        <f t="shared" si="78"/>
        <v>627.62760729419745</v>
      </c>
      <c r="AG75" s="8">
        <f t="shared" si="79"/>
        <v>0.85524493888638931</v>
      </c>
      <c r="AH75" s="4">
        <f t="shared" si="63"/>
        <v>423.57142857142856</v>
      </c>
      <c r="AI75" s="8">
        <f t="shared" si="64"/>
        <v>0.75522159959246049</v>
      </c>
      <c r="AJ75" s="15">
        <f t="shared" si="67"/>
        <v>6.9999999999999951E-2</v>
      </c>
      <c r="AK75" s="15">
        <f t="shared" si="68"/>
        <v>0</v>
      </c>
      <c r="AL75" s="15">
        <f t="shared" si="28"/>
        <v>4.4307276413606655E-2</v>
      </c>
      <c r="AM75" s="15">
        <f t="shared" si="80"/>
        <v>3.2868377300252494E-2</v>
      </c>
      <c r="AN75" s="15">
        <f t="shared" si="81"/>
        <v>3.0000000000000027E-2</v>
      </c>
      <c r="AO75" s="15">
        <f t="shared" si="82"/>
        <v>2.4755061113610699E-2</v>
      </c>
      <c r="AP75" s="15">
        <f t="shared" si="33"/>
        <v>82</v>
      </c>
      <c r="AQ75" s="15">
        <f t="shared" si="20"/>
        <v>82.285714285714334</v>
      </c>
      <c r="AR75" s="15">
        <f t="shared" si="34"/>
        <v>62.14285714285711</v>
      </c>
      <c r="AS75" s="15">
        <f t="shared" ref="AS75:AS84" si="88">ABS(AB75-$D75)</f>
        <v>13.202467594882705</v>
      </c>
    </row>
    <row r="76" spans="1:45">
      <c r="A76" s="10">
        <v>43966</v>
      </c>
      <c r="B76" s="30">
        <v>74</v>
      </c>
      <c r="C76" s="11" t="str">
        <f t="shared" ref="C76:C77" si="89">TEXT(A76,"TTTT")</f>
        <v>Freitag</v>
      </c>
      <c r="D76">
        <v>676</v>
      </c>
      <c r="E76">
        <v>618</v>
      </c>
      <c r="F76">
        <v>739</v>
      </c>
      <c r="G76">
        <v>607</v>
      </c>
      <c r="H76">
        <v>563</v>
      </c>
      <c r="I76">
        <v>657</v>
      </c>
      <c r="J76">
        <v>0.97</v>
      </c>
      <c r="K76">
        <v>0.93</v>
      </c>
      <c r="L76">
        <v>1.01</v>
      </c>
      <c r="M76">
        <v>0.9</v>
      </c>
      <c r="N76">
        <v>0.88</v>
      </c>
      <c r="O76">
        <v>0.93</v>
      </c>
      <c r="P76" s="12">
        <f t="shared" si="62"/>
        <v>606.71428571428567</v>
      </c>
      <c r="Q76" s="15">
        <f t="shared" si="21"/>
        <v>0.90189736955584299</v>
      </c>
      <c r="R76" s="4">
        <f t="shared" si="83"/>
        <v>620</v>
      </c>
      <c r="S76" s="4">
        <f t="shared" si="84"/>
        <v>606.5</v>
      </c>
      <c r="T76" s="7">
        <f t="shared" si="85"/>
        <v>0.97273456295108263</v>
      </c>
      <c r="U76" s="5">
        <v>43970</v>
      </c>
      <c r="V76" s="9" t="str">
        <f t="shared" ref="V76:V77" si="90">TEXT(U76,"TTTT")</f>
        <v>Dienstag</v>
      </c>
      <c r="W76" s="12">
        <v>513</v>
      </c>
      <c r="X76" s="15">
        <v>0.86</v>
      </c>
      <c r="Y76" s="15">
        <v>0.81</v>
      </c>
      <c r="Z76" s="4">
        <f t="shared" ref="Z76:Z82" si="91">AVERAGE(D73:D79)</f>
        <v>581.57142857142856</v>
      </c>
      <c r="AA76" s="8">
        <f t="shared" ref="AA76:AA82" si="92">Z76/Z72</f>
        <v>0.95923656927426948</v>
      </c>
      <c r="AB76" s="4">
        <f t="shared" ref="AB76" si="93">AVERAGE(D73:D76,AA73^1.75*D70,AA73^1.75*D71,AA73^1.75*D72)</f>
        <v>554.88053307527332</v>
      </c>
      <c r="AC76" s="8">
        <f t="shared" ref="AC76" si="94">AB76/Z72</f>
        <v>0.91521294333810388</v>
      </c>
      <c r="AD76" s="4">
        <f t="shared" ref="AD76" si="95">AVERAGE(W73:W79)</f>
        <v>580</v>
      </c>
      <c r="AE76" s="8">
        <f t="shared" ref="AE76" si="96">AD76/AD72</f>
        <v>0.79265911753221407</v>
      </c>
      <c r="AF76" s="4">
        <f t="shared" ref="AF76" si="97">AVERAGE(W73:W76,AE73^1.75*W70,AE73^1.75*W71,AE73^1.75*W72)</f>
        <v>551.55823995076651</v>
      </c>
      <c r="AG76" s="8">
        <f t="shared" ref="AG76" si="98">AF76/AD72</f>
        <v>0.75378908232240649</v>
      </c>
      <c r="AH76" s="4">
        <f t="shared" si="63"/>
        <v>417.5</v>
      </c>
      <c r="AI76" s="8">
        <f t="shared" si="64"/>
        <v>0.75458301058610888</v>
      </c>
      <c r="AJ76" s="15">
        <f t="shared" si="67"/>
        <v>6.9999999999999951E-2</v>
      </c>
      <c r="AK76" s="15">
        <f t="shared" si="68"/>
        <v>0</v>
      </c>
      <c r="AL76" s="15">
        <f t="shared" si="28"/>
        <v>5.9236569274269457E-2</v>
      </c>
      <c r="AM76" s="15">
        <f t="shared" ref="AM76" si="99">ABS(AC76-$M76)</f>
        <v>1.5212943338103857E-2</v>
      </c>
      <c r="AN76" s="15">
        <f t="shared" ref="AN76" si="100">ABS(X76-$M76)</f>
        <v>4.0000000000000036E-2</v>
      </c>
      <c r="AO76" s="15">
        <f t="shared" ref="AO76" si="101">ABS(AG76-$M76)</f>
        <v>0.14621091767759353</v>
      </c>
      <c r="AP76" s="15">
        <f t="shared" si="33"/>
        <v>69</v>
      </c>
      <c r="AQ76" s="15">
        <f t="shared" si="20"/>
        <v>69.285714285714334</v>
      </c>
      <c r="AR76" s="15">
        <f t="shared" si="34"/>
        <v>94.428571428571445</v>
      </c>
      <c r="AS76" s="15">
        <f t="shared" si="88"/>
        <v>121.11946692472668</v>
      </c>
    </row>
    <row r="77" spans="1:45">
      <c r="A77" s="10">
        <v>43967</v>
      </c>
      <c r="B77" s="30">
        <v>75</v>
      </c>
      <c r="C77" s="11" t="str">
        <f t="shared" si="89"/>
        <v>Samstag</v>
      </c>
      <c r="D77">
        <v>536</v>
      </c>
      <c r="E77">
        <v>476</v>
      </c>
      <c r="F77">
        <v>597</v>
      </c>
      <c r="G77">
        <v>578</v>
      </c>
      <c r="H77">
        <v>530</v>
      </c>
      <c r="I77">
        <v>632</v>
      </c>
      <c r="J77">
        <v>0.93</v>
      </c>
      <c r="K77">
        <v>0.88</v>
      </c>
      <c r="L77">
        <v>0.98</v>
      </c>
      <c r="M77">
        <v>0.92</v>
      </c>
      <c r="N77">
        <v>0.89</v>
      </c>
      <c r="O77">
        <v>0.96</v>
      </c>
      <c r="P77" s="12">
        <f t="shared" si="62"/>
        <v>597.57142857142856</v>
      </c>
      <c r="Q77" s="15">
        <f t="shared" si="21"/>
        <v>0.92430727641360666</v>
      </c>
      <c r="R77" s="4">
        <f t="shared" si="83"/>
        <v>583</v>
      </c>
      <c r="S77" s="4">
        <f t="shared" si="84"/>
        <v>577.75</v>
      </c>
      <c r="T77" s="7">
        <f t="shared" si="85"/>
        <v>0.93487055016181231</v>
      </c>
      <c r="U77" s="5">
        <v>43971</v>
      </c>
      <c r="V77" s="9" t="str">
        <f t="shared" si="90"/>
        <v>Mittwoch</v>
      </c>
      <c r="W77" s="12">
        <v>797</v>
      </c>
      <c r="X77" s="15">
        <v>0.88</v>
      </c>
      <c r="Y77" s="15">
        <v>0.87</v>
      </c>
      <c r="Z77" s="4">
        <f t="shared" si="91"/>
        <v>563.14285714285711</v>
      </c>
      <c r="AA77" s="8">
        <f t="shared" si="92"/>
        <v>0.9281846008947493</v>
      </c>
      <c r="AB77" s="4">
        <f>AVERAGE(D74:D77,AA74^1.75*D71,AA74^1.75*D72,AA74^1.75*D73)</f>
        <v>553.36268294235356</v>
      </c>
      <c r="AC77" s="8">
        <f>AB77/Z73</f>
        <v>0.91206469992853201</v>
      </c>
      <c r="AD77" s="4">
        <f>AVERAGE(W74:W80)</f>
        <v>582.57142857142856</v>
      </c>
      <c r="AE77" s="8">
        <f>AD77/AD73</f>
        <v>0.86729051467460661</v>
      </c>
      <c r="AF77" s="4">
        <f>AVERAGE(W74:W77,AE74^1.75*W71,AE74^1.75*W72,AE74^1.75*W73)</f>
        <v>612.48236756762174</v>
      </c>
      <c r="AG77" s="8">
        <f>AF77/AD73</f>
        <v>0.91181977306961981</v>
      </c>
      <c r="AH77" s="4">
        <f t="shared" si="63"/>
        <v>373.4</v>
      </c>
      <c r="AI77" s="8">
        <f t="shared" si="64"/>
        <v>0.68929324894514765</v>
      </c>
      <c r="AJ77" s="15">
        <f t="shared" si="67"/>
        <v>1.0000000000000009E-2</v>
      </c>
      <c r="AK77" s="15">
        <f t="shared" si="68"/>
        <v>0</v>
      </c>
      <c r="AL77" s="15">
        <f t="shared" si="28"/>
        <v>8.184600894749261E-3</v>
      </c>
      <c r="AM77" s="15">
        <f t="shared" ref="AM77:AM83" si="102">ABS(AC77-$M77)</f>
        <v>7.9353000714680322E-3</v>
      </c>
      <c r="AN77" s="15">
        <f t="shared" ref="AN77:AN83" si="103">ABS(X77-$M77)</f>
        <v>4.0000000000000036E-2</v>
      </c>
      <c r="AO77" s="15">
        <f t="shared" ref="AO77:AO83" si="104">ABS(AG77-$M77)</f>
        <v>8.18022693038023E-3</v>
      </c>
      <c r="AP77" s="15">
        <f t="shared" si="33"/>
        <v>42</v>
      </c>
      <c r="AQ77" s="15">
        <f t="shared" si="20"/>
        <v>61.571428571428555</v>
      </c>
      <c r="AR77" s="15">
        <f t="shared" si="34"/>
        <v>27.14285714285711</v>
      </c>
      <c r="AS77" s="15">
        <f t="shared" si="88"/>
        <v>17.362682942353558</v>
      </c>
    </row>
    <row r="78" spans="1:45">
      <c r="A78" s="10">
        <v>43968</v>
      </c>
      <c r="B78" s="30">
        <v>76</v>
      </c>
      <c r="C78" s="11" t="str">
        <f t="shared" ref="C78" si="105">TEXT(A78,"TTTT")</f>
        <v>Sonntag</v>
      </c>
      <c r="D78">
        <v>469</v>
      </c>
      <c r="E78">
        <v>415</v>
      </c>
      <c r="F78">
        <v>521</v>
      </c>
      <c r="G78">
        <v>551</v>
      </c>
      <c r="H78">
        <v>499</v>
      </c>
      <c r="I78">
        <v>607</v>
      </c>
      <c r="J78">
        <v>0.9</v>
      </c>
      <c r="K78">
        <v>0.85</v>
      </c>
      <c r="L78">
        <v>0.96</v>
      </c>
      <c r="M78">
        <v>0.96</v>
      </c>
      <c r="N78">
        <v>0.92</v>
      </c>
      <c r="O78">
        <v>1</v>
      </c>
      <c r="P78" s="12">
        <f t="shared" si="62"/>
        <v>586.14285714285711</v>
      </c>
      <c r="Q78" s="15">
        <f t="shared" si="21"/>
        <v>0.95923656927426948</v>
      </c>
      <c r="R78" s="4">
        <f t="shared" ref="R78:R85" si="106">W75</f>
        <v>342</v>
      </c>
      <c r="S78" s="4">
        <f t="shared" ref="S78" si="107">AVERAGE(D75:D78)</f>
        <v>551.25</v>
      </c>
      <c r="T78" s="7">
        <f t="shared" ref="T78" si="108">S78/S74</f>
        <v>0.90110339190845934</v>
      </c>
      <c r="U78" s="5">
        <v>43972</v>
      </c>
      <c r="V78" s="9" t="str">
        <f t="shared" ref="V78" si="109">TEXT(U78,"TTTT")</f>
        <v>Donnerstag</v>
      </c>
      <c r="W78" s="12">
        <v>745</v>
      </c>
      <c r="X78" s="15">
        <v>0.89</v>
      </c>
      <c r="Y78" s="15">
        <v>0.92</v>
      </c>
      <c r="Z78" s="4">
        <f t="shared" si="91"/>
        <v>563.57142857142856</v>
      </c>
      <c r="AA78" s="8">
        <f t="shared" si="92"/>
        <v>0.94310303609849389</v>
      </c>
      <c r="AB78" s="4">
        <f>AVERAGE(D75:D78,AA75^1.75*D72,AA75^1.75*D73,AA75^1.75*D74)</f>
        <v>551.25272091990553</v>
      </c>
      <c r="AC78" s="8">
        <f>AB78/Z74</f>
        <v>0.92248841655255531</v>
      </c>
      <c r="AD78" s="4">
        <f>AVERAGE(W75:W81)</f>
        <v>560.85714285714289</v>
      </c>
      <c r="AE78" s="8">
        <f>AD78/AD74</f>
        <v>0.83514145926398642</v>
      </c>
      <c r="AF78" s="4">
        <f>AVERAGE(W75:W78,AE75^1.75*W72,AE75^1.75*W73,AE75^1.75*W74)</f>
        <v>583.41368575493959</v>
      </c>
      <c r="AG78" s="8">
        <f>AF78/AD74</f>
        <v>0.86872916406819345</v>
      </c>
      <c r="AH78" s="4">
        <f t="shared" si="63"/>
        <v>359</v>
      </c>
      <c r="AI78" s="8">
        <f t="shared" si="64"/>
        <v>0.74858504617217758</v>
      </c>
      <c r="AJ78" s="15">
        <f t="shared" si="67"/>
        <v>5.9999999999999942E-2</v>
      </c>
      <c r="AK78" s="15">
        <f t="shared" si="68"/>
        <v>0</v>
      </c>
      <c r="AL78" s="15">
        <f t="shared" si="28"/>
        <v>1.6896963901506079E-2</v>
      </c>
      <c r="AM78" s="15">
        <f t="shared" si="102"/>
        <v>3.7511583447444652E-2</v>
      </c>
      <c r="AN78" s="15">
        <f t="shared" si="103"/>
        <v>6.9999999999999951E-2</v>
      </c>
      <c r="AO78" s="15">
        <f t="shared" si="104"/>
        <v>9.1270835931806515E-2</v>
      </c>
      <c r="AP78" s="15">
        <f t="shared" si="33"/>
        <v>82</v>
      </c>
      <c r="AQ78" s="15">
        <f t="shared" si="20"/>
        <v>117.14285714285711</v>
      </c>
      <c r="AR78" s="15">
        <f t="shared" si="34"/>
        <v>94.571428571428555</v>
      </c>
      <c r="AS78" s="15">
        <f t="shared" si="88"/>
        <v>82.252720919905528</v>
      </c>
    </row>
    <row r="79" spans="1:45">
      <c r="A79" s="10">
        <v>43969</v>
      </c>
      <c r="B79" s="30">
        <v>77</v>
      </c>
      <c r="C79" s="11" t="str">
        <f t="shared" ref="C79:C85" si="110">TEXT(A79,"TTTT")</f>
        <v>Montag</v>
      </c>
      <c r="D79">
        <v>640</v>
      </c>
      <c r="E79">
        <v>565</v>
      </c>
      <c r="F79">
        <v>727</v>
      </c>
      <c r="G79">
        <v>580</v>
      </c>
      <c r="H79">
        <v>519</v>
      </c>
      <c r="I79">
        <v>646</v>
      </c>
      <c r="J79">
        <v>0.96</v>
      </c>
      <c r="K79">
        <v>0.89</v>
      </c>
      <c r="L79">
        <v>1.03</v>
      </c>
      <c r="M79">
        <v>0.93</v>
      </c>
      <c r="N79">
        <v>0.89</v>
      </c>
      <c r="O79">
        <v>0.97</v>
      </c>
      <c r="P79" s="12">
        <f t="shared" si="62"/>
        <v>581.57142857142856</v>
      </c>
      <c r="Q79" s="15">
        <f t="shared" si="21"/>
        <v>0.9281846008947493</v>
      </c>
      <c r="R79" s="4">
        <f t="shared" si="106"/>
        <v>513</v>
      </c>
      <c r="S79" s="4">
        <f t="shared" ref="S79:S85" si="111">AVERAGE(D76:D79)</f>
        <v>580.25</v>
      </c>
      <c r="T79" s="7">
        <f t="shared" ref="T79:T85" si="112">S79/S75</f>
        <v>0.95829892650701898</v>
      </c>
      <c r="U79" s="5">
        <v>43973</v>
      </c>
      <c r="V79" s="9" t="str">
        <f t="shared" ref="V79:V85" si="113">TEXT(U79,"TTTT")</f>
        <v>Freitag</v>
      </c>
      <c r="W79" s="12">
        <v>460</v>
      </c>
      <c r="X79" s="15">
        <v>0.85</v>
      </c>
      <c r="Y79" s="15">
        <v>0.91</v>
      </c>
      <c r="Z79" s="4">
        <f t="shared" si="91"/>
        <v>541.28571428571433</v>
      </c>
      <c r="AA79" s="8">
        <f t="shared" si="92"/>
        <v>0.92347063124543027</v>
      </c>
      <c r="AB79" s="4">
        <f t="shared" ref="AB79:AB85" si="114">AVERAGE(D76:D79,AA76^1.75*D73,AA76^1.75*D74,AA76^1.75*D75)</f>
        <v>564.01098135759526</v>
      </c>
      <c r="AC79" s="8">
        <f t="shared" ref="AC79:AC85" si="115">AB79/Z75</f>
        <v>0.96224149878215137</v>
      </c>
      <c r="AD79" s="4">
        <f t="shared" ref="AD79:AD82" si="116">AVERAGE(W76:W82)</f>
        <v>553.28571428571433</v>
      </c>
      <c r="AE79" s="8">
        <f t="shared" ref="AE79:AE85" si="117">AD79/AD75</f>
        <v>0.85818745845335709</v>
      </c>
      <c r="AF79" s="4">
        <f t="shared" ref="AF79:AF85" si="118">AVERAGE(W76:W79,AE76^1.75*W73,AE76^1.75*W74,AE76^1.75*W75)</f>
        <v>506.2567476606194</v>
      </c>
      <c r="AG79" s="8">
        <f t="shared" ref="AG79:AG85" si="119">AF79/AD75</f>
        <v>0.78524201941598404</v>
      </c>
      <c r="AH79" s="38"/>
      <c r="AI79" s="37"/>
      <c r="AJ79" s="15">
        <f t="shared" si="67"/>
        <v>2.9999999999999916E-2</v>
      </c>
      <c r="AK79" s="15">
        <f t="shared" si="68"/>
        <v>0</v>
      </c>
      <c r="AL79" s="15">
        <f t="shared" si="28"/>
        <v>6.5293687545697754E-3</v>
      </c>
      <c r="AM79" s="15">
        <f t="shared" si="102"/>
        <v>3.2241498782151323E-2</v>
      </c>
      <c r="AN79" s="15">
        <f t="shared" si="103"/>
        <v>8.0000000000000071E-2</v>
      </c>
      <c r="AO79" s="15">
        <f t="shared" si="104"/>
        <v>0.14475798058401601</v>
      </c>
      <c r="AP79" s="15">
        <f t="shared" si="33"/>
        <v>60</v>
      </c>
      <c r="AQ79" s="15">
        <f t="shared" si="20"/>
        <v>58.428571428571445</v>
      </c>
      <c r="AR79" s="15">
        <f t="shared" si="34"/>
        <v>98.714285714285666</v>
      </c>
      <c r="AS79" s="15">
        <f t="shared" si="88"/>
        <v>75.989018642404744</v>
      </c>
    </row>
    <row r="80" spans="1:45">
      <c r="A80" s="10">
        <v>43970</v>
      </c>
      <c r="B80" s="30">
        <v>78</v>
      </c>
      <c r="C80" s="11" t="str">
        <f t="shared" si="110"/>
        <v>Dienstag</v>
      </c>
      <c r="D80">
        <v>522</v>
      </c>
      <c r="E80">
        <v>435</v>
      </c>
      <c r="F80">
        <v>618</v>
      </c>
      <c r="G80">
        <v>542</v>
      </c>
      <c r="H80">
        <v>473</v>
      </c>
      <c r="I80">
        <v>616</v>
      </c>
      <c r="J80">
        <v>0.89</v>
      </c>
      <c r="K80">
        <v>0.82</v>
      </c>
      <c r="L80">
        <v>0.96</v>
      </c>
      <c r="M80">
        <v>0.94</v>
      </c>
      <c r="N80">
        <v>0.9</v>
      </c>
      <c r="O80">
        <v>0.99</v>
      </c>
      <c r="P80" s="12">
        <f t="shared" si="62"/>
        <v>563.14285714285711</v>
      </c>
      <c r="Q80" s="15">
        <f t="shared" si="21"/>
        <v>0.94310303609849389</v>
      </c>
      <c r="R80" s="4">
        <f t="shared" si="106"/>
        <v>797</v>
      </c>
      <c r="S80" s="4">
        <f t="shared" si="111"/>
        <v>541.75</v>
      </c>
      <c r="T80" s="7">
        <f t="shared" si="112"/>
        <v>0.89323990107172302</v>
      </c>
      <c r="U80" s="5">
        <v>43974</v>
      </c>
      <c r="V80" s="9" t="str">
        <f t="shared" si="113"/>
        <v>Samstag</v>
      </c>
      <c r="W80" s="12">
        <v>638</v>
      </c>
      <c r="X80" s="15">
        <v>0.83</v>
      </c>
      <c r="Y80" s="15">
        <v>0.89</v>
      </c>
      <c r="Z80" s="4">
        <f t="shared" si="91"/>
        <v>493</v>
      </c>
      <c r="AA80" s="8">
        <f t="shared" si="92"/>
        <v>0.84770326701056253</v>
      </c>
      <c r="AB80" s="4">
        <f t="shared" si="114"/>
        <v>532.13826129680081</v>
      </c>
      <c r="AC80" s="8">
        <f t="shared" si="115"/>
        <v>0.91500069493431735</v>
      </c>
      <c r="AD80" s="4">
        <f t="shared" si="116"/>
        <v>541.71428571428567</v>
      </c>
      <c r="AE80" s="8">
        <f t="shared" si="117"/>
        <v>0.93399014778325118</v>
      </c>
      <c r="AF80" s="4">
        <f t="shared" si="118"/>
        <v>537.26407704758049</v>
      </c>
      <c r="AG80" s="8">
        <f t="shared" si="119"/>
        <v>0.92631737421996641</v>
      </c>
      <c r="AH80" s="38"/>
      <c r="AI80" s="37"/>
      <c r="AJ80" s="15">
        <f t="shared" si="67"/>
        <v>4.9999999999999933E-2</v>
      </c>
      <c r="AK80" s="15">
        <f t="shared" si="68"/>
        <v>0</v>
      </c>
      <c r="AL80" s="15">
        <f t="shared" si="28"/>
        <v>9.2296732989437413E-2</v>
      </c>
      <c r="AM80" s="15">
        <f t="shared" si="102"/>
        <v>2.4999305065682598E-2</v>
      </c>
      <c r="AN80" s="15">
        <f t="shared" si="103"/>
        <v>0.10999999999999999</v>
      </c>
      <c r="AO80" s="15">
        <f t="shared" si="104"/>
        <v>1.3682625780033542E-2</v>
      </c>
      <c r="AP80" s="15">
        <f t="shared" si="33"/>
        <v>20</v>
      </c>
      <c r="AQ80" s="15">
        <f t="shared" ref="AQ80:AQ83" si="120">ABS(P80-$D80)</f>
        <v>41.14285714285711</v>
      </c>
      <c r="AR80" s="15">
        <f t="shared" si="34"/>
        <v>29</v>
      </c>
      <c r="AS80" s="15">
        <f t="shared" si="88"/>
        <v>10.138261296800806</v>
      </c>
    </row>
    <row r="81" spans="1:45">
      <c r="A81" s="10">
        <v>43971</v>
      </c>
      <c r="B81" s="30">
        <v>79</v>
      </c>
      <c r="C81" s="11" t="str">
        <f t="shared" si="110"/>
        <v>Mittwoch</v>
      </c>
      <c r="D81">
        <v>578</v>
      </c>
      <c r="E81">
        <v>470</v>
      </c>
      <c r="F81">
        <v>674</v>
      </c>
      <c r="G81">
        <v>552</v>
      </c>
      <c r="H81">
        <v>471</v>
      </c>
      <c r="I81">
        <v>635</v>
      </c>
      <c r="J81">
        <v>0.96</v>
      </c>
      <c r="K81">
        <v>0.87</v>
      </c>
      <c r="L81">
        <v>1.04</v>
      </c>
      <c r="M81">
        <v>0.92</v>
      </c>
      <c r="N81">
        <v>0.88</v>
      </c>
      <c r="O81">
        <v>0.97</v>
      </c>
      <c r="P81" s="12">
        <f t="shared" si="62"/>
        <v>563.57142857142856</v>
      </c>
      <c r="Q81" s="15">
        <f t="shared" si="21"/>
        <v>0.92347063124543027</v>
      </c>
      <c r="R81" s="4">
        <f t="shared" si="106"/>
        <v>745</v>
      </c>
      <c r="S81" s="4">
        <f t="shared" si="111"/>
        <v>552.25</v>
      </c>
      <c r="T81" s="7">
        <f t="shared" si="112"/>
        <v>0.9558632626568585</v>
      </c>
      <c r="U81" s="5">
        <v>43975</v>
      </c>
      <c r="V81" s="9" t="str">
        <f t="shared" si="113"/>
        <v>Sonntag</v>
      </c>
      <c r="W81" s="12">
        <v>431</v>
      </c>
      <c r="X81" s="15">
        <v>0.94</v>
      </c>
      <c r="Y81" s="15">
        <v>0.93</v>
      </c>
      <c r="Z81" s="4">
        <f t="shared" si="91"/>
        <v>460.57142857142856</v>
      </c>
      <c r="AA81" s="8">
        <f t="shared" si="92"/>
        <v>0.81785895484525628</v>
      </c>
      <c r="AB81" s="4">
        <f t="shared" si="114"/>
        <v>539.40755470991394</v>
      </c>
      <c r="AC81" s="8">
        <f t="shared" si="115"/>
        <v>0.95785207584205934</v>
      </c>
      <c r="AD81" s="4">
        <f t="shared" si="116"/>
        <v>479.57142857142856</v>
      </c>
      <c r="AE81" s="8">
        <f t="shared" si="117"/>
        <v>0.82319764590485534</v>
      </c>
      <c r="AF81" s="4">
        <f t="shared" si="118"/>
        <v>497.04086034393089</v>
      </c>
      <c r="AG81" s="8">
        <f t="shared" si="119"/>
        <v>0.85318440961439834</v>
      </c>
      <c r="AH81" s="38"/>
      <c r="AI81" s="37"/>
      <c r="AJ81" s="15">
        <f t="shared" si="67"/>
        <v>3.9999999999999925E-2</v>
      </c>
      <c r="AK81" s="15">
        <f t="shared" si="68"/>
        <v>0</v>
      </c>
      <c r="AL81" s="15">
        <f t="shared" si="28"/>
        <v>0.10214104515474376</v>
      </c>
      <c r="AM81" s="15">
        <f t="shared" si="102"/>
        <v>3.7852075842059296E-2</v>
      </c>
      <c r="AN81" s="15">
        <f t="shared" si="103"/>
        <v>1.9999999999999907E-2</v>
      </c>
      <c r="AO81" s="15">
        <f t="shared" si="104"/>
        <v>6.6815590385601697E-2</v>
      </c>
      <c r="AP81" s="15">
        <f t="shared" si="33"/>
        <v>26</v>
      </c>
      <c r="AQ81" s="15">
        <f t="shared" si="120"/>
        <v>14.428571428571445</v>
      </c>
      <c r="AR81" s="15">
        <f t="shared" si="34"/>
        <v>117.42857142857144</v>
      </c>
      <c r="AS81" s="15">
        <f t="shared" si="88"/>
        <v>38.592445290086062</v>
      </c>
    </row>
    <row r="82" spans="1:45">
      <c r="A82" s="10">
        <v>43972</v>
      </c>
      <c r="B82" s="30">
        <v>80</v>
      </c>
      <c r="C82" s="11" t="str">
        <f t="shared" si="110"/>
        <v>Donnerstag</v>
      </c>
      <c r="D82">
        <v>368</v>
      </c>
      <c r="E82">
        <v>275</v>
      </c>
      <c r="F82">
        <v>468</v>
      </c>
      <c r="G82">
        <v>527</v>
      </c>
      <c r="H82">
        <v>436</v>
      </c>
      <c r="I82">
        <v>622</v>
      </c>
      <c r="J82">
        <v>0.96</v>
      </c>
      <c r="K82">
        <v>0.86</v>
      </c>
      <c r="L82">
        <v>1.06</v>
      </c>
      <c r="M82">
        <v>0.85</v>
      </c>
      <c r="N82">
        <v>0.8</v>
      </c>
      <c r="O82">
        <v>0.9</v>
      </c>
      <c r="P82" s="12">
        <f t="shared" si="62"/>
        <v>541.28571428571433</v>
      </c>
      <c r="Q82" s="15">
        <f t="shared" si="21"/>
        <v>0.84770326701056253</v>
      </c>
      <c r="R82" s="4">
        <f t="shared" si="106"/>
        <v>460</v>
      </c>
      <c r="S82" s="4">
        <f t="shared" si="111"/>
        <v>527</v>
      </c>
      <c r="T82" s="7">
        <f t="shared" si="112"/>
        <v>0.95600907029478455</v>
      </c>
      <c r="U82" s="5">
        <v>43976</v>
      </c>
      <c r="V82" s="9" t="str">
        <f t="shared" si="113"/>
        <v>Montag</v>
      </c>
      <c r="W82" s="12">
        <v>289</v>
      </c>
      <c r="X82" s="15">
        <v>0.83</v>
      </c>
      <c r="Y82" s="15">
        <v>0.84</v>
      </c>
      <c r="Z82" s="4">
        <f t="shared" si="91"/>
        <v>439.85714285714283</v>
      </c>
      <c r="AA82" s="8">
        <f t="shared" si="92"/>
        <v>0.78048162230671736</v>
      </c>
      <c r="AB82" s="4">
        <f t="shared" si="114"/>
        <v>510.05326548941139</v>
      </c>
      <c r="AC82" s="8">
        <f t="shared" si="115"/>
        <v>0.90503747995586303</v>
      </c>
      <c r="AD82" s="4">
        <f t="shared" si="116"/>
        <v>423.57142857142856</v>
      </c>
      <c r="AE82" s="8">
        <f t="shared" si="117"/>
        <v>0.75522159959246049</v>
      </c>
      <c r="AF82" s="4">
        <f t="shared" si="118"/>
        <v>484.35194868221203</v>
      </c>
      <c r="AG82" s="8">
        <f t="shared" si="119"/>
        <v>0.86359236902075498</v>
      </c>
      <c r="AH82" s="38"/>
      <c r="AI82" s="37"/>
      <c r="AJ82" s="15">
        <f t="shared" si="67"/>
        <v>0.10999999999999999</v>
      </c>
      <c r="AK82" s="15">
        <f t="shared" si="68"/>
        <v>0</v>
      </c>
      <c r="AL82" s="15">
        <f t="shared" si="28"/>
        <v>6.9518377693282618E-2</v>
      </c>
      <c r="AM82" s="15">
        <f t="shared" si="102"/>
        <v>5.5037479955863056E-2</v>
      </c>
      <c r="AN82" s="15">
        <f t="shared" si="103"/>
        <v>2.0000000000000018E-2</v>
      </c>
      <c r="AO82" s="15">
        <f t="shared" si="104"/>
        <v>1.3592369020755002E-2</v>
      </c>
      <c r="AP82" s="15">
        <f t="shared" si="33"/>
        <v>159</v>
      </c>
      <c r="AQ82" s="15">
        <f t="shared" si="120"/>
        <v>173.28571428571433</v>
      </c>
      <c r="AR82" s="15">
        <f t="shared" si="34"/>
        <v>71.857142857142833</v>
      </c>
      <c r="AS82" s="15">
        <f t="shared" si="88"/>
        <v>142.05326548941139</v>
      </c>
    </row>
    <row r="83" spans="1:45">
      <c r="A83" s="10">
        <v>43973</v>
      </c>
      <c r="B83" s="30">
        <v>81</v>
      </c>
      <c r="C83" s="11" t="str">
        <f t="shared" si="110"/>
        <v>Freitag</v>
      </c>
      <c r="D83">
        <v>338</v>
      </c>
      <c r="E83">
        <v>257</v>
      </c>
      <c r="F83">
        <v>421</v>
      </c>
      <c r="G83">
        <v>451</v>
      </c>
      <c r="H83">
        <v>359</v>
      </c>
      <c r="I83">
        <v>545</v>
      </c>
      <c r="J83">
        <v>0.78</v>
      </c>
      <c r="K83">
        <v>0.67</v>
      </c>
      <c r="L83">
        <v>0.87</v>
      </c>
      <c r="M83">
        <v>0.82</v>
      </c>
      <c r="N83">
        <v>0.77</v>
      </c>
      <c r="O83">
        <v>0.88</v>
      </c>
      <c r="P83" s="12">
        <f t="shared" si="62"/>
        <v>493</v>
      </c>
      <c r="Q83" s="15">
        <f t="shared" ref="Q83:Q84" si="121">P84/P80</f>
        <v>0.81785895484525628</v>
      </c>
      <c r="R83" s="4">
        <f t="shared" si="106"/>
        <v>638</v>
      </c>
      <c r="S83" s="4">
        <f t="shared" si="111"/>
        <v>451.5</v>
      </c>
      <c r="T83" s="7">
        <f t="shared" si="112"/>
        <v>0.77811288237828524</v>
      </c>
      <c r="U83" s="5">
        <v>43977</v>
      </c>
      <c r="V83" s="9" t="str">
        <f t="shared" si="113"/>
        <v>Dienstag</v>
      </c>
      <c r="W83" s="12">
        <v>432</v>
      </c>
      <c r="X83" s="15">
        <v>0.7</v>
      </c>
      <c r="Y83" s="15">
        <v>0.78</v>
      </c>
      <c r="Z83" s="33"/>
      <c r="AA83" s="34"/>
      <c r="AB83" s="4">
        <f t="shared" si="114"/>
        <v>433.99268289003157</v>
      </c>
      <c r="AC83" s="8">
        <f t="shared" si="115"/>
        <v>0.80178115076015322</v>
      </c>
      <c r="AD83" s="4">
        <f>AVERAGE(W80:W85)</f>
        <v>417.5</v>
      </c>
      <c r="AE83" s="8">
        <f t="shared" si="117"/>
        <v>0.75458301058610888</v>
      </c>
      <c r="AF83" s="4">
        <f t="shared" si="118"/>
        <v>509.49875982268748</v>
      </c>
      <c r="AG83" s="8">
        <f t="shared" si="119"/>
        <v>0.92086013910632891</v>
      </c>
      <c r="AH83" s="38"/>
      <c r="AI83" s="37"/>
      <c r="AJ83" s="15">
        <f t="shared" si="67"/>
        <v>3.9999999999999925E-2</v>
      </c>
      <c r="AK83" s="15">
        <f t="shared" si="68"/>
        <v>0</v>
      </c>
      <c r="AL83" s="32"/>
      <c r="AM83" s="15">
        <f t="shared" si="102"/>
        <v>1.8218849239846735E-2</v>
      </c>
      <c r="AN83" s="15">
        <f t="shared" si="103"/>
        <v>0.12</v>
      </c>
      <c r="AO83" s="15">
        <f t="shared" si="104"/>
        <v>0.10086013910632896</v>
      </c>
      <c r="AP83" s="15">
        <f t="shared" si="33"/>
        <v>113</v>
      </c>
      <c r="AQ83" s="15">
        <f t="shared" si="120"/>
        <v>155</v>
      </c>
      <c r="AR83" s="32"/>
      <c r="AS83" s="15">
        <f t="shared" si="88"/>
        <v>95.992682890031574</v>
      </c>
    </row>
    <row r="84" spans="1:45">
      <c r="A84" s="10">
        <v>43974</v>
      </c>
      <c r="B84" s="30">
        <v>82</v>
      </c>
      <c r="C84" s="11" t="str">
        <f t="shared" si="110"/>
        <v>Samstag</v>
      </c>
      <c r="D84">
        <v>309</v>
      </c>
      <c r="E84">
        <v>198</v>
      </c>
      <c r="F84">
        <v>417</v>
      </c>
      <c r="G84">
        <v>398</v>
      </c>
      <c r="H84">
        <v>300</v>
      </c>
      <c r="I84">
        <v>495</v>
      </c>
      <c r="J84">
        <v>0.74</v>
      </c>
      <c r="K84">
        <v>0.63</v>
      </c>
      <c r="L84">
        <v>0.85</v>
      </c>
      <c r="M84">
        <v>0.78</v>
      </c>
      <c r="N84">
        <v>0.73</v>
      </c>
      <c r="O84">
        <v>0.84</v>
      </c>
      <c r="P84" s="12">
        <f t="shared" si="62"/>
        <v>460.57142857142856</v>
      </c>
      <c r="Q84" s="15">
        <f t="shared" si="121"/>
        <v>0.78048162230671736</v>
      </c>
      <c r="R84" s="4">
        <f t="shared" si="106"/>
        <v>431</v>
      </c>
      <c r="S84" s="4">
        <f t="shared" si="111"/>
        <v>398.25</v>
      </c>
      <c r="T84" s="7">
        <f t="shared" si="112"/>
        <v>0.73511767420396867</v>
      </c>
      <c r="U84" s="5">
        <v>43978</v>
      </c>
      <c r="V84" s="9" t="str">
        <f t="shared" si="113"/>
        <v>Mittwoch</v>
      </c>
      <c r="W84" s="12">
        <v>362</v>
      </c>
      <c r="X84" s="15">
        <v>0.68</v>
      </c>
      <c r="Y84" s="15">
        <v>0.76</v>
      </c>
      <c r="Z84" s="33"/>
      <c r="AA84" s="34"/>
      <c r="AB84" s="4">
        <f t="shared" si="114"/>
        <v>391.45791486308786</v>
      </c>
      <c r="AC84" s="8">
        <f t="shared" si="115"/>
        <v>0.79403228166954942</v>
      </c>
      <c r="AD84" s="4">
        <f>AVERAGE(W81:W85)</f>
        <v>373.4</v>
      </c>
      <c r="AE84" s="8">
        <f t="shared" si="117"/>
        <v>0.68929324894514765</v>
      </c>
      <c r="AF84" s="4">
        <f t="shared" si="118"/>
        <v>403.59508502567604</v>
      </c>
      <c r="AG84" s="8">
        <f t="shared" si="119"/>
        <v>0.74503312109170161</v>
      </c>
      <c r="AH84" s="38"/>
      <c r="AI84" s="37"/>
      <c r="AJ84" s="32"/>
      <c r="AK84" s="15">
        <f t="shared" si="68"/>
        <v>0</v>
      </c>
      <c r="AL84" s="32"/>
      <c r="AM84" s="32"/>
      <c r="AN84" s="32"/>
      <c r="AO84" s="32"/>
      <c r="AP84" s="15">
        <f t="shared" si="33"/>
        <v>89</v>
      </c>
      <c r="AQ84" s="32"/>
      <c r="AR84" s="32"/>
      <c r="AS84" s="15">
        <f t="shared" si="88"/>
        <v>82.457914863087865</v>
      </c>
    </row>
    <row r="85" spans="1:45">
      <c r="A85" s="10">
        <v>43975</v>
      </c>
      <c r="B85" s="30">
        <v>83</v>
      </c>
      <c r="C85" s="11" t="str">
        <f t="shared" si="110"/>
        <v>Sonntag</v>
      </c>
      <c r="D85">
        <v>324</v>
      </c>
      <c r="E85">
        <v>201</v>
      </c>
      <c r="F85">
        <v>460</v>
      </c>
      <c r="G85">
        <v>335</v>
      </c>
      <c r="H85">
        <v>232</v>
      </c>
      <c r="I85">
        <v>442</v>
      </c>
      <c r="J85">
        <v>0.61</v>
      </c>
      <c r="K85">
        <v>0.51</v>
      </c>
      <c r="L85">
        <v>0.72</v>
      </c>
      <c r="M85"/>
      <c r="N85"/>
      <c r="O85"/>
      <c r="P85" s="12">
        <f t="shared" si="62"/>
        <v>439.85714285714283</v>
      </c>
      <c r="R85" s="4">
        <f t="shared" si="106"/>
        <v>289</v>
      </c>
      <c r="S85" s="4">
        <f t="shared" si="111"/>
        <v>334.75</v>
      </c>
      <c r="T85" s="7">
        <f t="shared" si="112"/>
        <v>0.60615663196016301</v>
      </c>
      <c r="U85" s="5">
        <v>43979</v>
      </c>
      <c r="V85" s="9" t="str">
        <f t="shared" si="113"/>
        <v>Donnerstag</v>
      </c>
      <c r="W85" s="12">
        <v>353</v>
      </c>
      <c r="X85" s="15">
        <v>0.61</v>
      </c>
      <c r="Y85" s="15">
        <v>0.78</v>
      </c>
      <c r="Z85" s="33"/>
      <c r="AA85" s="34"/>
      <c r="AB85" s="4">
        <f t="shared" si="114"/>
        <v>352.38213848507797</v>
      </c>
      <c r="AC85" s="8">
        <f t="shared" si="115"/>
        <v>0.76509769522194349</v>
      </c>
      <c r="AD85" s="4">
        <f>AVERAGE(W82:W85)</f>
        <v>359</v>
      </c>
      <c r="AE85" s="8">
        <f t="shared" si="117"/>
        <v>0.74858504617217758</v>
      </c>
      <c r="AF85" s="4">
        <f t="shared" si="118"/>
        <v>338.78383651745378</v>
      </c>
      <c r="AG85" s="8">
        <f t="shared" si="119"/>
        <v>0.70643040084068409</v>
      </c>
      <c r="AH85" s="38"/>
      <c r="AI85" s="37"/>
      <c r="AJ85" s="32"/>
      <c r="AK85" s="15">
        <f t="shared" si="68"/>
        <v>0</v>
      </c>
      <c r="AL85" s="32"/>
      <c r="AM85" s="32"/>
      <c r="AN85" s="32"/>
      <c r="AO85" s="32"/>
      <c r="AP85" s="32"/>
      <c r="AQ85" s="32"/>
      <c r="AR85" s="32"/>
      <c r="AS85" s="32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E2" sqref="E2"/>
    </sheetView>
  </sheetViews>
  <sheetFormatPr baseColWidth="10" defaultRowHeight="14.6"/>
  <cols>
    <col min="3" max="3" width="11.07421875" style="1"/>
    <col min="4" max="9" width="11.07421875" style="2"/>
  </cols>
  <sheetData>
    <row r="1" spans="1:9">
      <c r="A1" s="25" t="s">
        <v>21</v>
      </c>
      <c r="B1" s="25" t="s">
        <v>22</v>
      </c>
      <c r="C1" s="26" t="s">
        <v>25</v>
      </c>
      <c r="D1" s="27" t="s">
        <v>23</v>
      </c>
      <c r="E1" s="27" t="s">
        <v>128</v>
      </c>
      <c r="F1" s="27" t="s">
        <v>38</v>
      </c>
      <c r="G1" s="27" t="s">
        <v>39</v>
      </c>
      <c r="H1" s="27" t="s">
        <v>24</v>
      </c>
      <c r="I1" s="27" t="s">
        <v>40</v>
      </c>
    </row>
    <row r="2" spans="1:9">
      <c r="A2" s="25" t="s">
        <v>14</v>
      </c>
      <c r="B2" s="25" t="s">
        <v>18</v>
      </c>
      <c r="C2" s="1">
        <f>AVERAGEIF(Nowcast_R!$C$34:$C$82,A2,Nowcast_R!$D$34:$D$82)</f>
        <v>1455.8571428571429</v>
      </c>
      <c r="D2" s="2">
        <f>AVERAGEIF(Nowcast_R!$C$34:$C$82,$A2,Nowcast_R!$J$34:$J$82)</f>
        <v>0.80142857142857149</v>
      </c>
      <c r="E2" s="2">
        <f>AVERAGEIF(Nowcast_R!$C$34:$C$82,$A2,Nowcast_R!$M$34:$M$82)</f>
        <v>0.85714285714285698</v>
      </c>
      <c r="F2" s="2">
        <f>AVERAGEIF(Nowcast_R!$C$34:$C$82,$A2,Nowcast_R!$AA$34:$AA$82)</f>
        <v>0.84390712729204043</v>
      </c>
      <c r="G2" s="2">
        <f>AVERAGEIF(Nowcast_R!$C$34:$C$82,$A2,Nowcast_R!$AC$34:$AC$82)</f>
        <v>0.85353799255708396</v>
      </c>
      <c r="H2" s="2">
        <f>AVERAGEIF(Nowcast_R!$C$34:$C$82,$A2,Nowcast_R!$X$34:$X$82)</f>
        <v>0.85285714285714287</v>
      </c>
      <c r="I2" s="2">
        <f>AVERAGEIF(Nowcast_R!$C$34:$C$82,$A2,Nowcast_R!$AG$34:$AG$82)</f>
        <v>0.82539880469391735</v>
      </c>
    </row>
    <row r="3" spans="1:9">
      <c r="A3" s="25" t="s">
        <v>15</v>
      </c>
      <c r="B3" s="25" t="s">
        <v>19</v>
      </c>
      <c r="C3" s="1">
        <f>AVERAGEIF(Nowcast_R!$C$34:$C$82,A3,Nowcast_R!$D$34:$D$82)</f>
        <v>1342.4285714285713</v>
      </c>
      <c r="D3" s="2">
        <f>AVERAGEIF(Nowcast_R!$C$34:$C$82,B3,Nowcast_R!$J$34:$J$82)</f>
        <v>0.87285714285714278</v>
      </c>
      <c r="E3" s="2">
        <f>AVERAGEIF(Nowcast_R!$C$34:$C$82,$A3,Nowcast_R!$M$34:$M$82)</f>
        <v>0.85428571428571431</v>
      </c>
      <c r="F3" s="2">
        <f>AVERAGEIF(Nowcast_R!$C$34:$C$82,$A3,Nowcast_R!$AA$34:$AA$82)</f>
        <v>0.83841105497752488</v>
      </c>
      <c r="G3" s="2">
        <f>AVERAGEIF(Nowcast_R!$C$34:$C$82,$A3,Nowcast_R!$AC$34:$AC$82)</f>
        <v>0.85288754227709951</v>
      </c>
      <c r="H3" s="2">
        <f>AVERAGEIF(Nowcast_R!$C$34:$C$82,$A3,Nowcast_R!$X$34:$X$82)</f>
        <v>0.9414285714285715</v>
      </c>
      <c r="I3" s="2">
        <f>AVERAGEIF(Nowcast_R!$C$34:$C$82,$A3,Nowcast_R!$AG$34:$AG$82)</f>
        <v>0.84423332784590843</v>
      </c>
    </row>
    <row r="4" spans="1:9">
      <c r="A4" s="25" t="s">
        <v>16</v>
      </c>
      <c r="B4" s="25" t="s">
        <v>20</v>
      </c>
      <c r="C4" s="1">
        <f>AVERAGEIF(Nowcast_R!$C$34:$C$82,A4,Nowcast_R!$D$34:$D$82)</f>
        <v>1280</v>
      </c>
      <c r="D4" s="2">
        <f>AVERAGEIF(Nowcast_R!$C$34:$C$82,B4,Nowcast_R!$J$34:$J$82)</f>
        <v>0.81571428571428584</v>
      </c>
      <c r="E4" s="2">
        <f>AVERAGEIF(Nowcast_R!$C$34:$C$82,$A4,Nowcast_R!$M$34:$M$82)</f>
        <v>0.84428571428571431</v>
      </c>
      <c r="F4" s="2">
        <f>AVERAGEIF(Nowcast_R!$C$34:$C$82,$A4,Nowcast_R!$AA$34:$AA$82)</f>
        <v>0.83722126376287331</v>
      </c>
      <c r="G4" s="2">
        <f>AVERAGEIF(Nowcast_R!$C$34:$C$82,$A4,Nowcast_R!$AC$34:$AC$82)</f>
        <v>0.85511067161337895</v>
      </c>
      <c r="H4" s="2">
        <f>AVERAGEIF(Nowcast_R!$C$34:$C$82,$A4,Nowcast_R!$X$34:$X$82)</f>
        <v>0.9642857142857143</v>
      </c>
      <c r="I4" s="2">
        <f>AVERAGEIF(Nowcast_R!$C$34:$C$82,$A4,Nowcast_R!$AG$34:$AG$82)</f>
        <v>0.83454455411388562</v>
      </c>
    </row>
    <row r="5" spans="1:9">
      <c r="A5" s="25" t="s">
        <v>17</v>
      </c>
      <c r="B5" s="25" t="s">
        <v>14</v>
      </c>
      <c r="C5" s="1">
        <f>AVERAGEIF(Nowcast_R!$C$34:$C$82,A5,Nowcast_R!$D$34:$D$82)</f>
        <v>1190.8571428571429</v>
      </c>
      <c r="D5" s="2">
        <f>AVERAGEIF(Nowcast_R!$C$34:$C$82,B5,Nowcast_R!$J$34:$J$82)</f>
        <v>0.80142857142857149</v>
      </c>
      <c r="E5" s="2">
        <f>AVERAGEIF(Nowcast_R!$C$34:$C$82,$A5,Nowcast_R!$M$34:$M$82)</f>
        <v>0.83714285714285708</v>
      </c>
      <c r="F5" s="2">
        <f>AVERAGEIF(Nowcast_R!$C$34:$C$82,$A5,Nowcast_R!$AA$34:$AA$82)</f>
        <v>0.83936177410810409</v>
      </c>
      <c r="G5" s="2">
        <f>AVERAGEIF(Nowcast_R!$C$34:$C$82,$A5,Nowcast_R!$AC$34:$AC$82)</f>
        <v>0.84652288465973868</v>
      </c>
      <c r="H5" s="2">
        <f>AVERAGEIF(Nowcast_R!$C$34:$C$82,$A5,Nowcast_R!$X$34:$X$82)</f>
        <v>0.95285714285714296</v>
      </c>
      <c r="I5" s="2">
        <f>AVERAGEIF(Nowcast_R!$C$34:$C$82,$A5,Nowcast_R!$AG$34:$AG$82)</f>
        <v>0.83136554869005941</v>
      </c>
    </row>
    <row r="6" spans="1:9">
      <c r="A6" s="25" t="s">
        <v>18</v>
      </c>
      <c r="B6" s="25" t="s">
        <v>15</v>
      </c>
      <c r="C6" s="1">
        <f>AVERAGEIF(Nowcast_R!$C$34:$C$82,A6,Nowcast_R!$D$34:$D$82)</f>
        <v>1578.4285714285713</v>
      </c>
      <c r="D6" s="2">
        <f>AVERAGEIF(Nowcast_R!$C$34:$C$82,B6,Nowcast_R!$J$34:$J$82)</f>
        <v>0.81428571428571428</v>
      </c>
      <c r="E6" s="2">
        <f>AVERAGEIF(Nowcast_R!$C$34:$C$82,$A6,Nowcast_R!$M$34:$M$82)</f>
        <v>0.85428571428571431</v>
      </c>
      <c r="F6" s="2">
        <f>AVERAGEIF(Nowcast_R!$C$34:$C$82,$A6,Nowcast_R!$AA$34:$AA$82)</f>
        <v>0.86094214117693291</v>
      </c>
      <c r="G6" s="2">
        <f>AVERAGEIF(Nowcast_R!$C$34:$C$82,$A6,Nowcast_R!$AC$34:$AC$82)</f>
        <v>0.85990954484592186</v>
      </c>
      <c r="H6" s="2">
        <f>AVERAGEIF(Nowcast_R!$C$34:$C$82,$A6,Nowcast_R!$X$34:$X$82)</f>
        <v>0.94428571428571428</v>
      </c>
      <c r="I6" s="2">
        <f>AVERAGEIF(Nowcast_R!$C$34:$C$82,$A6,Nowcast_R!$AG$34:$AG$82)</f>
        <v>0.8444557249020741</v>
      </c>
    </row>
    <row r="7" spans="1:9">
      <c r="A7" s="25" t="s">
        <v>19</v>
      </c>
      <c r="B7" s="25" t="s">
        <v>16</v>
      </c>
      <c r="C7" s="1">
        <f>AVERAGEIF(Nowcast_R!$C$34:$C$82,A7,Nowcast_R!$D$34:$D$82)</f>
        <v>1343.8571428571429</v>
      </c>
      <c r="D7" s="2">
        <f>AVERAGEIF(Nowcast_R!$C$34:$C$82,B7,Nowcast_R!$J$34:$J$82)</f>
        <v>0.86571428571428566</v>
      </c>
      <c r="E7" s="2">
        <f>AVERAGEIF(Nowcast_R!$C$34:$C$82,$A7,Nowcast_R!$M$34:$M$82)</f>
        <v>0.85857142857142854</v>
      </c>
      <c r="F7" s="2">
        <f>AVERAGEIF(Nowcast_R!$C$34:$C$82,$A7,Nowcast_R!$AA$34:$AA$82)</f>
        <v>0.85732327110922169</v>
      </c>
      <c r="G7" s="2">
        <f>AVERAGEIF(Nowcast_R!$C$34:$C$82,$A7,Nowcast_R!$AC$34:$AC$82)</f>
        <v>0.85604009046671603</v>
      </c>
      <c r="H7" s="2">
        <f>AVERAGEIF(Nowcast_R!$C$34:$C$82,$A7,Nowcast_R!$X$34:$X$82)</f>
        <v>0.87000000000000011</v>
      </c>
      <c r="I7" s="2">
        <f>AVERAGEIF(Nowcast_R!$C$34:$C$82,$A7,Nowcast_R!$AG$34:$AG$82)</f>
        <v>0.84640182180812273</v>
      </c>
    </row>
    <row r="8" spans="1:9">
      <c r="A8" s="25" t="s">
        <v>20</v>
      </c>
      <c r="B8" s="25" t="s">
        <v>17</v>
      </c>
      <c r="C8" s="1">
        <f>AVERAGEIF(Nowcast_R!$C$34:$C$82,A8,Nowcast_R!$D$34:$D$82)</f>
        <v>1248.4285714285713</v>
      </c>
      <c r="D8" s="2">
        <f>AVERAGEIF(Nowcast_R!$C$34:$C$82,B8,Nowcast_R!$J$34:$J$82)</f>
        <v>0.91857142857142871</v>
      </c>
      <c r="E8" s="2">
        <f>AVERAGEIF(Nowcast_R!$C$34:$C$82,$A8,Nowcast_R!$M$34:$M$82)</f>
        <v>0.86285714285714288</v>
      </c>
      <c r="F8" s="2">
        <f>AVERAGEIF(Nowcast_R!$C$34:$C$82,$A8,Nowcast_R!$AA$34:$AA$82)</f>
        <v>0.85447782221698709</v>
      </c>
      <c r="G8" s="2">
        <f>AVERAGEIF(Nowcast_R!$C$34:$C$82,$A8,Nowcast_R!$AC$34:$AC$82)</f>
        <v>0.85708949319049921</v>
      </c>
      <c r="H8" s="2">
        <f>AVERAGEIF(Nowcast_R!$C$34:$C$82,$A8,Nowcast_R!$X$34:$X$82)</f>
        <v>0.83</v>
      </c>
      <c r="I8" s="2">
        <f>AVERAGEIF(Nowcast_R!$C$34:$C$82,$A8,Nowcast_R!$AG$34:$AG$82)</f>
        <v>0.83213050129903465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3" sqref="F3"/>
    </sheetView>
  </sheetViews>
  <sheetFormatPr baseColWidth="10" defaultRowHeight="14.6"/>
  <cols>
    <col min="1" max="1" width="17.765625" customWidth="1"/>
  </cols>
  <sheetData>
    <row r="1" spans="1:7">
      <c r="B1" s="18" t="s">
        <v>5</v>
      </c>
      <c r="C1" s="18" t="s">
        <v>119</v>
      </c>
      <c r="D1" s="24" t="s">
        <v>7</v>
      </c>
      <c r="E1" s="18" t="s">
        <v>11</v>
      </c>
      <c r="F1" s="18" t="s">
        <v>6</v>
      </c>
      <c r="G1" s="24" t="s">
        <v>13</v>
      </c>
    </row>
    <row r="2" spans="1:7">
      <c r="A2" t="s">
        <v>36</v>
      </c>
      <c r="B2" s="2">
        <f>AVERAGE(Nowcast_R!J34:J85)</f>
        <v>0.84730769230769232</v>
      </c>
      <c r="C2" s="2">
        <f>AVERAGE(Nowcast_R!Q34:Q85)</f>
        <v>0.85054980800108548</v>
      </c>
      <c r="D2" s="2">
        <f>AVERAGE(Nowcast_R!AA34:AA85)</f>
        <v>0.84737777923481206</v>
      </c>
      <c r="E2" s="2">
        <f>AVERAGE(Nowcast_R!AC34:AC85)</f>
        <v>0.8505499743254753</v>
      </c>
      <c r="F2" s="2">
        <f>AVERAGE(Nowcast_R!X34:X85)</f>
        <v>0.89384615384615362</v>
      </c>
      <c r="G2" s="2">
        <f>AVERAGE(Nowcast_R!AG34:AG85)</f>
        <v>0.83426991624057178</v>
      </c>
    </row>
    <row r="3" spans="1:7">
      <c r="A3" t="s">
        <v>37</v>
      </c>
      <c r="B3" s="2">
        <f>_xlfn.STDEV.S(Nowcast_R!J34:J85)</f>
        <v>8.1748427690471526E-2</v>
      </c>
      <c r="C3" s="2">
        <f>_xlfn.STDEV.S(Nowcast_R!Q34:Q85)</f>
        <v>4.949783772657472E-2</v>
      </c>
      <c r="D3" s="2">
        <f>_xlfn.STDEV.S(Nowcast_R!AA34:AA85)</f>
        <v>4.784977054900881E-2</v>
      </c>
      <c r="E3" s="2">
        <f>_xlfn.STDEV.S(Nowcast_R!AC34:AC85)</f>
        <v>5.2072862174944397E-2</v>
      </c>
      <c r="F3" s="2">
        <f>_xlfn.STDEV.S(Nowcast_R!X34:X85)</f>
        <v>0.16954557309899451</v>
      </c>
      <c r="G3" s="2">
        <f>_xlfn.STDEV.S(Nowcast_R!AG34:AG85)</f>
        <v>8.15166664597302E-2</v>
      </c>
    </row>
    <row r="4" spans="1:7" s="1" customFormat="1">
      <c r="A4" s="26" t="s">
        <v>26</v>
      </c>
      <c r="B4" s="1">
        <f>COUNTIF(Nowcast_R!J34:J85,"&gt;1")</f>
        <v>0</v>
      </c>
      <c r="C4" s="1">
        <f>COUNTIF(Nowcast_R!Q34:Q85,"&gt;1")</f>
        <v>0</v>
      </c>
      <c r="D4" s="1">
        <f>COUNTIF(Nowcast_R!AA34:AA85,"&gt;1")</f>
        <v>0</v>
      </c>
      <c r="E4" s="1">
        <f>COUNTIF(Nowcast_R!AC34:AC85,"&gt;1")</f>
        <v>0</v>
      </c>
      <c r="F4" s="1">
        <f>COUNTIF(Nowcast_R!X34:X85,"&gt;1")</f>
        <v>10</v>
      </c>
      <c r="G4" s="1">
        <f>COUNTIF(Nowcast_R!AG34:AG85,"&gt;1")</f>
        <v>1</v>
      </c>
    </row>
    <row r="5" spans="1:7">
      <c r="A5" s="25" t="s">
        <v>126</v>
      </c>
      <c r="B5" s="2">
        <f>AVERAGE(Nowcast_R!AJ34:AJ85)</f>
        <v>4.8199999999999979E-2</v>
      </c>
      <c r="C5" s="2">
        <f>AVERAGE(Nowcast_R!AK34:AK85)</f>
        <v>0</v>
      </c>
      <c r="D5" s="2">
        <f>AVERAGE(Nowcast_R!AL34:AL85)</f>
        <v>2.7933469757931297E-2</v>
      </c>
      <c r="E5" s="2">
        <f>AVERAGE(Nowcast_R!AM34:AM85)</f>
        <v>1.5094612805766761E-2</v>
      </c>
      <c r="F5" s="2">
        <f>AVERAGE(Nowcast_R!AN34:AN85)</f>
        <v>0.12100000000000004</v>
      </c>
      <c r="G5" s="2">
        <f>AVERAGE(Nowcast_R!AO34:AO85)</f>
        <v>5.8003025744332734E-2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23" sqref="E23"/>
    </sheetView>
  </sheetViews>
  <sheetFormatPr baseColWidth="10" defaultRowHeight="14.6"/>
  <sheetData>
    <row r="1" spans="1:7">
      <c r="B1" s="18" t="s">
        <v>10</v>
      </c>
      <c r="C1" s="18" t="s">
        <v>118</v>
      </c>
      <c r="D1" s="24" t="s">
        <v>27</v>
      </c>
      <c r="E1" s="18" t="s">
        <v>28</v>
      </c>
      <c r="G1" s="64" t="s">
        <v>125</v>
      </c>
    </row>
    <row r="2" spans="1:7">
      <c r="A2" t="s">
        <v>36</v>
      </c>
      <c r="B2" s="1">
        <f>AVERAGE(Nowcast_R!AP$15:'Nowcast_R'!AP70)</f>
        <v>219.33928571428572</v>
      </c>
      <c r="C2" s="1">
        <f>AVERAGE(Nowcast_R!AQ$15:'Nowcast_R'!AQ70)</f>
        <v>352.18367346938777</v>
      </c>
      <c r="D2" s="1">
        <f>AVERAGE(Nowcast_R!AR$15:'Nowcast_R'!AR70)</f>
        <v>187.29846938775509</v>
      </c>
      <c r="E2" s="1">
        <f>AVERAGE(Nowcast_R!AS$15:'Nowcast_R'!AS70)</f>
        <v>339.95932991356966</v>
      </c>
      <c r="F2" s="2"/>
      <c r="G2" s="27" t="s">
        <v>148</v>
      </c>
    </row>
    <row r="3" spans="1:7">
      <c r="A3" t="s">
        <v>36</v>
      </c>
      <c r="B3" s="1">
        <f>AVERAGE(Nowcast_R!AP15:'Nowcast_R'!AP82)</f>
        <v>191.5735294117647</v>
      </c>
      <c r="C3" s="1">
        <f>AVERAGE(Nowcast_R!AQ15:'Nowcast_R'!AQ82)</f>
        <v>302.96428571428578</v>
      </c>
      <c r="D3" s="1">
        <f>AVERAGE(Nowcast_R!AR15:'Nowcast_R'!AR82)</f>
        <v>166.20168067226888</v>
      </c>
      <c r="E3" s="1">
        <f>AVERAGE(Nowcast_R!AS15:'Nowcast_R'!AS82)</f>
        <v>290.78944162403775</v>
      </c>
      <c r="F3" s="2"/>
      <c r="G3" s="27" t="s">
        <v>127</v>
      </c>
    </row>
    <row r="4" spans="1:7">
      <c r="B4" s="18"/>
      <c r="C4" s="18"/>
      <c r="D4" s="24"/>
      <c r="E4" s="18"/>
      <c r="F4" s="1"/>
      <c r="G4" s="1"/>
    </row>
    <row r="5" spans="1:7">
      <c r="B5" s="1"/>
      <c r="C5" s="1"/>
      <c r="D5" s="1"/>
      <c r="E5" s="1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opLeftCell="A21" workbookViewId="0">
      <selection activeCell="A26" sqref="A26"/>
    </sheetView>
  </sheetViews>
  <sheetFormatPr baseColWidth="10" defaultRowHeight="14.6"/>
  <cols>
    <col min="2" max="2" width="77.69140625" customWidth="1"/>
    <col min="3" max="3" width="13.69140625" style="39" customWidth="1"/>
    <col min="4" max="4" width="12.53515625" style="52" customWidth="1"/>
  </cols>
  <sheetData>
    <row r="1" spans="1:3">
      <c r="A1" t="s">
        <v>43</v>
      </c>
    </row>
    <row r="2" spans="1:3">
      <c r="A2" s="28" t="s">
        <v>44</v>
      </c>
    </row>
    <row r="3" spans="1:3">
      <c r="A3" s="28" t="s">
        <v>45</v>
      </c>
    </row>
    <row r="4" spans="1:3">
      <c r="A4" s="28" t="s">
        <v>158</v>
      </c>
    </row>
    <row r="5" spans="1:3">
      <c r="A5" s="67" t="s">
        <v>149</v>
      </c>
    </row>
    <row r="6" spans="1:3">
      <c r="A6" s="67" t="s">
        <v>150</v>
      </c>
    </row>
    <row r="7" spans="1:3">
      <c r="A7" s="28" t="s">
        <v>46</v>
      </c>
    </row>
    <row r="8" spans="1:3">
      <c r="A8" s="28"/>
    </row>
    <row r="9" spans="1:3">
      <c r="A9" s="28"/>
    </row>
    <row r="10" spans="1:3">
      <c r="A10" s="28" t="s">
        <v>49</v>
      </c>
    </row>
    <row r="11" spans="1:3">
      <c r="A11" s="36">
        <v>43968</v>
      </c>
      <c r="B11" s="25" t="s">
        <v>50</v>
      </c>
      <c r="C11" s="40"/>
    </row>
    <row r="12" spans="1:3">
      <c r="A12" s="36" t="s">
        <v>151</v>
      </c>
      <c r="B12" s="25" t="s">
        <v>152</v>
      </c>
      <c r="C12" s="40"/>
    </row>
    <row r="13" spans="1:3">
      <c r="A13" s="28"/>
    </row>
    <row r="14" spans="1:3">
      <c r="A14" s="28" t="s">
        <v>35</v>
      </c>
    </row>
    <row r="15" spans="1:3">
      <c r="A15" s="25" t="s">
        <v>114</v>
      </c>
    </row>
    <row r="16" spans="1:3">
      <c r="A16" s="25" t="s">
        <v>159</v>
      </c>
    </row>
    <row r="17" spans="1:4">
      <c r="B17" s="25"/>
      <c r="C17" s="40"/>
    </row>
    <row r="18" spans="1:4" s="49" customFormat="1" ht="46.3" customHeight="1">
      <c r="A18" s="47" t="s">
        <v>54</v>
      </c>
      <c r="B18" s="47" t="s">
        <v>51</v>
      </c>
      <c r="C18" s="48" t="s">
        <v>97</v>
      </c>
      <c r="D18" s="53" t="s">
        <v>99</v>
      </c>
    </row>
    <row r="19" spans="1:4">
      <c r="A19" s="25" t="s">
        <v>55</v>
      </c>
      <c r="B19" s="17" t="s">
        <v>8</v>
      </c>
      <c r="C19" s="41" t="s">
        <v>95</v>
      </c>
      <c r="D19" s="54" t="s">
        <v>159</v>
      </c>
    </row>
    <row r="20" spans="1:4">
      <c r="A20" s="25" t="s">
        <v>60</v>
      </c>
      <c r="B20" s="29" t="s">
        <v>153</v>
      </c>
      <c r="C20" s="42" t="s">
        <v>95</v>
      </c>
      <c r="D20" s="54" t="s">
        <v>53</v>
      </c>
    </row>
    <row r="21" spans="1:4">
      <c r="A21" s="25" t="s">
        <v>61</v>
      </c>
      <c r="B21" s="17" t="s">
        <v>154</v>
      </c>
      <c r="C21" s="41" t="s">
        <v>95</v>
      </c>
      <c r="D21" s="54" t="s">
        <v>52</v>
      </c>
    </row>
    <row r="22" spans="1:4">
      <c r="A22" s="25" t="s">
        <v>62</v>
      </c>
      <c r="B22" s="18" t="s">
        <v>9</v>
      </c>
      <c r="C22" s="41" t="s">
        <v>96</v>
      </c>
      <c r="D22" s="54" t="s">
        <v>159</v>
      </c>
    </row>
    <row r="23" spans="1:4">
      <c r="A23" s="25" t="s">
        <v>56</v>
      </c>
      <c r="B23" s="18" t="s">
        <v>34</v>
      </c>
      <c r="C23" s="41" t="s">
        <v>96</v>
      </c>
      <c r="D23" s="54" t="s">
        <v>159</v>
      </c>
    </row>
    <row r="24" spans="1:4">
      <c r="A24" s="25" t="s">
        <v>63</v>
      </c>
      <c r="B24" s="18" t="s">
        <v>94</v>
      </c>
      <c r="C24" s="41" t="s">
        <v>96</v>
      </c>
      <c r="D24" s="54" t="s">
        <v>159</v>
      </c>
    </row>
    <row r="25" spans="1:4">
      <c r="A25" s="25" t="s">
        <v>64</v>
      </c>
      <c r="B25" s="18" t="s">
        <v>10</v>
      </c>
      <c r="C25" s="41" t="s">
        <v>96</v>
      </c>
      <c r="D25" s="54" t="s">
        <v>159</v>
      </c>
    </row>
    <row r="26" spans="1:4">
      <c r="A26" s="25" t="s">
        <v>65</v>
      </c>
      <c r="B26" s="18" t="s">
        <v>0</v>
      </c>
      <c r="C26" s="41" t="s">
        <v>96</v>
      </c>
      <c r="D26" s="54" t="s">
        <v>159</v>
      </c>
    </row>
    <row r="27" spans="1:4">
      <c r="A27" s="25" t="s">
        <v>57</v>
      </c>
      <c r="B27" s="18" t="s">
        <v>1</v>
      </c>
      <c r="C27" s="41" t="s">
        <v>96</v>
      </c>
      <c r="D27" s="54" t="s">
        <v>159</v>
      </c>
    </row>
    <row r="28" spans="1:4">
      <c r="A28" s="25" t="s">
        <v>66</v>
      </c>
      <c r="B28" s="18" t="s">
        <v>5</v>
      </c>
      <c r="C28" s="41" t="s">
        <v>96</v>
      </c>
      <c r="D28" s="54" t="s">
        <v>159</v>
      </c>
    </row>
    <row r="29" spans="1:4">
      <c r="A29" s="25" t="s">
        <v>59</v>
      </c>
      <c r="B29" s="18" t="s">
        <v>92</v>
      </c>
      <c r="C29" s="41" t="s">
        <v>96</v>
      </c>
      <c r="D29" s="54" t="s">
        <v>159</v>
      </c>
    </row>
    <row r="30" spans="1:4">
      <c r="A30" s="25" t="s">
        <v>67</v>
      </c>
      <c r="B30" s="18" t="s">
        <v>93</v>
      </c>
      <c r="C30" s="41" t="s">
        <v>96</v>
      </c>
      <c r="D30" s="54" t="s">
        <v>159</v>
      </c>
    </row>
    <row r="31" spans="1:4">
      <c r="A31" s="25" t="s">
        <v>68</v>
      </c>
      <c r="B31" s="18" t="s">
        <v>119</v>
      </c>
      <c r="C31" s="41" t="s">
        <v>96</v>
      </c>
      <c r="D31" s="54" t="s">
        <v>159</v>
      </c>
    </row>
    <row r="32" spans="1:4">
      <c r="A32" s="25" t="s">
        <v>69</v>
      </c>
      <c r="B32" s="66" t="s">
        <v>122</v>
      </c>
      <c r="C32" s="41" t="s">
        <v>96</v>
      </c>
      <c r="D32" s="54" t="s">
        <v>159</v>
      </c>
    </row>
    <row r="33" spans="1:4">
      <c r="A33" s="25" t="s">
        <v>70</v>
      </c>
      <c r="B33" s="66" t="s">
        <v>123</v>
      </c>
      <c r="C33" s="41" t="s">
        <v>96</v>
      </c>
      <c r="D33" s="54" t="s">
        <v>159</v>
      </c>
    </row>
    <row r="34" spans="1:4">
      <c r="A34" s="25" t="s">
        <v>71</v>
      </c>
      <c r="B34" t="s">
        <v>118</v>
      </c>
      <c r="C34" s="39" t="s">
        <v>95</v>
      </c>
      <c r="D34" s="54" t="s">
        <v>134</v>
      </c>
    </row>
    <row r="35" spans="1:4">
      <c r="A35" s="25" t="s">
        <v>72</v>
      </c>
      <c r="B35" t="s">
        <v>135</v>
      </c>
      <c r="C35" s="39" t="s">
        <v>136</v>
      </c>
      <c r="D35" s="54" t="s">
        <v>137</v>
      </c>
    </row>
    <row r="36" spans="1:4">
      <c r="A36" s="25" t="s">
        <v>58</v>
      </c>
      <c r="B36" s="19" t="s">
        <v>29</v>
      </c>
      <c r="C36" s="42" t="s">
        <v>95</v>
      </c>
      <c r="D36" s="54" t="s">
        <v>117</v>
      </c>
    </row>
    <row r="37" spans="1:4">
      <c r="A37" s="25" t="s">
        <v>73</v>
      </c>
      <c r="B37" s="19" t="s">
        <v>47</v>
      </c>
      <c r="C37" s="42" t="s">
        <v>95</v>
      </c>
      <c r="D37" s="54" t="s">
        <v>115</v>
      </c>
    </row>
    <row r="38" spans="1:4">
      <c r="A38" s="25" t="s">
        <v>74</v>
      </c>
      <c r="B38" s="24" t="s">
        <v>48</v>
      </c>
      <c r="C38" s="43" t="s">
        <v>96</v>
      </c>
      <c r="D38" s="54" t="s">
        <v>116</v>
      </c>
    </row>
    <row r="39" spans="1:4">
      <c r="A39" s="25" t="s">
        <v>75</v>
      </c>
      <c r="B39" s="20" t="s">
        <v>4</v>
      </c>
      <c r="C39" s="44" t="s">
        <v>95</v>
      </c>
      <c r="D39" s="54" t="s">
        <v>4</v>
      </c>
    </row>
    <row r="40" spans="1:4">
      <c r="A40" s="25" t="s">
        <v>76</v>
      </c>
      <c r="B40" s="17" t="s">
        <v>155</v>
      </c>
      <c r="C40" s="41" t="s">
        <v>95</v>
      </c>
      <c r="D40" s="54" t="s">
        <v>91</v>
      </c>
    </row>
    <row r="41" spans="1:4">
      <c r="A41" s="25" t="s">
        <v>77</v>
      </c>
      <c r="B41" s="19" t="s">
        <v>100</v>
      </c>
      <c r="C41" s="42" t="s">
        <v>95</v>
      </c>
      <c r="D41" s="54" t="s">
        <v>104</v>
      </c>
    </row>
    <row r="42" spans="1:4">
      <c r="A42" s="25" t="s">
        <v>78</v>
      </c>
      <c r="B42" s="18" t="s">
        <v>6</v>
      </c>
      <c r="C42" s="41" t="s">
        <v>95</v>
      </c>
      <c r="D42" s="54" t="s">
        <v>105</v>
      </c>
    </row>
    <row r="43" spans="1:4">
      <c r="A43" s="25" t="s">
        <v>79</v>
      </c>
      <c r="B43" s="18" t="s">
        <v>121</v>
      </c>
      <c r="C43" s="39" t="s">
        <v>136</v>
      </c>
      <c r="D43" s="54" t="s">
        <v>138</v>
      </c>
    </row>
    <row r="44" spans="1:4">
      <c r="A44" s="25" t="s">
        <v>80</v>
      </c>
      <c r="B44" s="18" t="s">
        <v>27</v>
      </c>
      <c r="C44" s="41" t="s">
        <v>96</v>
      </c>
      <c r="D44" s="54" t="s">
        <v>101</v>
      </c>
    </row>
    <row r="45" spans="1:4">
      <c r="A45" s="25" t="s">
        <v>81</v>
      </c>
      <c r="B45" s="24" t="s">
        <v>7</v>
      </c>
      <c r="C45" s="43" t="s">
        <v>96</v>
      </c>
      <c r="D45" s="54" t="s">
        <v>102</v>
      </c>
    </row>
    <row r="46" spans="1:4">
      <c r="A46" s="25" t="s">
        <v>82</v>
      </c>
      <c r="B46" s="18" t="s">
        <v>28</v>
      </c>
      <c r="C46" s="41" t="s">
        <v>96</v>
      </c>
      <c r="D46" s="54" t="s">
        <v>108</v>
      </c>
    </row>
    <row r="47" spans="1:4">
      <c r="A47" s="25" t="s">
        <v>83</v>
      </c>
      <c r="B47" s="18" t="s">
        <v>11</v>
      </c>
      <c r="C47" s="41" t="s">
        <v>96</v>
      </c>
      <c r="D47" s="54" t="s">
        <v>107</v>
      </c>
    </row>
    <row r="48" spans="1:4">
      <c r="A48" s="25" t="s">
        <v>84</v>
      </c>
      <c r="B48" s="18" t="s">
        <v>109</v>
      </c>
      <c r="C48" s="41" t="s">
        <v>96</v>
      </c>
      <c r="D48" s="54" t="s">
        <v>110</v>
      </c>
    </row>
    <row r="49" spans="1:4">
      <c r="A49" s="25" t="s">
        <v>85</v>
      </c>
      <c r="B49" s="18" t="s">
        <v>30</v>
      </c>
      <c r="C49" s="41" t="s">
        <v>96</v>
      </c>
      <c r="D49" s="54" t="s">
        <v>103</v>
      </c>
    </row>
    <row r="50" spans="1:4">
      <c r="A50" s="25" t="s">
        <v>86</v>
      </c>
      <c r="B50" s="18" t="s">
        <v>12</v>
      </c>
      <c r="C50" s="41" t="s">
        <v>95</v>
      </c>
      <c r="D50" s="54" t="s">
        <v>111</v>
      </c>
    </row>
    <row r="51" spans="1:4">
      <c r="A51" s="25" t="s">
        <v>87</v>
      </c>
      <c r="B51" s="24" t="s">
        <v>13</v>
      </c>
      <c r="C51" s="43" t="s">
        <v>95</v>
      </c>
      <c r="D51" s="54" t="s">
        <v>112</v>
      </c>
    </row>
    <row r="52" spans="1:4">
      <c r="A52" s="25" t="s">
        <v>88</v>
      </c>
      <c r="B52" s="18" t="s">
        <v>31</v>
      </c>
      <c r="C52" s="41" t="s">
        <v>96</v>
      </c>
      <c r="D52" s="54" t="s">
        <v>113</v>
      </c>
    </row>
    <row r="53" spans="1:4">
      <c r="A53" s="25" t="s">
        <v>89</v>
      </c>
      <c r="B53" s="18" t="s">
        <v>32</v>
      </c>
      <c r="C53" s="41" t="s">
        <v>96</v>
      </c>
      <c r="D53" s="54" t="s">
        <v>106</v>
      </c>
    </row>
    <row r="54" spans="1:4">
      <c r="A54" s="25"/>
      <c r="B54" s="18"/>
      <c r="C54" s="41"/>
      <c r="D54" s="54"/>
    </row>
    <row r="55" spans="1:4" s="28" customFormat="1">
      <c r="A55" s="28" t="s">
        <v>98</v>
      </c>
      <c r="B55" s="50"/>
      <c r="C55" s="51"/>
      <c r="D55" s="53"/>
    </row>
    <row r="56" spans="1:4" s="49" customFormat="1" ht="46.3" customHeight="1">
      <c r="A56" s="47" t="s">
        <v>54</v>
      </c>
      <c r="B56" s="47" t="s">
        <v>51</v>
      </c>
      <c r="C56" s="48"/>
      <c r="D56" s="53"/>
    </row>
    <row r="57" spans="1:4">
      <c r="A57" s="25" t="s">
        <v>90</v>
      </c>
      <c r="B57" s="24" t="s">
        <v>129</v>
      </c>
      <c r="C57" s="25"/>
    </row>
    <row r="58" spans="1:4">
      <c r="A58" s="25" t="s">
        <v>139</v>
      </c>
      <c r="B58" s="24" t="s">
        <v>130</v>
      </c>
      <c r="C58" s="46"/>
    </row>
    <row r="59" spans="1:4">
      <c r="A59" s="25" t="s">
        <v>140</v>
      </c>
      <c r="B59" s="24" t="s">
        <v>131</v>
      </c>
      <c r="C59" s="43"/>
    </row>
    <row r="60" spans="1:4">
      <c r="A60" s="25" t="s">
        <v>141</v>
      </c>
      <c r="B60" s="18" t="s">
        <v>132</v>
      </c>
      <c r="C60" s="41"/>
    </row>
    <row r="61" spans="1:4">
      <c r="A61" s="25" t="s">
        <v>142</v>
      </c>
      <c r="B61" s="24" t="s">
        <v>156</v>
      </c>
      <c r="C61" s="45"/>
    </row>
    <row r="62" spans="1:4">
      <c r="A62" s="25" t="s">
        <v>143</v>
      </c>
      <c r="B62" s="24" t="s">
        <v>133</v>
      </c>
      <c r="C62" s="45"/>
    </row>
    <row r="63" spans="1:4">
      <c r="A63" s="25" t="s">
        <v>144</v>
      </c>
      <c r="B63" s="18" t="s">
        <v>157</v>
      </c>
      <c r="C63" s="45"/>
    </row>
    <row r="64" spans="1:4">
      <c r="A64" s="25" t="s">
        <v>145</v>
      </c>
      <c r="B64" s="17" t="s">
        <v>124</v>
      </c>
    </row>
    <row r="65" spans="1:2">
      <c r="A65" s="25" t="s">
        <v>146</v>
      </c>
      <c r="B65" s="17" t="s">
        <v>41</v>
      </c>
    </row>
    <row r="66" spans="1:2">
      <c r="A66" s="25" t="s">
        <v>147</v>
      </c>
      <c r="B66" s="17" t="s">
        <v>42</v>
      </c>
    </row>
  </sheetData>
  <hyperlinks>
    <hyperlink ref="A5" r:id="rId1"/>
    <hyperlink ref="A6" r:id="rId2"/>
  </hyperlinks>
  <pageMargins left="0.7" right="0.7" top="0.78740157499999996" bottom="0.78740157499999996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Nowcast_R</vt:lpstr>
      <vt:lpstr>Auswertung Wochentage</vt:lpstr>
      <vt:lpstr>MW + STD Schätzer</vt:lpstr>
      <vt:lpstr>MAE gegen N(RKI) </vt:lpstr>
      <vt:lpstr>Erläuterungen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Mikut, Ralf (IAI)</dc:creator>
  <cp:lastModifiedBy>RM</cp:lastModifiedBy>
  <dcterms:created xsi:type="dcterms:W3CDTF">2020-05-10T06:16:13Z</dcterms:created>
  <dcterms:modified xsi:type="dcterms:W3CDTF">2020-05-29T14:08:14Z</dcterms:modified>
</cp:coreProperties>
</file>