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 activeTab="3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D5" i="4" l="1"/>
  <c r="E5" i="4"/>
  <c r="F5" i="4"/>
  <c r="G5" i="4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K102" i="1" s="1"/>
  <c r="C5" i="4" s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E108" i="1"/>
  <c r="F108" i="1"/>
  <c r="G108" i="1"/>
  <c r="H108" i="1"/>
  <c r="I108" i="1"/>
  <c r="J108" i="1"/>
  <c r="K108" i="1"/>
  <c r="L108" i="1"/>
  <c r="M108" i="1"/>
  <c r="E5" i="3" s="1"/>
  <c r="N108" i="1"/>
  <c r="O108" i="1"/>
  <c r="U108" i="1"/>
  <c r="W108" i="1"/>
  <c r="X108" i="1"/>
  <c r="E109" i="1"/>
  <c r="F109" i="1"/>
  <c r="G109" i="1"/>
  <c r="H109" i="1"/>
  <c r="I109" i="1"/>
  <c r="J109" i="1"/>
  <c r="K109" i="1"/>
  <c r="L109" i="1"/>
  <c r="M109" i="1"/>
  <c r="E6" i="3" s="1"/>
  <c r="N109" i="1"/>
  <c r="O109" i="1"/>
  <c r="U109" i="1"/>
  <c r="W109" i="1"/>
  <c r="X109" i="1"/>
  <c r="E110" i="1"/>
  <c r="F110" i="1"/>
  <c r="G110" i="1"/>
  <c r="H110" i="1"/>
  <c r="I110" i="1"/>
  <c r="J110" i="1"/>
  <c r="K110" i="1"/>
  <c r="L110" i="1"/>
  <c r="M110" i="1"/>
  <c r="E7" i="3" s="1"/>
  <c r="N110" i="1"/>
  <c r="O110" i="1"/>
  <c r="U110" i="1"/>
  <c r="W110" i="1"/>
  <c r="X110" i="1"/>
  <c r="E111" i="1"/>
  <c r="F111" i="1"/>
  <c r="G111" i="1"/>
  <c r="H111" i="1"/>
  <c r="I111" i="1"/>
  <c r="J111" i="1"/>
  <c r="K111" i="1"/>
  <c r="L111" i="1"/>
  <c r="M111" i="1"/>
  <c r="E8" i="3" s="1"/>
  <c r="N111" i="1"/>
  <c r="O111" i="1"/>
  <c r="U111" i="1"/>
  <c r="W111" i="1"/>
  <c r="X111" i="1"/>
  <c r="E112" i="1"/>
  <c r="F112" i="1"/>
  <c r="G112" i="1"/>
  <c r="H112" i="1"/>
  <c r="I112" i="1"/>
  <c r="J112" i="1"/>
  <c r="K112" i="1"/>
  <c r="L112" i="1"/>
  <c r="M112" i="1"/>
  <c r="E2" i="3" s="1"/>
  <c r="N112" i="1"/>
  <c r="O112" i="1"/>
  <c r="U112" i="1"/>
  <c r="W112" i="1"/>
  <c r="X112" i="1"/>
  <c r="E113" i="1"/>
  <c r="F113" i="1"/>
  <c r="G113" i="1"/>
  <c r="H113" i="1"/>
  <c r="I113" i="1"/>
  <c r="J113" i="1"/>
  <c r="K113" i="1"/>
  <c r="L113" i="1"/>
  <c r="M113" i="1"/>
  <c r="E3" i="3" s="1"/>
  <c r="N113" i="1"/>
  <c r="O113" i="1"/>
  <c r="U113" i="1"/>
  <c r="W113" i="1"/>
  <c r="X113" i="1"/>
  <c r="E114" i="1"/>
  <c r="F114" i="1"/>
  <c r="G114" i="1"/>
  <c r="H114" i="1"/>
  <c r="I114" i="1"/>
  <c r="J114" i="1"/>
  <c r="K114" i="1"/>
  <c r="L114" i="1"/>
  <c r="M114" i="1"/>
  <c r="E4" i="3" s="1"/>
  <c r="N114" i="1"/>
  <c r="O114" i="1"/>
  <c r="U114" i="1"/>
  <c r="W114" i="1"/>
  <c r="X114" i="1"/>
  <c r="D113" i="1"/>
  <c r="D112" i="1"/>
  <c r="D111" i="1"/>
  <c r="D110" i="1"/>
  <c r="D109" i="1"/>
  <c r="D108" i="1"/>
  <c r="D11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AJ102" i="1" l="1"/>
  <c r="B5" i="4" s="1"/>
  <c r="M104" i="1"/>
  <c r="M103" i="1"/>
  <c r="M102" i="1"/>
  <c r="R65" i="1"/>
  <c r="S65" i="1"/>
  <c r="V65" i="1"/>
  <c r="Z65" i="1"/>
  <c r="AD65" i="1"/>
  <c r="AH58" i="1" s="1"/>
  <c r="AP65" i="1"/>
  <c r="R66" i="1"/>
  <c r="S66" i="1"/>
  <c r="V66" i="1"/>
  <c r="Z66" i="1"/>
  <c r="AD66" i="1"/>
  <c r="AH59" i="1" s="1"/>
  <c r="AP66" i="1"/>
  <c r="R67" i="1"/>
  <c r="S67" i="1"/>
  <c r="V67" i="1"/>
  <c r="Z67" i="1"/>
  <c r="AR67" i="1" s="1"/>
  <c r="AD67" i="1"/>
  <c r="AH60" i="1" s="1"/>
  <c r="AP67" i="1"/>
  <c r="R68" i="1"/>
  <c r="S68" i="1"/>
  <c r="V68" i="1"/>
  <c r="Z68" i="1"/>
  <c r="AR68" i="1" s="1"/>
  <c r="AD68" i="1"/>
  <c r="AH61" i="1" s="1"/>
  <c r="AP68" i="1"/>
  <c r="R69" i="1"/>
  <c r="S69" i="1"/>
  <c r="V69" i="1"/>
  <c r="Z69" i="1"/>
  <c r="AR69" i="1" s="1"/>
  <c r="AD69" i="1"/>
  <c r="AH62" i="1" s="1"/>
  <c r="AP69" i="1"/>
  <c r="R70" i="1"/>
  <c r="S70" i="1"/>
  <c r="V70" i="1"/>
  <c r="Z70" i="1"/>
  <c r="AR70" i="1" s="1"/>
  <c r="AD70" i="1"/>
  <c r="AH63" i="1" s="1"/>
  <c r="AP70" i="1"/>
  <c r="R71" i="1"/>
  <c r="S71" i="1"/>
  <c r="T71" i="1" s="1"/>
  <c r="V71" i="1"/>
  <c r="AD71" i="1"/>
  <c r="AP71" i="1"/>
  <c r="R72" i="1"/>
  <c r="S72" i="1"/>
  <c r="V72" i="1"/>
  <c r="AD72" i="1"/>
  <c r="AP72" i="1"/>
  <c r="R73" i="1"/>
  <c r="S73" i="1"/>
  <c r="V73" i="1"/>
  <c r="AD73" i="1"/>
  <c r="AP73" i="1"/>
  <c r="P8" i="1"/>
  <c r="P9" i="1"/>
  <c r="P10" i="1"/>
  <c r="P11" i="1"/>
  <c r="P12" i="1"/>
  <c r="P13" i="1"/>
  <c r="P14" i="1"/>
  <c r="P15" i="1"/>
  <c r="AQ15" i="1" s="1"/>
  <c r="P16" i="1"/>
  <c r="AQ16" i="1" s="1"/>
  <c r="P17" i="1"/>
  <c r="AQ17" i="1" s="1"/>
  <c r="P18" i="1"/>
  <c r="AQ18" i="1" s="1"/>
  <c r="P19" i="1"/>
  <c r="AQ19" i="1" s="1"/>
  <c r="P20" i="1"/>
  <c r="AQ20" i="1" s="1"/>
  <c r="P21" i="1"/>
  <c r="AQ21" i="1" s="1"/>
  <c r="P22" i="1"/>
  <c r="AQ22" i="1" s="1"/>
  <c r="P23" i="1"/>
  <c r="AQ23" i="1" s="1"/>
  <c r="P24" i="1"/>
  <c r="AQ24" i="1" s="1"/>
  <c r="P25" i="1"/>
  <c r="AQ25" i="1" s="1"/>
  <c r="P26" i="1"/>
  <c r="AQ26" i="1" s="1"/>
  <c r="P27" i="1"/>
  <c r="AQ27" i="1" s="1"/>
  <c r="P28" i="1"/>
  <c r="AQ28" i="1" s="1"/>
  <c r="P29" i="1"/>
  <c r="AQ29" i="1" s="1"/>
  <c r="P30" i="1"/>
  <c r="AQ30" i="1" s="1"/>
  <c r="P31" i="1"/>
  <c r="AQ31" i="1" s="1"/>
  <c r="P32" i="1"/>
  <c r="AQ32" i="1" s="1"/>
  <c r="P33" i="1"/>
  <c r="AQ33" i="1" s="1"/>
  <c r="P34" i="1"/>
  <c r="P35" i="1"/>
  <c r="P36" i="1"/>
  <c r="P37" i="1"/>
  <c r="P38" i="1"/>
  <c r="P39" i="1"/>
  <c r="P40" i="1"/>
  <c r="P41" i="1"/>
  <c r="AQ41" i="1" s="1"/>
  <c r="P42" i="1"/>
  <c r="AQ42" i="1" s="1"/>
  <c r="P43" i="1"/>
  <c r="AQ43" i="1" s="1"/>
  <c r="P44" i="1"/>
  <c r="AQ44" i="1" s="1"/>
  <c r="P45" i="1"/>
  <c r="AQ45" i="1" s="1"/>
  <c r="P46" i="1"/>
  <c r="AQ46" i="1" s="1"/>
  <c r="P47" i="1"/>
  <c r="AQ47" i="1" s="1"/>
  <c r="P48" i="1"/>
  <c r="AQ48" i="1" s="1"/>
  <c r="P49" i="1"/>
  <c r="AQ49" i="1" s="1"/>
  <c r="P50" i="1"/>
  <c r="AQ50" i="1" s="1"/>
  <c r="P51" i="1"/>
  <c r="AQ51" i="1" s="1"/>
  <c r="P52" i="1"/>
  <c r="AQ52" i="1" s="1"/>
  <c r="P53" i="1"/>
  <c r="AQ53" i="1" s="1"/>
  <c r="P54" i="1"/>
  <c r="AQ54" i="1" s="1"/>
  <c r="P55" i="1"/>
  <c r="AQ55" i="1" s="1"/>
  <c r="P56" i="1"/>
  <c r="AQ56" i="1" s="1"/>
  <c r="P57" i="1"/>
  <c r="AQ57" i="1" s="1"/>
  <c r="P58" i="1"/>
  <c r="AQ58" i="1" s="1"/>
  <c r="P59" i="1"/>
  <c r="AQ59" i="1" s="1"/>
  <c r="P60" i="1"/>
  <c r="AQ60" i="1" s="1"/>
  <c r="P61" i="1"/>
  <c r="AQ61" i="1" s="1"/>
  <c r="P62" i="1"/>
  <c r="AQ62" i="1" s="1"/>
  <c r="P63" i="1"/>
  <c r="AQ63" i="1" s="1"/>
  <c r="P64" i="1"/>
  <c r="AQ64" i="1" s="1"/>
  <c r="P65" i="1"/>
  <c r="AQ65" i="1" s="1"/>
  <c r="P66" i="1"/>
  <c r="AQ66" i="1" s="1"/>
  <c r="P67" i="1"/>
  <c r="AQ67" i="1" s="1"/>
  <c r="P68" i="1"/>
  <c r="AQ68" i="1" s="1"/>
  <c r="P69" i="1"/>
  <c r="AQ69" i="1" s="1"/>
  <c r="P70" i="1"/>
  <c r="AQ70" i="1" s="1"/>
  <c r="P71" i="1"/>
  <c r="AQ71" i="1" s="1"/>
  <c r="P72" i="1"/>
  <c r="AQ72" i="1" s="1"/>
  <c r="P73" i="1"/>
  <c r="AQ73" i="1" s="1"/>
  <c r="P7" i="1"/>
  <c r="C68" i="1"/>
  <c r="C69" i="1"/>
  <c r="C70" i="1"/>
  <c r="C71" i="1"/>
  <c r="C72" i="1"/>
  <c r="C73" i="1"/>
  <c r="Q34" i="1" l="1"/>
  <c r="AI63" i="1"/>
  <c r="Q36" i="1"/>
  <c r="Q12" i="1"/>
  <c r="Q35" i="1"/>
  <c r="Q11" i="1"/>
  <c r="T70" i="1"/>
  <c r="T73" i="1"/>
  <c r="Q33" i="1"/>
  <c r="Q13" i="1"/>
  <c r="AI62" i="1"/>
  <c r="Q69" i="1"/>
  <c r="Q61" i="1"/>
  <c r="Q53" i="1"/>
  <c r="Q45" i="1"/>
  <c r="Q37" i="1"/>
  <c r="Q29" i="1"/>
  <c r="Q21" i="1"/>
  <c r="Q68" i="1"/>
  <c r="Q60" i="1"/>
  <c r="Q52" i="1"/>
  <c r="Q44" i="1"/>
  <c r="Q28" i="1"/>
  <c r="Q20" i="1"/>
  <c r="AQ39" i="1"/>
  <c r="P114" i="1"/>
  <c r="Q67" i="1"/>
  <c r="Q59" i="1"/>
  <c r="Q51" i="1"/>
  <c r="Q43" i="1"/>
  <c r="Q27" i="1"/>
  <c r="Q19" i="1"/>
  <c r="AQ38" i="1"/>
  <c r="P113" i="1"/>
  <c r="Q66" i="1"/>
  <c r="Q58" i="1"/>
  <c r="Q50" i="1"/>
  <c r="Q42" i="1"/>
  <c r="Q26" i="1"/>
  <c r="Q17" i="1"/>
  <c r="P108" i="1"/>
  <c r="AQ40" i="1"/>
  <c r="P112" i="1"/>
  <c r="AQ37" i="1"/>
  <c r="Q18" i="1"/>
  <c r="Q65" i="1"/>
  <c r="Q57" i="1"/>
  <c r="Q49" i="1"/>
  <c r="Q41" i="1"/>
  <c r="Q25" i="1"/>
  <c r="Q16" i="1"/>
  <c r="AQ36" i="1"/>
  <c r="P111" i="1"/>
  <c r="Q72" i="1"/>
  <c r="Q64" i="1"/>
  <c r="Q56" i="1"/>
  <c r="Q48" i="1"/>
  <c r="Q40" i="1"/>
  <c r="Q32" i="1"/>
  <c r="Q24" i="1"/>
  <c r="Q15" i="1"/>
  <c r="Q71" i="1"/>
  <c r="Q63" i="1"/>
  <c r="Q55" i="1"/>
  <c r="Q47" i="1"/>
  <c r="Q39" i="1"/>
  <c r="Q31" i="1"/>
  <c r="Q23" i="1"/>
  <c r="Q14" i="1"/>
  <c r="P110" i="1"/>
  <c r="AQ35" i="1"/>
  <c r="AQ34" i="1"/>
  <c r="P109" i="1"/>
  <c r="Q70" i="1"/>
  <c r="Q62" i="1"/>
  <c r="Q54" i="1"/>
  <c r="Q46" i="1"/>
  <c r="Q38" i="1"/>
  <c r="Q30" i="1"/>
  <c r="Q22" i="1"/>
  <c r="AE73" i="1"/>
  <c r="AE71" i="1"/>
  <c r="AE69" i="1"/>
  <c r="AF72" i="1" s="1"/>
  <c r="AG72" i="1" s="1"/>
  <c r="AO72" i="1" s="1"/>
  <c r="AE70" i="1"/>
  <c r="AF73" i="1" s="1"/>
  <c r="AG73" i="1" s="1"/>
  <c r="AA69" i="1"/>
  <c r="AL69" i="1" s="1"/>
  <c r="AE72" i="1"/>
  <c r="T69" i="1"/>
  <c r="T72" i="1"/>
  <c r="AR65" i="1"/>
  <c r="AA70" i="1"/>
  <c r="AL70" i="1" s="1"/>
  <c r="AR66" i="1"/>
  <c r="C13" i="1"/>
  <c r="R13" i="1"/>
  <c r="S13" i="1"/>
  <c r="V13" i="1"/>
  <c r="Z13" i="1"/>
  <c r="AD13" i="1"/>
  <c r="C14" i="1"/>
  <c r="R14" i="1"/>
  <c r="S14" i="1"/>
  <c r="V14" i="1"/>
  <c r="Z14" i="1"/>
  <c r="AD14" i="1"/>
  <c r="C15" i="1"/>
  <c r="R15" i="1"/>
  <c r="S15" i="1"/>
  <c r="V15" i="1"/>
  <c r="Z15" i="1"/>
  <c r="AD15" i="1"/>
  <c r="C16" i="1"/>
  <c r="R16" i="1"/>
  <c r="S16" i="1"/>
  <c r="V16" i="1"/>
  <c r="Z16" i="1"/>
  <c r="AD16" i="1"/>
  <c r="AE16" i="1" s="1"/>
  <c r="C12" i="1"/>
  <c r="R12" i="1"/>
  <c r="S12" i="1"/>
  <c r="V12" i="1"/>
  <c r="Z12" i="1"/>
  <c r="AD12" i="1"/>
  <c r="Q108" i="1" l="1"/>
  <c r="Q109" i="1"/>
  <c r="Q110" i="1"/>
  <c r="Q111" i="1"/>
  <c r="C3" i="6"/>
  <c r="AQ102" i="1"/>
  <c r="C2" i="6"/>
  <c r="Q112" i="1"/>
  <c r="Q103" i="1"/>
  <c r="C4" i="4" s="1"/>
  <c r="Q114" i="1"/>
  <c r="Q102" i="1"/>
  <c r="C2" i="4" s="1"/>
  <c r="Q113" i="1"/>
  <c r="Q104" i="1"/>
  <c r="C3" i="4" s="1"/>
  <c r="AB72" i="1"/>
  <c r="AB73" i="1"/>
  <c r="AA16" i="1"/>
  <c r="T16" i="1"/>
  <c r="AC72" i="1" l="1"/>
  <c r="AM72" i="1" s="1"/>
  <c r="AS72" i="1"/>
  <c r="AS73" i="1"/>
  <c r="AC73" i="1"/>
  <c r="S5" i="1"/>
  <c r="S6" i="1"/>
  <c r="S7" i="1"/>
  <c r="S8" i="1"/>
  <c r="T12" i="1" s="1"/>
  <c r="S10" i="1"/>
  <c r="T14" i="1" s="1"/>
  <c r="S11" i="1"/>
  <c r="T15" i="1" s="1"/>
  <c r="S17" i="1"/>
  <c r="S18" i="1"/>
  <c r="S19" i="1"/>
  <c r="T19" i="1" s="1"/>
  <c r="S20" i="1"/>
  <c r="T20" i="1" s="1"/>
  <c r="S21" i="1"/>
  <c r="S22" i="1"/>
  <c r="S23" i="1"/>
  <c r="S24" i="1"/>
  <c r="S25" i="1"/>
  <c r="S26" i="1"/>
  <c r="S27" i="1"/>
  <c r="S28" i="1"/>
  <c r="S29" i="1"/>
  <c r="S30" i="1"/>
  <c r="T30" i="1" s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T65" i="1" s="1"/>
  <c r="S62" i="1"/>
  <c r="S63" i="1"/>
  <c r="S64" i="1"/>
  <c r="T68" i="1" s="1"/>
  <c r="S9" i="1"/>
  <c r="T13" i="1" s="1"/>
  <c r="T54" i="1" l="1"/>
  <c r="T38" i="1"/>
  <c r="S113" i="1"/>
  <c r="S112" i="1"/>
  <c r="S111" i="1"/>
  <c r="T46" i="1"/>
  <c r="S110" i="1"/>
  <c r="S109" i="1"/>
  <c r="S108" i="1"/>
  <c r="S114" i="1"/>
  <c r="T62" i="1"/>
  <c r="T66" i="1"/>
  <c r="T63" i="1"/>
  <c r="T67" i="1"/>
  <c r="T55" i="1"/>
  <c r="T47" i="1"/>
  <c r="T39" i="1"/>
  <c r="T31" i="1"/>
  <c r="T51" i="1"/>
  <c r="T43" i="1"/>
  <c r="T35" i="1"/>
  <c r="T27" i="1"/>
  <c r="T58" i="1"/>
  <c r="T50" i="1"/>
  <c r="T42" i="1"/>
  <c r="T34" i="1"/>
  <c r="T26" i="1"/>
  <c r="T57" i="1"/>
  <c r="T49" i="1"/>
  <c r="T41" i="1"/>
  <c r="T33" i="1"/>
  <c r="T29" i="1"/>
  <c r="T21" i="1"/>
  <c r="T9" i="1"/>
  <c r="T59" i="1"/>
  <c r="T64" i="1"/>
  <c r="T56" i="1"/>
  <c r="T48" i="1"/>
  <c r="T40" i="1"/>
  <c r="T32" i="1"/>
  <c r="T24" i="1"/>
  <c r="T10" i="1"/>
  <c r="T61" i="1"/>
  <c r="T45" i="1"/>
  <c r="T60" i="1"/>
  <c r="T52" i="1"/>
  <c r="T44" i="1"/>
  <c r="T36" i="1"/>
  <c r="T111" i="1" s="1"/>
  <c r="T28" i="1"/>
  <c r="T37" i="1"/>
  <c r="T25" i="1"/>
  <c r="T53" i="1"/>
  <c r="T11" i="1"/>
  <c r="T22" i="1"/>
  <c r="T23" i="1"/>
  <c r="T18" i="1"/>
  <c r="T17" i="1"/>
  <c r="T108" i="1" l="1"/>
  <c r="T112" i="1"/>
  <c r="T109" i="1"/>
  <c r="T113" i="1"/>
  <c r="T114" i="1"/>
  <c r="T110" i="1"/>
  <c r="T104" i="1"/>
  <c r="T102" i="1"/>
  <c r="T103" i="1" s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2" i="6" l="1"/>
  <c r="B3" i="6"/>
  <c r="AP102" i="1"/>
  <c r="C3" i="3"/>
  <c r="D3" i="3"/>
  <c r="H3" i="3"/>
  <c r="C6" i="3"/>
  <c r="D6" i="3"/>
  <c r="H6" i="3"/>
  <c r="A5" i="3"/>
  <c r="A6" i="3"/>
  <c r="A7" i="3"/>
  <c r="A8" i="3"/>
  <c r="A2" i="3"/>
  <c r="A3" i="3"/>
  <c r="A4" i="3"/>
  <c r="C4" i="3"/>
  <c r="C2" i="3"/>
  <c r="C8" i="3"/>
  <c r="C7" i="3"/>
  <c r="C5" i="3"/>
  <c r="D4" i="3"/>
  <c r="D2" i="3"/>
  <c r="D8" i="3"/>
  <c r="D7" i="3"/>
  <c r="D5" i="3"/>
  <c r="H7" i="3"/>
  <c r="H8" i="3"/>
  <c r="H2" i="3"/>
  <c r="H4" i="3"/>
  <c r="H5" i="3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1" i="1"/>
  <c r="V10" i="1"/>
  <c r="V9" i="1"/>
  <c r="V8" i="1"/>
  <c r="V7" i="1"/>
  <c r="V6" i="1"/>
  <c r="V5" i="1"/>
  <c r="V4" i="1"/>
  <c r="V3" i="1"/>
  <c r="V2" i="1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V108" i="1" l="1"/>
  <c r="V112" i="1"/>
  <c r="V114" i="1"/>
  <c r="V109" i="1"/>
  <c r="V110" i="1"/>
  <c r="V111" i="1"/>
  <c r="V113" i="1"/>
  <c r="AN102" i="1"/>
  <c r="X104" i="1"/>
  <c r="F3" i="4" s="1"/>
  <c r="J104" i="1"/>
  <c r="B3" i="4" s="1"/>
  <c r="X102" i="1"/>
  <c r="F2" i="4" s="1"/>
  <c r="J102" i="1"/>
  <c r="B2" i="4" s="1"/>
  <c r="J103" i="1" l="1"/>
  <c r="B4" i="4" s="1"/>
  <c r="X103" i="1"/>
  <c r="F4" i="4" s="1"/>
  <c r="AD64" i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R10" i="1"/>
  <c r="R11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8" i="1" s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9" i="1"/>
  <c r="R111" i="1" l="1"/>
  <c r="R110" i="1"/>
  <c r="R109" i="1"/>
  <c r="R114" i="1"/>
  <c r="R113" i="1"/>
  <c r="R112" i="1"/>
  <c r="AC71" i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Z108" i="1" l="1"/>
  <c r="AD112" i="1"/>
  <c r="AD113" i="1"/>
  <c r="Z109" i="1"/>
  <c r="AD114" i="1"/>
  <c r="Z114" i="1"/>
  <c r="AD111" i="1"/>
  <c r="Z113" i="1"/>
  <c r="AD110" i="1"/>
  <c r="Z112" i="1"/>
  <c r="AD109" i="1"/>
  <c r="Z111" i="1"/>
  <c r="Z110" i="1"/>
  <c r="AD108" i="1"/>
  <c r="AB68" i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I40" i="1" s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AR31" i="1"/>
  <c r="AA31" i="1"/>
  <c r="AB34" i="1" s="1"/>
  <c r="AR62" i="1"/>
  <c r="AA62" i="1"/>
  <c r="AR46" i="1"/>
  <c r="AA46" i="1"/>
  <c r="AL46" i="1" s="1"/>
  <c r="AR38" i="1"/>
  <c r="AA38" i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I46" i="1" s="1"/>
  <c r="AH38" i="1"/>
  <c r="AH30" i="1"/>
  <c r="AI30" i="1" s="1"/>
  <c r="AH32" i="1"/>
  <c r="AF17" i="1"/>
  <c r="AG17" i="1" s="1"/>
  <c r="AF44" i="1"/>
  <c r="AG44" i="1" s="1"/>
  <c r="AO44" i="1" s="1"/>
  <c r="AF62" i="1"/>
  <c r="AG62" i="1" s="1"/>
  <c r="AO62" i="1" s="1"/>
  <c r="AF19" i="1"/>
  <c r="AG19" i="1" s="1"/>
  <c r="AF35" i="1"/>
  <c r="AS15" i="1"/>
  <c r="AE112" i="1" l="1"/>
  <c r="AI33" i="1"/>
  <c r="AI47" i="1"/>
  <c r="AI32" i="1"/>
  <c r="AF43" i="1"/>
  <c r="AG43" i="1" s="1"/>
  <c r="AO43" i="1" s="1"/>
  <c r="AE108" i="1"/>
  <c r="AG36" i="1"/>
  <c r="AE109" i="1"/>
  <c r="AG35" i="1"/>
  <c r="AF110" i="1"/>
  <c r="AA113" i="1"/>
  <c r="F3" i="3" s="1"/>
  <c r="AL38" i="1"/>
  <c r="AA114" i="1"/>
  <c r="F4" i="3" s="1"/>
  <c r="AL39" i="1"/>
  <c r="AL37" i="1"/>
  <c r="AA112" i="1"/>
  <c r="F2" i="3" s="1"/>
  <c r="AB67" i="1"/>
  <c r="AS67" i="1" s="1"/>
  <c r="AL64" i="1"/>
  <c r="AI52" i="1"/>
  <c r="AE110" i="1"/>
  <c r="AF39" i="1"/>
  <c r="AE111" i="1"/>
  <c r="AG34" i="1"/>
  <c r="AF109" i="1"/>
  <c r="AA111" i="1"/>
  <c r="F8" i="3" s="1"/>
  <c r="AL36" i="1"/>
  <c r="AL40" i="1"/>
  <c r="AA108" i="1"/>
  <c r="F5" i="3" s="1"/>
  <c r="AE114" i="1"/>
  <c r="AI49" i="1"/>
  <c r="AB66" i="1"/>
  <c r="AC66" i="1" s="1"/>
  <c r="AM66" i="1" s="1"/>
  <c r="AL63" i="1"/>
  <c r="AE113" i="1"/>
  <c r="AG38" i="1"/>
  <c r="AF113" i="1"/>
  <c r="D3" i="6"/>
  <c r="D2" i="6"/>
  <c r="AR102" i="1"/>
  <c r="AB65" i="1"/>
  <c r="AC65" i="1" s="1"/>
  <c r="AM65" i="1" s="1"/>
  <c r="AL62" i="1"/>
  <c r="AL35" i="1"/>
  <c r="AA110" i="1"/>
  <c r="F7" i="3" s="1"/>
  <c r="AA109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F6" i="3"/>
  <c r="AA104" i="1"/>
  <c r="D3" i="4" s="1"/>
  <c r="AA102" i="1"/>
  <c r="D2" i="4" s="1"/>
  <c r="AB38" i="1"/>
  <c r="AB41" i="1"/>
  <c r="AB42" i="1"/>
  <c r="AB36" i="1"/>
  <c r="AB39" i="1"/>
  <c r="AB37" i="1"/>
  <c r="AF37" i="1"/>
  <c r="AF40" i="1"/>
  <c r="AB40" i="1"/>
  <c r="AF111" i="1" l="1"/>
  <c r="AS66" i="1"/>
  <c r="AS65" i="1"/>
  <c r="AC67" i="1"/>
  <c r="AM67" i="1" s="1"/>
  <c r="AB111" i="1"/>
  <c r="AB110" i="1"/>
  <c r="AB109" i="1"/>
  <c r="AO38" i="1"/>
  <c r="AG113" i="1"/>
  <c r="I3" i="3" s="1"/>
  <c r="AB113" i="1"/>
  <c r="AG40" i="1"/>
  <c r="AF108" i="1"/>
  <c r="AM34" i="1"/>
  <c r="AO35" i="1"/>
  <c r="AG110" i="1"/>
  <c r="I7" i="3" s="1"/>
  <c r="AG39" i="1"/>
  <c r="AF114" i="1"/>
  <c r="AB112" i="1"/>
  <c r="AM35" i="1"/>
  <c r="AO36" i="1"/>
  <c r="AG111" i="1"/>
  <c r="I8" i="3" s="1"/>
  <c r="AB114" i="1"/>
  <c r="AG37" i="1"/>
  <c r="AF112" i="1"/>
  <c r="AB108" i="1"/>
  <c r="AO34" i="1"/>
  <c r="AG109" i="1"/>
  <c r="I6" i="3" s="1"/>
  <c r="AI104" i="1"/>
  <c r="AI102" i="1"/>
  <c r="AI103" i="1" s="1"/>
  <c r="AL102" i="1"/>
  <c r="AC37" i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AS39" i="1"/>
  <c r="AC54" i="1"/>
  <c r="AM54" i="1" s="1"/>
  <c r="AS54" i="1"/>
  <c r="AC62" i="1"/>
  <c r="AM62" i="1" s="1"/>
  <c r="AS62" i="1"/>
  <c r="AC60" i="1"/>
  <c r="AM60" i="1" s="1"/>
  <c r="AS60" i="1"/>
  <c r="AC40" i="1"/>
  <c r="AS40" i="1"/>
  <c r="AC38" i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A103" i="1"/>
  <c r="D4" i="4" s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AG102" i="1" l="1"/>
  <c r="AS102" i="1"/>
  <c r="AM38" i="1"/>
  <c r="AC113" i="1"/>
  <c r="G3" i="3" s="1"/>
  <c r="AG112" i="1"/>
  <c r="I2" i="3" s="1"/>
  <c r="AO37" i="1"/>
  <c r="AG104" i="1"/>
  <c r="G3" i="4" s="1"/>
  <c r="AM40" i="1"/>
  <c r="AC108" i="1"/>
  <c r="G5" i="3" s="1"/>
  <c r="AC114" i="1"/>
  <c r="G4" i="3" s="1"/>
  <c r="AM39" i="1"/>
  <c r="E3" i="6"/>
  <c r="AO40" i="1"/>
  <c r="AG108" i="1"/>
  <c r="I5" i="3" s="1"/>
  <c r="AC104" i="1"/>
  <c r="E3" i="4" s="1"/>
  <c r="AM37" i="1"/>
  <c r="AC112" i="1"/>
  <c r="G2" i="3" s="1"/>
  <c r="AM36" i="1"/>
  <c r="AC111" i="1"/>
  <c r="AG114" i="1"/>
  <c r="I4" i="3" s="1"/>
  <c r="AO39" i="1"/>
  <c r="AC110" i="1"/>
  <c r="G7" i="3" s="1"/>
  <c r="E2" i="6"/>
  <c r="AC109" i="1"/>
  <c r="G6" i="3" s="1"/>
  <c r="AC102" i="1"/>
  <c r="E2" i="4" s="1"/>
  <c r="AG103" i="1"/>
  <c r="G4" i="4" s="1"/>
  <c r="G2" i="4"/>
  <c r="G8" i="3"/>
  <c r="AO102" i="1" l="1"/>
  <c r="AC103" i="1"/>
  <c r="E4" i="4" s="1"/>
  <c r="AM102" i="1"/>
</calcChain>
</file>

<file path=xl/sharedStrings.xml><?xml version="1.0" encoding="utf-8"?>
<sst xmlns="http://schemas.openxmlformats.org/spreadsheetml/2006/main" count="264" uniqueCount="154">
  <si>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</si>
  <si>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</si>
  <si>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</si>
  <si>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</si>
  <si>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</si>
  <si>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</si>
  <si>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</si>
  <si>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</si>
  <si>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</si>
  <si>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</si>
  <si>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</si>
  <si>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</si>
  <si>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</si>
  <si>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</si>
  <si>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</si>
  <si>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</si>
  <si>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</si>
  <si>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</si>
  <si>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</si>
  <si>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</si>
  <si>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</si>
  <si>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</si>
  <si>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</si>
  <si>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</si>
  <si>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</si>
  <si>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</si>
  <si>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</si>
  <si>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</si>
  <si>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</si>
  <si>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</si>
  <si>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</si>
  <si>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</si>
  <si>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</si>
  <si>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</si>
  <si>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</si>
  <si>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</si>
  <si>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</si>
  <si>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</si>
  <si>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</si>
  <si>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</si>
  <si>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</si>
  <si>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</si>
  <si>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</si>
  <si>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</si>
  <si>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</si>
  <si>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</si>
  <si>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</si>
  <si>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</si>
  <si>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</si>
  <si>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</si>
  <si>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</si>
  <si>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</si>
  <si>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</si>
  <si>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</si>
  <si>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</si>
  <si>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</si>
  <si>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</si>
  <si>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</si>
  <si>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</si>
  <si>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</si>
  <si>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</si>
  <si>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</si>
  <si>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</si>
  <si>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</si>
  <si>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</si>
  <si>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</si>
  <si>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</si>
  <si>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</si>
  <si>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</si>
  <si>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</si>
  <si>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</si>
  <si>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</si>
  <si>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</si>
  <si>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</si>
  <si>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</si>
  <si>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</si>
  <si>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</si>
  <si>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</si>
  <si>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</si>
  <si>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</si>
  <si>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</si>
  <si>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</si>
  <si>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</si>
  <si>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</si>
  <si>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</si>
  <si>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</si>
  <si>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</si>
  <si>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</si>
  <si>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</si>
  <si>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</si>
  <si>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</si>
  <si>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</si>
  <si>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</si>
  <si>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</si>
  <si>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</si>
  <si>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</si>
  <si>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</si>
  <si>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</si>
  <si>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</si>
  <si>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</si>
  <si>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</si>
  <si>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</si>
  <si>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</si>
  <si>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</si>
  <si>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</si>
  <si>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</si>
  <si>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</si>
  <si>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</si>
  <si>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</si>
  <si>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</si>
  <si>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</si>
  <si>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</si>
  <si>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</si>
  <si>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</si>
  <si>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</si>
  <si>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</si>
  <si>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</si>
  <si>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</si>
  <si>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</si>
  <si>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</si>
  <si>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</si>
  <si>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</si>
  <si>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</si>
  <si>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</si>
  <si>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</si>
  <si>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</si>
  <si>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</si>
  <si>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ACHTUNG! Messbereich muss an gülige Werte angepasst werden</t>
  </si>
  <si>
    <t>MAE gegen R(RKI7-H)</t>
  </si>
  <si>
    <t>aktuell</t>
  </si>
  <si>
    <t>R RKI7-H</t>
  </si>
  <si>
    <t>MAE(RKI H7 vs. RKI-A vs. )</t>
  </si>
  <si>
    <t>MAE(RKI7-H vs. RKI-H)</t>
  </si>
  <si>
    <t>MAE(RKI7-H vs. RKI7-H)</t>
  </si>
  <si>
    <t>MAE(RKI7-H vs. NEU-H)</t>
  </si>
  <si>
    <t>MAE(RKI7-H vs. NEU-HA)</t>
  </si>
  <si>
    <t>MAE(RKI7-H vs. NEU-A)</t>
  </si>
  <si>
    <t>Excel-Tabelle zum Nowcasting vom 16.5.2020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</si>
  <si>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</si>
  <si>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</si>
  <si>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</si>
  <si>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</si>
  <si>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</si>
  <si>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</si>
  <si>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</si>
  <si>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</si>
  <si>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</si>
  <si>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</si>
  <si>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</si>
  <si>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</si>
  <si>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</si>
  <si>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</si>
  <si>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Preprint, 17.5.2020</t>
  </si>
  <si>
    <t>bis 12.5., nicht verändern!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</si>
</sst>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1" fillId="0" borderId="1"/>
    <xf numFmtId="0" fontId="2" fillId="0" borderId="1"/>
  </cellStyleXfs>
  <cellXfs count="70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4" fillId="4" borderId="0" xfId="0" applyFont="1" applyFill="1"/>
    <xf numFmtId="2" fontId="4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</cellXfs>
  <cellStyles count="4">
    <cellStyle name="Standard" xfId="0" builtinId="0"/>
    <cellStyle name="Standard 2" xfId="1"/>
    <cellStyle name="Standard 3" xfId="2"/>
    <cellStyle name="Standard 4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2"/>
  <sheetViews>
    <sheetView workbookViewId="0">
      <pane xSplit="1" ySplit="1" topLeftCell="AD68" activePane="bottomRight" state="frozenSplit"/>
      <selection pane="topRight" activeCell="B1" sqref="B1"/>
      <selection pane="bottomLeft" activeCell="A2" sqref="A2"/>
      <selection pane="bottomRight" activeCell="AJ68" sqref="AJ68"/>
    </sheetView>
  </sheetViews>
  <sheetFormatPr baseColWidth="10" defaultColWidth="9.15234375" defaultRowHeight="14.6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>
      <c r="A1" s="17" t="s">
        <v>9</v>
      </c>
      <c r="B1" s="30" t="s">
        <v>37</v>
      </c>
      <c r="C1" s="17" t="s">
        <v>5</v>
      </c>
      <c r="D1" s="18" t="s">
        <v>10</v>
      </c>
      <c r="E1" s="17" t="s">
        <v>35</v>
      </c>
      <c r="F1" s="17" t="s">
        <v>34</v>
      </c>
      <c r="G1" s="18" t="s">
        <v>11</v>
      </c>
      <c r="H1" s="17" t="s">
        <v>0</v>
      </c>
      <c r="I1" s="17" t="s">
        <v>1</v>
      </c>
      <c r="J1" s="18" t="s">
        <v>6</v>
      </c>
      <c r="K1" s="17" t="s">
        <v>2</v>
      </c>
      <c r="L1" s="17" t="s">
        <v>3</v>
      </c>
      <c r="M1" s="18" t="s">
        <v>121</v>
      </c>
      <c r="N1" s="66" t="s">
        <v>124</v>
      </c>
      <c r="O1" s="66" t="s">
        <v>125</v>
      </c>
      <c r="P1" s="17" t="s">
        <v>120</v>
      </c>
      <c r="Q1" s="24" t="s">
        <v>122</v>
      </c>
      <c r="R1" s="19" t="s">
        <v>30</v>
      </c>
      <c r="S1" s="19" t="s">
        <v>49</v>
      </c>
      <c r="T1" s="24" t="s">
        <v>50</v>
      </c>
      <c r="U1" s="20" t="s">
        <v>4</v>
      </c>
      <c r="V1" s="17" t="s">
        <v>5</v>
      </c>
      <c r="W1" s="19" t="s">
        <v>102</v>
      </c>
      <c r="X1" s="18" t="s">
        <v>7</v>
      </c>
      <c r="Y1" s="18" t="s">
        <v>123</v>
      </c>
      <c r="Z1" s="18" t="s">
        <v>28</v>
      </c>
      <c r="AA1" s="24" t="s">
        <v>8</v>
      </c>
      <c r="AB1" s="18" t="s">
        <v>29</v>
      </c>
      <c r="AC1" s="18" t="s">
        <v>12</v>
      </c>
      <c r="AD1" s="18" t="s">
        <v>111</v>
      </c>
      <c r="AE1" s="18" t="s">
        <v>31</v>
      </c>
      <c r="AF1" s="18" t="s">
        <v>13</v>
      </c>
      <c r="AG1" s="24" t="s">
        <v>14</v>
      </c>
      <c r="AH1" s="18" t="s">
        <v>32</v>
      </c>
      <c r="AI1" s="18" t="s">
        <v>33</v>
      </c>
      <c r="AJ1" s="24" t="s">
        <v>132</v>
      </c>
      <c r="AK1" s="24" t="s">
        <v>133</v>
      </c>
      <c r="AL1" s="24" t="s">
        <v>134</v>
      </c>
      <c r="AM1" s="18" t="s">
        <v>135</v>
      </c>
      <c r="AN1" s="24" t="s">
        <v>131</v>
      </c>
      <c r="AO1" s="24" t="s">
        <v>136</v>
      </c>
      <c r="AP1" s="18" t="s">
        <v>126</v>
      </c>
      <c r="AQ1" s="17" t="s">
        <v>126</v>
      </c>
      <c r="AR1" s="17" t="s">
        <v>43</v>
      </c>
      <c r="AS1" s="17" t="s">
        <v>44</v>
      </c>
    </row>
    <row r="2" spans="1:45">
      <c r="A2" s="10">
        <v>43892</v>
      </c>
      <c r="B2" s="31">
        <v>0</v>
      </c>
      <c r="C2" s="11" t="str">
        <f>TEXT(A2,"TTTT")</f>
        <v>Montag</v>
      </c>
      <c r="D2">
        <v>312</v>
      </c>
      <c r="E2">
        <v>296</v>
      </c>
      <c r="F2">
        <v>330</v>
      </c>
      <c r="G2">
        <v>229</v>
      </c>
      <c r="H2">
        <v>214</v>
      </c>
      <c r="I2">
        <v>244</v>
      </c>
      <c r="J2"/>
      <c r="K2"/>
      <c r="L2"/>
      <c r="M2"/>
      <c r="N2"/>
      <c r="O2"/>
      <c r="P2"/>
      <c r="Q2" s="2"/>
      <c r="R2" s="32"/>
      <c r="S2" s="32"/>
      <c r="T2" s="33"/>
      <c r="U2" s="13">
        <v>43896</v>
      </c>
      <c r="V2" s="11" t="str">
        <f t="shared" ref="V2:V33" si="0">TEXT(U2,"TTTT")</f>
        <v>Freitag</v>
      </c>
      <c r="W2" s="36"/>
      <c r="Z2" s="34"/>
      <c r="AA2" s="35"/>
      <c r="AB2" s="34"/>
      <c r="AC2" s="35"/>
      <c r="AD2" s="34"/>
      <c r="AE2" s="35"/>
      <c r="AF2" s="32"/>
      <c r="AG2" s="33"/>
      <c r="AH2" s="32"/>
      <c r="AI2" s="32"/>
    </row>
    <row r="3" spans="1:45">
      <c r="A3" s="10">
        <v>43893</v>
      </c>
      <c r="B3" s="31">
        <v>1</v>
      </c>
      <c r="C3" s="11" t="str">
        <f t="shared" ref="C3:C66" si="1">TEXT(A3,"TTTT")</f>
        <v>Dienstag</v>
      </c>
      <c r="D3">
        <v>332</v>
      </c>
      <c r="E3">
        <v>316</v>
      </c>
      <c r="F3">
        <v>348</v>
      </c>
      <c r="G3">
        <v>266</v>
      </c>
      <c r="H3">
        <v>251</v>
      </c>
      <c r="I3">
        <v>282</v>
      </c>
      <c r="J3"/>
      <c r="K3"/>
      <c r="L3"/>
      <c r="M3"/>
      <c r="N3"/>
      <c r="O3"/>
      <c r="P3"/>
      <c r="Q3" s="2"/>
      <c r="R3" s="32"/>
      <c r="S3" s="34"/>
      <c r="T3" s="33"/>
      <c r="U3" s="13">
        <v>43897</v>
      </c>
      <c r="V3" s="11" t="str">
        <f t="shared" si="0"/>
        <v>Samstag</v>
      </c>
      <c r="W3" s="36"/>
      <c r="Z3" s="34"/>
      <c r="AA3" s="35"/>
      <c r="AB3" s="34"/>
      <c r="AC3" s="35"/>
      <c r="AD3" s="34"/>
      <c r="AE3" s="35"/>
      <c r="AF3" s="32"/>
      <c r="AG3" s="33"/>
      <c r="AH3" s="32"/>
      <c r="AI3" s="32"/>
    </row>
    <row r="4" spans="1:45">
      <c r="A4" s="10">
        <v>43894</v>
      </c>
      <c r="B4" s="31">
        <v>2</v>
      </c>
      <c r="C4" s="11" t="str">
        <f t="shared" si="1"/>
        <v>Mittwoch</v>
      </c>
      <c r="D4">
        <v>458</v>
      </c>
      <c r="E4">
        <v>440</v>
      </c>
      <c r="F4">
        <v>478</v>
      </c>
      <c r="G4">
        <v>333</v>
      </c>
      <c r="H4">
        <v>317</v>
      </c>
      <c r="I4">
        <v>351</v>
      </c>
      <c r="J4"/>
      <c r="K4"/>
      <c r="L4"/>
      <c r="M4"/>
      <c r="N4"/>
      <c r="O4"/>
      <c r="P4"/>
      <c r="Q4" s="2"/>
      <c r="R4" s="32"/>
      <c r="S4" s="34"/>
      <c r="T4" s="33"/>
      <c r="U4" s="13">
        <v>43898</v>
      </c>
      <c r="V4" s="11" t="str">
        <f t="shared" si="0"/>
        <v>Sonntag</v>
      </c>
      <c r="W4" s="36"/>
      <c r="Z4" s="34"/>
      <c r="AA4" s="35"/>
      <c r="AB4" s="34"/>
      <c r="AC4" s="35"/>
      <c r="AD4" s="34"/>
      <c r="AE4" s="35"/>
      <c r="AF4" s="32"/>
      <c r="AG4" s="33"/>
      <c r="AH4" s="32"/>
      <c r="AI4" s="32"/>
    </row>
    <row r="5" spans="1:45">
      <c r="A5" s="10">
        <v>43895</v>
      </c>
      <c r="B5" s="31">
        <v>3</v>
      </c>
      <c r="C5" s="11" t="str">
        <f t="shared" si="1"/>
        <v>Donnerstag</v>
      </c>
      <c r="D5">
        <v>503</v>
      </c>
      <c r="E5">
        <v>482</v>
      </c>
      <c r="F5">
        <v>528</v>
      </c>
      <c r="G5">
        <v>401</v>
      </c>
      <c r="H5">
        <v>383</v>
      </c>
      <c r="I5">
        <v>421</v>
      </c>
      <c r="J5"/>
      <c r="K5"/>
      <c r="L5"/>
      <c r="M5"/>
      <c r="N5"/>
      <c r="O5"/>
      <c r="P5"/>
      <c r="Q5" s="2"/>
      <c r="R5" s="32"/>
      <c r="S5" s="4">
        <f t="shared" ref="S5:S36" si="2">AVERAGE(D2:D5)</f>
        <v>401.25</v>
      </c>
      <c r="T5" s="33"/>
      <c r="U5" s="13">
        <v>43899</v>
      </c>
      <c r="V5" s="11" t="str">
        <f t="shared" si="0"/>
        <v>Montag</v>
      </c>
      <c r="W5" s="34"/>
      <c r="Z5" s="12">
        <f t="shared" ref="Z5:Z36" si="3">AVERAGE(D2:D8)</f>
        <v>669.42857142857144</v>
      </c>
      <c r="AA5" s="35"/>
      <c r="AB5" s="34"/>
      <c r="AC5" s="35"/>
      <c r="AD5" s="34"/>
      <c r="AE5" s="35"/>
      <c r="AF5" s="32"/>
      <c r="AG5" s="33"/>
      <c r="AH5" s="32"/>
      <c r="AI5" s="32"/>
    </row>
    <row r="6" spans="1:45">
      <c r="A6" s="10">
        <v>43896</v>
      </c>
      <c r="B6" s="31">
        <v>4</v>
      </c>
      <c r="C6" s="11" t="str">
        <f t="shared" si="1"/>
        <v>Freitag</v>
      </c>
      <c r="D6">
        <v>765</v>
      </c>
      <c r="E6">
        <v>741</v>
      </c>
      <c r="F6">
        <v>792</v>
      </c>
      <c r="G6">
        <v>514</v>
      </c>
      <c r="H6">
        <v>495</v>
      </c>
      <c r="I6">
        <v>536</v>
      </c>
      <c r="J6">
        <v>2.25</v>
      </c>
      <c r="K6">
        <v>2.16</v>
      </c>
      <c r="L6">
        <v>2.36</v>
      </c>
      <c r="M6">
        <v>2.3199999999999998</v>
      </c>
      <c r="N6">
        <v>2.27</v>
      </c>
      <c r="O6">
        <v>2.38</v>
      </c>
      <c r="P6" s="12"/>
      <c r="R6" s="32"/>
      <c r="S6" s="4">
        <f t="shared" si="2"/>
        <v>514.5</v>
      </c>
      <c r="T6" s="33"/>
      <c r="U6" s="13">
        <v>43900</v>
      </c>
      <c r="V6" s="11" t="str">
        <f t="shared" si="0"/>
        <v>Dienstag</v>
      </c>
      <c r="W6" s="14">
        <v>157</v>
      </c>
      <c r="Z6" s="12">
        <f t="shared" si="3"/>
        <v>908.42857142857144</v>
      </c>
      <c r="AA6" s="35"/>
      <c r="AB6" s="34"/>
      <c r="AC6" s="35"/>
      <c r="AD6" s="34"/>
      <c r="AE6" s="35"/>
      <c r="AF6" s="32"/>
      <c r="AG6" s="33"/>
      <c r="AH6" s="32"/>
      <c r="AI6" s="32"/>
    </row>
    <row r="7" spans="1:45">
      <c r="A7" s="10">
        <v>43897</v>
      </c>
      <c r="B7" s="31">
        <v>5</v>
      </c>
      <c r="C7" s="11" t="str">
        <f t="shared" si="1"/>
        <v>Samstag</v>
      </c>
      <c r="D7">
        <v>984</v>
      </c>
      <c r="E7">
        <v>955</v>
      </c>
      <c r="F7">
        <v>1013</v>
      </c>
      <c r="G7">
        <v>677</v>
      </c>
      <c r="H7">
        <v>654</v>
      </c>
      <c r="I7">
        <v>703</v>
      </c>
      <c r="J7">
        <v>2.54</v>
      </c>
      <c r="K7">
        <v>2.44</v>
      </c>
      <c r="L7">
        <v>2.64</v>
      </c>
      <c r="M7">
        <v>2.5299999999999998</v>
      </c>
      <c r="N7">
        <v>2.4700000000000002</v>
      </c>
      <c r="O7">
        <v>2.58</v>
      </c>
      <c r="P7" s="12">
        <f>AVERAGE(D1:D7)</f>
        <v>559</v>
      </c>
      <c r="R7" s="32"/>
      <c r="S7" s="4">
        <f t="shared" si="2"/>
        <v>677.5</v>
      </c>
      <c r="T7" s="33"/>
      <c r="U7" s="13">
        <v>43901</v>
      </c>
      <c r="V7" s="11" t="str">
        <f t="shared" si="0"/>
        <v>Mittwoch</v>
      </c>
      <c r="W7" s="14">
        <v>271</v>
      </c>
      <c r="Z7" s="12">
        <f t="shared" si="3"/>
        <v>1226.4285714285713</v>
      </c>
      <c r="AA7" s="35"/>
      <c r="AB7" s="34"/>
      <c r="AC7" s="35"/>
      <c r="AD7" s="34"/>
      <c r="AE7" s="35"/>
      <c r="AF7" s="32"/>
      <c r="AG7" s="33"/>
      <c r="AH7" s="32"/>
      <c r="AI7" s="32"/>
    </row>
    <row r="8" spans="1:45">
      <c r="A8" s="10">
        <v>43898</v>
      </c>
      <c r="B8" s="31">
        <v>6</v>
      </c>
      <c r="C8" s="11" t="str">
        <f t="shared" si="1"/>
        <v>Sonntag</v>
      </c>
      <c r="D8">
        <v>1332</v>
      </c>
      <c r="E8">
        <v>1297</v>
      </c>
      <c r="F8">
        <v>1366</v>
      </c>
      <c r="G8">
        <v>896</v>
      </c>
      <c r="H8">
        <v>869</v>
      </c>
      <c r="I8">
        <v>925</v>
      </c>
      <c r="J8">
        <v>2.69</v>
      </c>
      <c r="K8">
        <v>2.59</v>
      </c>
      <c r="L8">
        <v>2.77</v>
      </c>
      <c r="M8">
        <v>2.88</v>
      </c>
      <c r="N8">
        <v>2.82</v>
      </c>
      <c r="O8">
        <v>2.94</v>
      </c>
      <c r="P8" s="12">
        <f t="shared" ref="P8:P71" si="4">AVERAGE(D2:D8)</f>
        <v>669.42857142857144</v>
      </c>
      <c r="R8" s="32"/>
      <c r="S8" s="4">
        <f t="shared" si="2"/>
        <v>896</v>
      </c>
      <c r="T8" s="33"/>
      <c r="U8" s="13">
        <v>43902</v>
      </c>
      <c r="V8" s="11" t="str">
        <f t="shared" si="0"/>
        <v>Donnerstag</v>
      </c>
      <c r="W8" s="14">
        <v>802</v>
      </c>
      <c r="Z8" s="12">
        <f t="shared" si="3"/>
        <v>1621.4285714285713</v>
      </c>
      <c r="AA8" s="35"/>
      <c r="AB8" s="34"/>
      <c r="AC8" s="35"/>
      <c r="AD8" s="34"/>
      <c r="AE8" s="35"/>
      <c r="AF8" s="32"/>
      <c r="AG8" s="33"/>
      <c r="AH8" s="32"/>
      <c r="AI8" s="32"/>
    </row>
    <row r="9" spans="1:45" s="9" customFormat="1">
      <c r="A9" s="3">
        <v>43899</v>
      </c>
      <c r="B9" s="31">
        <v>7</v>
      </c>
      <c r="C9" s="9" t="str">
        <f t="shared" si="1"/>
        <v>Montag</v>
      </c>
      <c r="D9">
        <v>1985</v>
      </c>
      <c r="E9">
        <v>1945</v>
      </c>
      <c r="F9">
        <v>2029</v>
      </c>
      <c r="G9">
        <v>1266</v>
      </c>
      <c r="H9">
        <v>1234</v>
      </c>
      <c r="I9">
        <v>1300</v>
      </c>
      <c r="J9">
        <v>3.16</v>
      </c>
      <c r="K9">
        <v>3.06</v>
      </c>
      <c r="L9">
        <v>3.24</v>
      </c>
      <c r="M9">
        <v>3.08</v>
      </c>
      <c r="N9">
        <v>3.03</v>
      </c>
      <c r="O9">
        <v>3.13</v>
      </c>
      <c r="P9" s="12">
        <f t="shared" si="4"/>
        <v>908.42857142857144</v>
      </c>
      <c r="Q9" s="15"/>
      <c r="R9" s="4">
        <f t="shared" ref="R9:R40" si="5">W6</f>
        <v>157</v>
      </c>
      <c r="S9" s="4">
        <f t="shared" si="2"/>
        <v>1266.5</v>
      </c>
      <c r="T9" s="7">
        <f>S9/S5</f>
        <v>3.1563862928348909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3"/>
        <v>2063.1428571428573</v>
      </c>
      <c r="AA9" s="8">
        <f>Z9/Z5</f>
        <v>3.0819462227912933</v>
      </c>
      <c r="AB9" s="34"/>
      <c r="AC9" s="35"/>
      <c r="AD9" s="4">
        <f t="shared" ref="AD9:AD63" si="6">AVERAGE(W6:W12)</f>
        <v>696.14285714285711</v>
      </c>
      <c r="AE9" s="35"/>
      <c r="AF9" s="32"/>
      <c r="AG9" s="33"/>
      <c r="AH9" s="4">
        <f>AD16</f>
        <v>2380</v>
      </c>
      <c r="AI9" s="32"/>
      <c r="AJ9" s="7"/>
      <c r="AN9" s="7"/>
      <c r="AO9" s="7"/>
    </row>
    <row r="10" spans="1:45" s="9" customFormat="1">
      <c r="A10" s="3">
        <v>43900</v>
      </c>
      <c r="B10" s="31">
        <v>8</v>
      </c>
      <c r="C10" s="9" t="str">
        <f t="shared" si="1"/>
        <v>Dienstag</v>
      </c>
      <c r="D10">
        <v>2558</v>
      </c>
      <c r="E10">
        <v>2513</v>
      </c>
      <c r="F10">
        <v>2607</v>
      </c>
      <c r="G10">
        <v>1715</v>
      </c>
      <c r="H10">
        <v>1677</v>
      </c>
      <c r="I10">
        <v>1754</v>
      </c>
      <c r="J10">
        <v>3.33</v>
      </c>
      <c r="K10">
        <v>3.25</v>
      </c>
      <c r="L10">
        <v>3.42</v>
      </c>
      <c r="M10">
        <v>3.17</v>
      </c>
      <c r="N10">
        <v>3.12</v>
      </c>
      <c r="O10">
        <v>3.22</v>
      </c>
      <c r="P10" s="12">
        <f t="shared" si="4"/>
        <v>1226.4285714285713</v>
      </c>
      <c r="Q10" s="15"/>
      <c r="R10" s="4">
        <f t="shared" si="5"/>
        <v>271</v>
      </c>
      <c r="S10" s="4">
        <f t="shared" si="2"/>
        <v>1714.75</v>
      </c>
      <c r="T10" s="7">
        <f>S10/S6</f>
        <v>3.3328474246841595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3"/>
        <v>2579.7142857142858</v>
      </c>
      <c r="AA10" s="8">
        <f t="shared" ref="AA10:AA64" si="7">Z10/Z6</f>
        <v>2.8397546784085548</v>
      </c>
      <c r="AB10" s="34"/>
      <c r="AC10" s="35"/>
      <c r="AD10" s="4">
        <f t="shared" si="6"/>
        <v>837.14285714285711</v>
      </c>
      <c r="AE10" s="35"/>
      <c r="AF10" s="32"/>
      <c r="AG10" s="33"/>
      <c r="AH10" s="4">
        <f t="shared" ref="AH10:AH56" si="8">AD17</f>
        <v>2897.1428571428573</v>
      </c>
      <c r="AI10" s="32"/>
      <c r="AJ10" s="7"/>
      <c r="AN10" s="7"/>
      <c r="AO10" s="7"/>
    </row>
    <row r="11" spans="1:45" s="9" customFormat="1">
      <c r="A11" s="3">
        <v>43901</v>
      </c>
      <c r="B11" s="31">
        <v>9</v>
      </c>
      <c r="C11" s="9" t="str">
        <f t="shared" si="1"/>
        <v>Mittwoch</v>
      </c>
      <c r="D11">
        <v>3223</v>
      </c>
      <c r="E11">
        <v>3171</v>
      </c>
      <c r="F11">
        <v>3271</v>
      </c>
      <c r="G11">
        <v>2275</v>
      </c>
      <c r="H11">
        <v>2231</v>
      </c>
      <c r="I11">
        <v>2318</v>
      </c>
      <c r="J11">
        <v>3.36</v>
      </c>
      <c r="K11">
        <v>3.28</v>
      </c>
      <c r="L11">
        <v>3.43</v>
      </c>
      <c r="M11">
        <v>3.08</v>
      </c>
      <c r="N11">
        <v>3.04</v>
      </c>
      <c r="O11">
        <v>3.12</v>
      </c>
      <c r="P11" s="12">
        <f t="shared" si="4"/>
        <v>1621.4285714285713</v>
      </c>
      <c r="Q11" s="15">
        <f t="shared" ref="Q11:Q18" si="9">P12/P8</f>
        <v>3.0819462227912933</v>
      </c>
      <c r="R11" s="4">
        <f t="shared" si="5"/>
        <v>802</v>
      </c>
      <c r="S11" s="4">
        <f t="shared" si="2"/>
        <v>2274.5</v>
      </c>
      <c r="T11" s="7">
        <f t="shared" ref="T11:T64" si="10">S11/S7</f>
        <v>3.3571955719557196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3"/>
        <v>3078.7142857142858</v>
      </c>
      <c r="AA11" s="8">
        <f t="shared" si="7"/>
        <v>2.5103086779266164</v>
      </c>
      <c r="AB11" s="34"/>
      <c r="AC11" s="35"/>
      <c r="AD11" s="4">
        <f t="shared" si="6"/>
        <v>947.28571428571433</v>
      </c>
      <c r="AE11" s="35"/>
      <c r="AF11" s="34"/>
      <c r="AG11" s="35"/>
      <c r="AH11" s="4">
        <f t="shared" si="8"/>
        <v>3336.5714285714284</v>
      </c>
      <c r="AI11" s="32"/>
      <c r="AJ11" s="7"/>
      <c r="AN11" s="7"/>
      <c r="AO11" s="7"/>
    </row>
    <row r="12" spans="1:45" s="9" customFormat="1">
      <c r="A12" s="3">
        <v>43902</v>
      </c>
      <c r="B12" s="31">
        <v>10</v>
      </c>
      <c r="C12" s="9" t="str">
        <f t="shared" si="1"/>
        <v>Donnerstag</v>
      </c>
      <c r="D12">
        <v>3595</v>
      </c>
      <c r="E12">
        <v>3538</v>
      </c>
      <c r="F12">
        <v>3651</v>
      </c>
      <c r="G12">
        <v>2840</v>
      </c>
      <c r="H12">
        <v>2791</v>
      </c>
      <c r="I12">
        <v>2889</v>
      </c>
      <c r="J12">
        <v>3.17</v>
      </c>
      <c r="K12">
        <v>3.1</v>
      </c>
      <c r="L12">
        <v>3.23</v>
      </c>
      <c r="M12">
        <v>2.84</v>
      </c>
      <c r="N12">
        <v>2.8</v>
      </c>
      <c r="O12">
        <v>2.87</v>
      </c>
      <c r="P12" s="12">
        <f t="shared" si="4"/>
        <v>2063.1428571428573</v>
      </c>
      <c r="Q12" s="15">
        <f t="shared" si="9"/>
        <v>2.8397546784085548</v>
      </c>
      <c r="R12" s="4">
        <f t="shared" si="5"/>
        <v>693</v>
      </c>
      <c r="S12" s="4">
        <f t="shared" si="2"/>
        <v>2840.25</v>
      </c>
      <c r="T12" s="7">
        <f t="shared" si="10"/>
        <v>3.169921875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3"/>
        <v>3561.7142857142858</v>
      </c>
      <c r="AA12" s="8">
        <f t="shared" si="7"/>
        <v>2.1966519823788548</v>
      </c>
      <c r="AB12" s="4">
        <f t="shared" ref="AB12:AB43" si="11">AVERAGE(D9:D12,AA9^1.75*D6,AA9^1.75*D7,AA9^1.75*D8)</f>
        <v>4778.2771109822188</v>
      </c>
      <c r="AC12" s="8">
        <f>AB12/Z8</f>
        <v>2.9469550464207517</v>
      </c>
      <c r="AD12" s="4">
        <f t="shared" si="6"/>
        <v>1232.8571428571429</v>
      </c>
      <c r="AE12" s="35"/>
      <c r="AF12" s="34"/>
      <c r="AG12" s="35"/>
      <c r="AH12" s="4">
        <f t="shared" si="8"/>
        <v>3644.1428571428573</v>
      </c>
      <c r="AI12" s="35"/>
      <c r="AJ12" s="7"/>
      <c r="AN12" s="7"/>
      <c r="AO12" s="7"/>
    </row>
    <row r="13" spans="1:45" s="9" customFormat="1">
      <c r="A13" s="3">
        <v>43903</v>
      </c>
      <c r="B13" s="31">
        <v>11</v>
      </c>
      <c r="C13" s="9" t="str">
        <f t="shared" si="1"/>
        <v>Freitag</v>
      </c>
      <c r="D13">
        <v>4381</v>
      </c>
      <c r="E13">
        <v>4321</v>
      </c>
      <c r="F13">
        <v>4438</v>
      </c>
      <c r="G13">
        <v>3439</v>
      </c>
      <c r="H13">
        <v>3385</v>
      </c>
      <c r="I13">
        <v>3492</v>
      </c>
      <c r="J13">
        <v>2.72</v>
      </c>
      <c r="K13">
        <v>2.67</v>
      </c>
      <c r="L13">
        <v>2.75</v>
      </c>
      <c r="M13">
        <v>2.5099999999999998</v>
      </c>
      <c r="N13">
        <v>2.4900000000000002</v>
      </c>
      <c r="O13">
        <v>2.54</v>
      </c>
      <c r="P13" s="12">
        <f t="shared" si="4"/>
        <v>2579.7142857142858</v>
      </c>
      <c r="Q13" s="15">
        <f t="shared" si="9"/>
        <v>2.5103086779266164</v>
      </c>
      <c r="R13" s="4">
        <f t="shared" si="5"/>
        <v>733</v>
      </c>
      <c r="S13" s="4">
        <f t="shared" si="2"/>
        <v>3439.25</v>
      </c>
      <c r="T13" s="7">
        <f t="shared" si="10"/>
        <v>2.7155546782471376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3"/>
        <v>4138</v>
      </c>
      <c r="AA13" s="8">
        <f t="shared" si="7"/>
        <v>2.0056778839495912</v>
      </c>
      <c r="AB13" s="4">
        <f t="shared" si="11"/>
        <v>5782.2038377779309</v>
      </c>
      <c r="AC13" s="8">
        <f t="shared" ref="AC13:AC64" si="12">AB13/Z9</f>
        <v>2.8026192261768115</v>
      </c>
      <c r="AD13" s="4">
        <f t="shared" si="6"/>
        <v>1556.4285714285713</v>
      </c>
      <c r="AE13" s="8">
        <f>AD13/AD9</f>
        <v>2.2357890416581161</v>
      </c>
      <c r="AF13" s="34"/>
      <c r="AG13" s="35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>
      <c r="A14" s="3">
        <v>43904</v>
      </c>
      <c r="B14" s="31">
        <v>12</v>
      </c>
      <c r="C14" s="9" t="str">
        <f t="shared" si="1"/>
        <v>Samstag</v>
      </c>
      <c r="D14">
        <v>4477</v>
      </c>
      <c r="E14">
        <v>4413</v>
      </c>
      <c r="F14">
        <v>4536</v>
      </c>
      <c r="G14">
        <v>3919</v>
      </c>
      <c r="H14">
        <v>3860</v>
      </c>
      <c r="I14">
        <v>3974</v>
      </c>
      <c r="J14">
        <v>2.29</v>
      </c>
      <c r="K14">
        <v>2.25</v>
      </c>
      <c r="L14">
        <v>2.3199999999999998</v>
      </c>
      <c r="M14">
        <v>2.2000000000000002</v>
      </c>
      <c r="N14">
        <v>2.1800000000000002</v>
      </c>
      <c r="O14">
        <v>2.21</v>
      </c>
      <c r="P14" s="12">
        <f t="shared" si="4"/>
        <v>3078.7142857142858</v>
      </c>
      <c r="Q14" s="15">
        <f t="shared" si="9"/>
        <v>2.1966519823788548</v>
      </c>
      <c r="R14" s="4">
        <f t="shared" si="5"/>
        <v>1043</v>
      </c>
      <c r="S14" s="4">
        <f t="shared" si="2"/>
        <v>3919</v>
      </c>
      <c r="T14" s="7">
        <f t="shared" si="10"/>
        <v>2.2854643534042864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3"/>
        <v>4524.1428571428569</v>
      </c>
      <c r="AA14" s="8">
        <f t="shared" si="7"/>
        <v>1.7537379554767969</v>
      </c>
      <c r="AB14" s="4">
        <f t="shared" si="11"/>
        <v>6441.1988418260544</v>
      </c>
      <c r="AC14" s="8">
        <f t="shared" si="12"/>
        <v>2.4968652061569596</v>
      </c>
      <c r="AD14" s="4">
        <f t="shared" si="6"/>
        <v>1838.1428571428571</v>
      </c>
      <c r="AE14" s="8">
        <f t="shared" ref="AE14:AE64" si="13">AD14/AD10</f>
        <v>2.1957337883959043</v>
      </c>
      <c r="AF14" s="34"/>
      <c r="AG14" s="35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>
      <c r="A15" s="3">
        <v>43905</v>
      </c>
      <c r="B15" s="31">
        <v>13</v>
      </c>
      <c r="C15" s="9" t="str">
        <f t="shared" si="1"/>
        <v>Sonntag</v>
      </c>
      <c r="D15">
        <v>4713</v>
      </c>
      <c r="E15">
        <v>4647</v>
      </c>
      <c r="F15">
        <v>4778</v>
      </c>
      <c r="G15">
        <v>4291</v>
      </c>
      <c r="H15">
        <v>4229</v>
      </c>
      <c r="I15">
        <v>4351</v>
      </c>
      <c r="J15">
        <v>1.89</v>
      </c>
      <c r="K15">
        <v>1.86</v>
      </c>
      <c r="L15">
        <v>1.91</v>
      </c>
      <c r="M15">
        <v>2.0099999999999998</v>
      </c>
      <c r="N15">
        <v>1.99</v>
      </c>
      <c r="O15">
        <v>2.02</v>
      </c>
      <c r="P15" s="12">
        <f t="shared" si="4"/>
        <v>3561.7142857142858</v>
      </c>
      <c r="Q15" s="15">
        <f t="shared" si="9"/>
        <v>2.0056778839495912</v>
      </c>
      <c r="R15" s="4">
        <f t="shared" si="5"/>
        <v>1174</v>
      </c>
      <c r="S15" s="4">
        <f t="shared" si="2"/>
        <v>4291.5</v>
      </c>
      <c r="T15" s="7">
        <f t="shared" si="10"/>
        <v>1.8867883051220049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3"/>
        <v>4823</v>
      </c>
      <c r="AA15" s="8">
        <f t="shared" si="7"/>
        <v>1.566563036518027</v>
      </c>
      <c r="AB15" s="4">
        <f t="shared" si="11"/>
        <v>6849.5396410644871</v>
      </c>
      <c r="AC15" s="8">
        <f t="shared" si="12"/>
        <v>2.2248052288734357</v>
      </c>
      <c r="AD15" s="4">
        <f t="shared" si="6"/>
        <v>1967.4285714285713</v>
      </c>
      <c r="AE15" s="8">
        <f t="shared" si="13"/>
        <v>2.0769114763987329</v>
      </c>
      <c r="AF15" s="34"/>
      <c r="AG15" s="35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422</v>
      </c>
      <c r="AQ15" s="15">
        <f>ABS(P15-$D15)</f>
        <v>1151.2857142857142</v>
      </c>
      <c r="AR15" s="15">
        <f t="shared" ref="AR15:AR46" si="16">ABS(Z15-$D15)</f>
        <v>110</v>
      </c>
      <c r="AS15" s="15">
        <f t="shared" ref="AS15:AS46" si="17">ABS(AB15-$D15)</f>
        <v>2136.5396410644871</v>
      </c>
    </row>
    <row r="16" spans="1:45">
      <c r="A16" s="10">
        <v>43906</v>
      </c>
      <c r="B16" s="31">
        <v>14</v>
      </c>
      <c r="C16" s="11" t="str">
        <f t="shared" si="1"/>
        <v>Montag</v>
      </c>
      <c r="D16">
        <v>6019</v>
      </c>
      <c r="E16">
        <v>5954</v>
      </c>
      <c r="F16">
        <v>6087</v>
      </c>
      <c r="G16">
        <v>4897</v>
      </c>
      <c r="H16">
        <v>4833</v>
      </c>
      <c r="I16">
        <v>4960</v>
      </c>
      <c r="J16" s="29">
        <v>1.72</v>
      </c>
      <c r="K16">
        <v>1.7</v>
      </c>
      <c r="L16">
        <v>1.75</v>
      </c>
      <c r="M16">
        <v>1.75</v>
      </c>
      <c r="N16">
        <v>1.74</v>
      </c>
      <c r="O16">
        <v>1.77</v>
      </c>
      <c r="P16" s="12">
        <f t="shared" si="4"/>
        <v>4138</v>
      </c>
      <c r="Q16" s="15">
        <f t="shared" si="9"/>
        <v>1.7537379554767969</v>
      </c>
      <c r="R16" s="12">
        <f t="shared" si="5"/>
        <v>1144</v>
      </c>
      <c r="S16" s="4">
        <f t="shared" si="2"/>
        <v>4897.5</v>
      </c>
      <c r="T16" s="7">
        <f t="shared" si="10"/>
        <v>1.724320042249802</v>
      </c>
      <c r="U16" s="13">
        <v>43910</v>
      </c>
      <c r="V16" s="11" t="str">
        <f t="shared" si="0"/>
        <v>Freitag</v>
      </c>
      <c r="W16" s="14">
        <v>2958</v>
      </c>
      <c r="Z16" s="12">
        <f t="shared" si="3"/>
        <v>4984.7142857142853</v>
      </c>
      <c r="AA16" s="22">
        <f t="shared" si="7"/>
        <v>1.3995267126584308</v>
      </c>
      <c r="AB16" s="12">
        <f t="shared" si="11"/>
        <v>7326.2609021442313</v>
      </c>
      <c r="AC16" s="16">
        <f t="shared" si="12"/>
        <v>2.0569479510271789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1122</v>
      </c>
      <c r="AQ16" s="15">
        <f t="shared" ref="AQ16:AQ73" si="20">ABS(P16-$D16)</f>
        <v>1881</v>
      </c>
      <c r="AR16" s="15">
        <f t="shared" si="16"/>
        <v>1034.2857142857147</v>
      </c>
      <c r="AS16" s="15">
        <f t="shared" si="17"/>
        <v>1307.2609021442313</v>
      </c>
    </row>
    <row r="17" spans="1:45">
      <c r="A17" s="10">
        <v>43907</v>
      </c>
      <c r="B17" s="31">
        <v>15</v>
      </c>
      <c r="C17" s="11" t="str">
        <f t="shared" si="1"/>
        <v>Dienstag</v>
      </c>
      <c r="D17">
        <v>5261</v>
      </c>
      <c r="E17">
        <v>5195</v>
      </c>
      <c r="F17">
        <v>5338</v>
      </c>
      <c r="G17">
        <v>5117</v>
      </c>
      <c r="H17">
        <v>5052</v>
      </c>
      <c r="I17">
        <v>5185</v>
      </c>
      <c r="J17">
        <v>1.49</v>
      </c>
      <c r="K17">
        <v>1.47</v>
      </c>
      <c r="L17">
        <v>1.5</v>
      </c>
      <c r="M17">
        <v>1.57</v>
      </c>
      <c r="N17">
        <v>1.56</v>
      </c>
      <c r="O17">
        <v>1.58</v>
      </c>
      <c r="P17" s="12">
        <f t="shared" si="4"/>
        <v>4524.1428571428569</v>
      </c>
      <c r="Q17" s="15">
        <f t="shared" si="9"/>
        <v>1.566563036518027</v>
      </c>
      <c r="R17" s="12">
        <f t="shared" si="5"/>
        <v>1042</v>
      </c>
      <c r="S17" s="4">
        <f t="shared" si="2"/>
        <v>5117.5</v>
      </c>
      <c r="T17" s="7">
        <f t="shared" si="10"/>
        <v>1.4879697608490223</v>
      </c>
      <c r="U17" s="13">
        <v>43911</v>
      </c>
      <c r="V17" s="11" t="str">
        <f t="shared" si="0"/>
        <v>Samstag</v>
      </c>
      <c r="W17" s="14">
        <v>2705</v>
      </c>
      <c r="Z17" s="12">
        <f t="shared" si="3"/>
        <v>5116.8571428571431</v>
      </c>
      <c r="AA17" s="8">
        <f t="shared" si="7"/>
        <v>1.2365532003038044</v>
      </c>
      <c r="AB17" s="12">
        <f t="shared" si="11"/>
        <v>7200.1058880346109</v>
      </c>
      <c r="AC17" s="16">
        <f t="shared" si="12"/>
        <v>1.7399965896652032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144</v>
      </c>
      <c r="AQ17" s="15">
        <f t="shared" si="20"/>
        <v>736.85714285714312</v>
      </c>
      <c r="AR17" s="15">
        <f t="shared" si="16"/>
        <v>144.14285714285688</v>
      </c>
      <c r="AS17" s="15">
        <f t="shared" si="17"/>
        <v>1939.1058880346109</v>
      </c>
    </row>
    <row r="18" spans="1:45">
      <c r="A18" s="10">
        <v>43908</v>
      </c>
      <c r="B18" s="31">
        <v>16</v>
      </c>
      <c r="C18" s="11" t="str">
        <f t="shared" si="1"/>
        <v>Mittwoch</v>
      </c>
      <c r="D18">
        <v>5315</v>
      </c>
      <c r="E18">
        <v>5249</v>
      </c>
      <c r="F18">
        <v>5379</v>
      </c>
      <c r="G18">
        <v>5327</v>
      </c>
      <c r="H18">
        <v>5261</v>
      </c>
      <c r="I18">
        <v>5395</v>
      </c>
      <c r="J18">
        <v>1.36</v>
      </c>
      <c r="K18">
        <v>1.34</v>
      </c>
      <c r="L18">
        <v>1.37</v>
      </c>
      <c r="M18">
        <v>1.4</v>
      </c>
      <c r="N18">
        <v>1.39</v>
      </c>
      <c r="O18">
        <v>1.41</v>
      </c>
      <c r="P18" s="12">
        <f t="shared" si="4"/>
        <v>4823</v>
      </c>
      <c r="Q18" s="15">
        <f t="shared" si="9"/>
        <v>1.3995267126584308</v>
      </c>
      <c r="R18" s="12">
        <f t="shared" si="5"/>
        <v>2801</v>
      </c>
      <c r="S18" s="4">
        <f t="shared" si="2"/>
        <v>5327</v>
      </c>
      <c r="T18" s="7">
        <f t="shared" si="10"/>
        <v>1.3592753253380965</v>
      </c>
      <c r="U18" s="13">
        <v>43912</v>
      </c>
      <c r="V18" s="11" t="str">
        <f t="shared" si="0"/>
        <v>Sonntag</v>
      </c>
      <c r="W18" s="14">
        <v>1948</v>
      </c>
      <c r="Z18" s="12">
        <f t="shared" si="3"/>
        <v>5112</v>
      </c>
      <c r="AA18" s="8">
        <f t="shared" si="7"/>
        <v>1.1299377940572801</v>
      </c>
      <c r="AB18" s="12">
        <f t="shared" si="11"/>
        <v>6946.4264754481856</v>
      </c>
      <c r="AC18" s="16">
        <f t="shared" si="12"/>
        <v>1.5354127167936247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12</v>
      </c>
      <c r="AQ18" s="15">
        <f t="shared" si="20"/>
        <v>492</v>
      </c>
      <c r="AR18" s="15">
        <f t="shared" si="16"/>
        <v>203</v>
      </c>
      <c r="AS18" s="15">
        <f t="shared" si="17"/>
        <v>1631.4264754481856</v>
      </c>
    </row>
    <row r="19" spans="1:45">
      <c r="A19" s="10">
        <v>43909</v>
      </c>
      <c r="B19" s="31">
        <v>17</v>
      </c>
      <c r="C19" s="11" t="str">
        <f t="shared" si="1"/>
        <v>Donnerstag</v>
      </c>
      <c r="D19">
        <v>4727</v>
      </c>
      <c r="E19">
        <v>4671</v>
      </c>
      <c r="F19">
        <v>4791</v>
      </c>
      <c r="G19">
        <v>5331</v>
      </c>
      <c r="H19">
        <v>5267</v>
      </c>
      <c r="I19">
        <v>5399</v>
      </c>
      <c r="J19">
        <v>1.24</v>
      </c>
      <c r="K19">
        <v>1.23</v>
      </c>
      <c r="L19">
        <v>1.26</v>
      </c>
      <c r="M19">
        <v>1.24</v>
      </c>
      <c r="N19">
        <v>1.23</v>
      </c>
      <c r="O19">
        <v>1.24</v>
      </c>
      <c r="P19" s="12">
        <f t="shared" si="4"/>
        <v>4984.7142857142853</v>
      </c>
      <c r="Q19" s="15">
        <f t="shared" ref="Q19:Q72" si="21">P20/P16</f>
        <v>1.2365532003038044</v>
      </c>
      <c r="R19" s="12">
        <f t="shared" si="5"/>
        <v>2958</v>
      </c>
      <c r="S19" s="4">
        <f t="shared" si="2"/>
        <v>5330.5</v>
      </c>
      <c r="T19" s="7">
        <f t="shared" si="10"/>
        <v>1.2421064895724105</v>
      </c>
      <c r="U19" s="13">
        <v>43913</v>
      </c>
      <c r="V19" s="11" t="str">
        <f t="shared" si="0"/>
        <v>Montag</v>
      </c>
      <c r="W19" s="14">
        <v>4062</v>
      </c>
      <c r="Z19" s="12">
        <f t="shared" si="3"/>
        <v>4989</v>
      </c>
      <c r="AA19" s="8">
        <f t="shared" si="7"/>
        <v>1.0344184117769024</v>
      </c>
      <c r="AB19" s="12">
        <f t="shared" si="11"/>
        <v>6537.2495833328958</v>
      </c>
      <c r="AC19" s="16">
        <f t="shared" si="12"/>
        <v>1.3554322171538244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604</v>
      </c>
      <c r="AQ19" s="15">
        <f t="shared" si="20"/>
        <v>257.71428571428532</v>
      </c>
      <c r="AR19" s="15">
        <f t="shared" si="16"/>
        <v>262</v>
      </c>
      <c r="AS19" s="15">
        <f t="shared" si="17"/>
        <v>1810.2495833328958</v>
      </c>
    </row>
    <row r="20" spans="1:45">
      <c r="A20" s="10">
        <v>43910</v>
      </c>
      <c r="B20" s="31">
        <v>18</v>
      </c>
      <c r="C20" s="11" t="str">
        <f t="shared" si="1"/>
        <v>Freitag</v>
      </c>
      <c r="D20">
        <v>5306</v>
      </c>
      <c r="E20">
        <v>5241</v>
      </c>
      <c r="F20">
        <v>5377</v>
      </c>
      <c r="G20">
        <v>5152</v>
      </c>
      <c r="H20">
        <v>5089</v>
      </c>
      <c r="I20">
        <v>5221</v>
      </c>
      <c r="J20">
        <v>1.05</v>
      </c>
      <c r="K20">
        <v>1.04</v>
      </c>
      <c r="L20">
        <v>1.06</v>
      </c>
      <c r="M20">
        <v>1.1299999999999999</v>
      </c>
      <c r="N20">
        <v>1.1200000000000001</v>
      </c>
      <c r="O20">
        <v>1.1299999999999999</v>
      </c>
      <c r="P20" s="12">
        <f t="shared" si="4"/>
        <v>5116.8571428571431</v>
      </c>
      <c r="Q20" s="15">
        <f t="shared" si="21"/>
        <v>1.1299377940572801</v>
      </c>
      <c r="R20" s="12">
        <f t="shared" si="5"/>
        <v>2705</v>
      </c>
      <c r="S20" s="4">
        <f t="shared" si="2"/>
        <v>5152.25</v>
      </c>
      <c r="T20" s="7">
        <f t="shared" si="10"/>
        <v>1.0520163348647269</v>
      </c>
      <c r="U20" s="13">
        <v>43914</v>
      </c>
      <c r="V20" s="11" t="str">
        <f t="shared" si="0"/>
        <v>Dienstag</v>
      </c>
      <c r="W20" s="14">
        <v>4764</v>
      </c>
      <c r="Z20" s="12">
        <f t="shared" si="3"/>
        <v>4866.7142857142853</v>
      </c>
      <c r="AA20" s="8">
        <f t="shared" si="7"/>
        <v>0.9763276301837045</v>
      </c>
      <c r="AB20" s="12">
        <f t="shared" si="11"/>
        <v>6094.6105469627346</v>
      </c>
      <c r="AC20" s="16">
        <f t="shared" si="12"/>
        <v>1.2226599555423479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154</v>
      </c>
      <c r="AQ20" s="15">
        <f t="shared" si="20"/>
        <v>189.14285714285688</v>
      </c>
      <c r="AR20" s="15">
        <f t="shared" si="16"/>
        <v>439.28571428571468</v>
      </c>
      <c r="AS20" s="15">
        <f t="shared" si="17"/>
        <v>788.61054696273459</v>
      </c>
    </row>
    <row r="21" spans="1:45">
      <c r="A21" s="10">
        <v>43911</v>
      </c>
      <c r="B21" s="31">
        <v>19</v>
      </c>
      <c r="C21" s="11" t="str">
        <f t="shared" si="1"/>
        <v>Samstag</v>
      </c>
      <c r="D21">
        <v>4443</v>
      </c>
      <c r="E21">
        <v>4386</v>
      </c>
      <c r="F21">
        <v>4507</v>
      </c>
      <c r="G21">
        <v>4948</v>
      </c>
      <c r="H21">
        <v>4887</v>
      </c>
      <c r="I21">
        <v>5013</v>
      </c>
      <c r="J21">
        <v>0.97</v>
      </c>
      <c r="K21">
        <v>0.96</v>
      </c>
      <c r="L21">
        <v>0.98</v>
      </c>
      <c r="M21">
        <v>1.03</v>
      </c>
      <c r="N21">
        <v>1.03</v>
      </c>
      <c r="O21">
        <v>1.04</v>
      </c>
      <c r="P21" s="12">
        <f t="shared" si="4"/>
        <v>5112</v>
      </c>
      <c r="Q21" s="15">
        <f t="shared" si="21"/>
        <v>1.0344184117769024</v>
      </c>
      <c r="R21" s="12">
        <f t="shared" si="5"/>
        <v>1948</v>
      </c>
      <c r="S21" s="4">
        <f t="shared" si="2"/>
        <v>4947.75</v>
      </c>
      <c r="T21" s="7">
        <f t="shared" si="10"/>
        <v>0.9668295065950171</v>
      </c>
      <c r="U21" s="13">
        <v>43915</v>
      </c>
      <c r="V21" s="11" t="str">
        <f t="shared" si="0"/>
        <v>Mittwoch</v>
      </c>
      <c r="W21" s="14">
        <v>4118</v>
      </c>
      <c r="Z21" s="12">
        <f t="shared" si="3"/>
        <v>4706.4285714285716</v>
      </c>
      <c r="AA21" s="8">
        <f t="shared" si="7"/>
        <v>0.91978893293874586</v>
      </c>
      <c r="AB21" s="12">
        <f t="shared" si="11"/>
        <v>5656.5748616672618</v>
      </c>
      <c r="AC21" s="16">
        <f t="shared" si="12"/>
        <v>1.1054783637185446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505</v>
      </c>
      <c r="AQ21" s="15">
        <f t="shared" si="20"/>
        <v>669</v>
      </c>
      <c r="AR21" s="15">
        <f t="shared" si="16"/>
        <v>263.42857142857156</v>
      </c>
      <c r="AS21" s="15">
        <f t="shared" si="17"/>
        <v>1213.5748616672618</v>
      </c>
    </row>
    <row r="22" spans="1:45">
      <c r="A22" s="10">
        <v>43912</v>
      </c>
      <c r="B22" s="31">
        <v>20</v>
      </c>
      <c r="C22" s="11" t="str">
        <f t="shared" si="1"/>
        <v>Sonntag</v>
      </c>
      <c r="D22">
        <v>3852</v>
      </c>
      <c r="E22">
        <v>3781</v>
      </c>
      <c r="F22">
        <v>3924</v>
      </c>
      <c r="G22">
        <v>4582</v>
      </c>
      <c r="H22">
        <v>4520</v>
      </c>
      <c r="I22">
        <v>4649</v>
      </c>
      <c r="J22" s="29">
        <v>0.86</v>
      </c>
      <c r="K22">
        <v>0.85</v>
      </c>
      <c r="L22">
        <v>0.87</v>
      </c>
      <c r="M22">
        <v>0.98</v>
      </c>
      <c r="N22">
        <v>0.97</v>
      </c>
      <c r="O22">
        <v>0.98</v>
      </c>
      <c r="P22" s="12">
        <f t="shared" si="4"/>
        <v>4989</v>
      </c>
      <c r="Q22" s="15">
        <f t="shared" si="21"/>
        <v>0.9763276301837045</v>
      </c>
      <c r="R22" s="12">
        <f t="shared" si="5"/>
        <v>4062</v>
      </c>
      <c r="S22" s="4">
        <f t="shared" si="2"/>
        <v>4582</v>
      </c>
      <c r="T22" s="7">
        <f t="shared" si="10"/>
        <v>0.86014642387835549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3"/>
        <v>4577.7142857142853</v>
      </c>
      <c r="AA22" s="22">
        <f t="shared" si="7"/>
        <v>0.89548401520232501</v>
      </c>
      <c r="AB22" s="12">
        <f t="shared" si="11"/>
        <v>5133.6311762805881</v>
      </c>
      <c r="AC22" s="16">
        <f t="shared" si="12"/>
        <v>1.0042314507591135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730</v>
      </c>
      <c r="AQ22" s="15">
        <f t="shared" si="20"/>
        <v>1137</v>
      </c>
      <c r="AR22" s="15">
        <f t="shared" si="16"/>
        <v>725.71428571428532</v>
      </c>
      <c r="AS22" s="15">
        <f t="shared" si="17"/>
        <v>1281.6311762805881</v>
      </c>
    </row>
    <row r="23" spans="1:45" s="9" customFormat="1">
      <c r="A23" s="3">
        <v>43913</v>
      </c>
      <c r="B23" s="31">
        <v>21</v>
      </c>
      <c r="C23" s="9" t="str">
        <f t="shared" si="1"/>
        <v>Montag</v>
      </c>
      <c r="D23">
        <v>5163</v>
      </c>
      <c r="E23">
        <v>5100</v>
      </c>
      <c r="F23">
        <v>5236</v>
      </c>
      <c r="G23">
        <v>4691</v>
      </c>
      <c r="H23">
        <v>4627</v>
      </c>
      <c r="I23">
        <v>4761</v>
      </c>
      <c r="J23">
        <v>0.88</v>
      </c>
      <c r="K23">
        <v>0.87</v>
      </c>
      <c r="L23">
        <v>0.89</v>
      </c>
      <c r="M23">
        <v>0.92</v>
      </c>
      <c r="N23">
        <v>0.92</v>
      </c>
      <c r="O23">
        <v>0.92</v>
      </c>
      <c r="P23" s="12">
        <f t="shared" si="4"/>
        <v>4866.7142857142853</v>
      </c>
      <c r="Q23" s="15">
        <f t="shared" si="21"/>
        <v>0.91978893293874586</v>
      </c>
      <c r="R23" s="4">
        <f t="shared" si="5"/>
        <v>4764</v>
      </c>
      <c r="S23" s="4">
        <f t="shared" si="2"/>
        <v>4691</v>
      </c>
      <c r="T23" s="7">
        <f t="shared" si="10"/>
        <v>0.8800300159459713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3"/>
        <v>4475.8571428571431</v>
      </c>
      <c r="AA23" s="8">
        <f t="shared" si="7"/>
        <v>0.89714514789680155</v>
      </c>
      <c r="AB23" s="4">
        <f t="shared" si="11"/>
        <v>4776.9552689440625</v>
      </c>
      <c r="AC23" s="8">
        <f t="shared" si="12"/>
        <v>0.95749754839528212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472</v>
      </c>
      <c r="AQ23" s="15">
        <f t="shared" si="20"/>
        <v>296.28571428571468</v>
      </c>
      <c r="AR23" s="15">
        <f t="shared" si="16"/>
        <v>687.14285714285688</v>
      </c>
      <c r="AS23" s="15">
        <f t="shared" si="17"/>
        <v>386.04473105593752</v>
      </c>
    </row>
    <row r="24" spans="1:45" s="9" customFormat="1">
      <c r="A24" s="3">
        <v>43914</v>
      </c>
      <c r="B24" s="31">
        <v>22</v>
      </c>
      <c r="C24" s="9" t="str">
        <f t="shared" si="1"/>
        <v>Dienstag</v>
      </c>
      <c r="D24">
        <v>4139</v>
      </c>
      <c r="E24">
        <v>4071</v>
      </c>
      <c r="F24">
        <v>4206</v>
      </c>
      <c r="G24">
        <v>4399</v>
      </c>
      <c r="H24">
        <v>4334</v>
      </c>
      <c r="I24">
        <v>4468</v>
      </c>
      <c r="J24" s="29">
        <v>0.85</v>
      </c>
      <c r="K24">
        <v>0.84</v>
      </c>
      <c r="L24">
        <v>0.86</v>
      </c>
      <c r="M24">
        <v>0.9</v>
      </c>
      <c r="N24">
        <v>0.89</v>
      </c>
      <c r="O24">
        <v>0.9</v>
      </c>
      <c r="P24" s="12">
        <f t="shared" si="4"/>
        <v>4706.4285714285716</v>
      </c>
      <c r="Q24" s="15">
        <f t="shared" si="21"/>
        <v>0.89548401520232501</v>
      </c>
      <c r="R24" s="4">
        <f t="shared" si="5"/>
        <v>4118</v>
      </c>
      <c r="S24" s="4">
        <f t="shared" si="2"/>
        <v>4399.25</v>
      </c>
      <c r="T24" s="7">
        <f t="shared" si="10"/>
        <v>0.85385025959532246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3"/>
        <v>4306.7142857142853</v>
      </c>
      <c r="AA24" s="22">
        <f t="shared" si="7"/>
        <v>0.88493263275310419</v>
      </c>
      <c r="AB24" s="4">
        <f t="shared" si="11"/>
        <v>4407.9796518805324</v>
      </c>
      <c r="AC24" s="8">
        <f t="shared" si="12"/>
        <v>0.90574038110675226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260</v>
      </c>
      <c r="AQ24" s="15">
        <f t="shared" si="20"/>
        <v>567.42857142857156</v>
      </c>
      <c r="AR24" s="15">
        <f t="shared" si="16"/>
        <v>167.71428571428532</v>
      </c>
      <c r="AS24" s="15">
        <f t="shared" si="17"/>
        <v>268.9796518805324</v>
      </c>
    </row>
    <row r="25" spans="1:45" s="9" customFormat="1">
      <c r="A25" s="3">
        <v>43915</v>
      </c>
      <c r="B25" s="31">
        <v>23</v>
      </c>
      <c r="C25" s="9" t="str">
        <f t="shared" si="1"/>
        <v>Mittwoch</v>
      </c>
      <c r="D25">
        <v>4414</v>
      </c>
      <c r="E25">
        <v>4357</v>
      </c>
      <c r="F25">
        <v>4483</v>
      </c>
      <c r="G25">
        <v>4392</v>
      </c>
      <c r="H25">
        <v>4327</v>
      </c>
      <c r="I25">
        <v>4462</v>
      </c>
      <c r="J25">
        <v>0.89</v>
      </c>
      <c r="K25">
        <v>0.88</v>
      </c>
      <c r="L25">
        <v>0.9</v>
      </c>
      <c r="M25">
        <v>0.9</v>
      </c>
      <c r="N25">
        <v>0.89</v>
      </c>
      <c r="O25">
        <v>0.9</v>
      </c>
      <c r="P25" s="12">
        <f t="shared" si="4"/>
        <v>4577.7142857142853</v>
      </c>
      <c r="Q25" s="15">
        <f t="shared" si="21"/>
        <v>0.89714514789680155</v>
      </c>
      <c r="R25" s="4">
        <f t="shared" si="5"/>
        <v>4954</v>
      </c>
      <c r="S25" s="4">
        <f t="shared" si="2"/>
        <v>4392</v>
      </c>
      <c r="T25" s="7">
        <f t="shared" si="10"/>
        <v>0.88767621646202821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3"/>
        <v>4230.2857142857147</v>
      </c>
      <c r="AA25" s="8">
        <f t="shared" si="7"/>
        <v>0.8988313856427379</v>
      </c>
      <c r="AB25" s="4">
        <f t="shared" si="11"/>
        <v>4214.4291607535897</v>
      </c>
      <c r="AC25" s="8">
        <f t="shared" si="12"/>
        <v>0.89546225907649502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22</v>
      </c>
      <c r="AQ25" s="15">
        <f t="shared" si="20"/>
        <v>163.71428571428532</v>
      </c>
      <c r="AR25" s="15">
        <f t="shared" si="16"/>
        <v>183.71428571428532</v>
      </c>
      <c r="AS25" s="15">
        <f t="shared" si="17"/>
        <v>199.57083924641029</v>
      </c>
    </row>
    <row r="26" spans="1:45" s="9" customFormat="1">
      <c r="A26" s="3">
        <v>43916</v>
      </c>
      <c r="B26" s="31">
        <v>24</v>
      </c>
      <c r="C26" s="9" t="str">
        <f t="shared" si="1"/>
        <v>Donnerstag</v>
      </c>
      <c r="D26">
        <v>4014</v>
      </c>
      <c r="E26">
        <v>3949</v>
      </c>
      <c r="F26">
        <v>4083</v>
      </c>
      <c r="G26">
        <v>4433</v>
      </c>
      <c r="H26">
        <v>4369</v>
      </c>
      <c r="I26">
        <v>4502</v>
      </c>
      <c r="J26">
        <v>0.97</v>
      </c>
      <c r="K26">
        <v>0.96</v>
      </c>
      <c r="L26">
        <v>0.98</v>
      </c>
      <c r="M26">
        <v>0.88</v>
      </c>
      <c r="N26">
        <v>0.88</v>
      </c>
      <c r="O26">
        <v>0.89</v>
      </c>
      <c r="P26" s="12">
        <f t="shared" si="4"/>
        <v>4475.8571428571431</v>
      </c>
      <c r="Q26" s="15">
        <f t="shared" si="21"/>
        <v>0.88493263275310419</v>
      </c>
      <c r="R26" s="4">
        <f t="shared" si="5"/>
        <v>5780</v>
      </c>
      <c r="S26" s="4">
        <f t="shared" si="2"/>
        <v>4432.5</v>
      </c>
      <c r="T26" s="7">
        <f t="shared" si="10"/>
        <v>0.96737232649498039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3"/>
        <v>4154.2857142857147</v>
      </c>
      <c r="AA26" s="8">
        <f t="shared" si="7"/>
        <v>0.9075021844963177</v>
      </c>
      <c r="AB26" s="4">
        <f t="shared" si="11"/>
        <v>4139.7338216796288</v>
      </c>
      <c r="AC26" s="8">
        <f t="shared" si="12"/>
        <v>0.90432332891516054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419</v>
      </c>
      <c r="AQ26" s="15">
        <f t="shared" si="20"/>
        <v>461.85714285714312</v>
      </c>
      <c r="AR26" s="15">
        <f t="shared" si="16"/>
        <v>140.28571428571468</v>
      </c>
      <c r="AS26" s="15">
        <f t="shared" si="17"/>
        <v>125.73382167962882</v>
      </c>
    </row>
    <row r="27" spans="1:45" s="9" customFormat="1">
      <c r="A27" s="3">
        <v>43917</v>
      </c>
      <c r="B27" s="31">
        <v>25</v>
      </c>
      <c r="C27" s="9" t="str">
        <f t="shared" si="1"/>
        <v>Freitag</v>
      </c>
      <c r="D27">
        <v>4122</v>
      </c>
      <c r="E27">
        <v>4055</v>
      </c>
      <c r="F27">
        <v>4189</v>
      </c>
      <c r="G27">
        <v>4172</v>
      </c>
      <c r="H27">
        <v>4108</v>
      </c>
      <c r="I27">
        <v>4240</v>
      </c>
      <c r="J27">
        <v>0.89</v>
      </c>
      <c r="K27">
        <v>0.88</v>
      </c>
      <c r="L27">
        <v>0.9</v>
      </c>
      <c r="M27">
        <v>0.9</v>
      </c>
      <c r="N27">
        <v>0.89</v>
      </c>
      <c r="O27">
        <v>0.9</v>
      </c>
      <c r="P27" s="12">
        <f t="shared" si="4"/>
        <v>4306.7142857142853</v>
      </c>
      <c r="Q27" s="15">
        <f t="shared" si="21"/>
        <v>0.8988313856427379</v>
      </c>
      <c r="R27" s="4">
        <f t="shared" si="5"/>
        <v>6294</v>
      </c>
      <c r="S27" s="4">
        <f t="shared" si="2"/>
        <v>4172.25</v>
      </c>
      <c r="T27" s="7">
        <f t="shared" si="10"/>
        <v>0.88941590279258154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3"/>
        <v>4042.8571428571427</v>
      </c>
      <c r="AA27" s="8">
        <f t="shared" si="7"/>
        <v>0.9032587533114167</v>
      </c>
      <c r="AB27" s="4">
        <f t="shared" si="11"/>
        <v>3936.4417659775017</v>
      </c>
      <c r="AC27" s="8">
        <f t="shared" si="12"/>
        <v>0.879483334775223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50</v>
      </c>
      <c r="AQ27" s="15">
        <f t="shared" si="20"/>
        <v>184.71428571428532</v>
      </c>
      <c r="AR27" s="15">
        <f t="shared" si="16"/>
        <v>79.142857142857338</v>
      </c>
      <c r="AS27" s="15">
        <f t="shared" si="17"/>
        <v>185.55823402249825</v>
      </c>
    </row>
    <row r="28" spans="1:45" s="9" customFormat="1">
      <c r="A28" s="3">
        <v>43918</v>
      </c>
      <c r="B28" s="31">
        <v>26</v>
      </c>
      <c r="C28" s="9" t="str">
        <f t="shared" si="1"/>
        <v>Samstag</v>
      </c>
      <c r="D28">
        <v>3908</v>
      </c>
      <c r="E28">
        <v>3843</v>
      </c>
      <c r="F28">
        <v>3977</v>
      </c>
      <c r="G28">
        <v>4115</v>
      </c>
      <c r="H28">
        <v>4051</v>
      </c>
      <c r="I28">
        <v>4183</v>
      </c>
      <c r="J28" s="29">
        <v>0.94</v>
      </c>
      <c r="K28">
        <v>0.92</v>
      </c>
      <c r="L28">
        <v>0.95</v>
      </c>
      <c r="M28">
        <v>0.91</v>
      </c>
      <c r="N28">
        <v>0.9</v>
      </c>
      <c r="O28">
        <v>0.91</v>
      </c>
      <c r="P28" s="12">
        <f t="shared" si="4"/>
        <v>4230.2857142857147</v>
      </c>
      <c r="Q28" s="15">
        <f t="shared" si="21"/>
        <v>0.9075021844963177</v>
      </c>
      <c r="R28" s="4">
        <f t="shared" si="5"/>
        <v>3965</v>
      </c>
      <c r="S28" s="4">
        <f t="shared" si="2"/>
        <v>4114.5</v>
      </c>
      <c r="T28" s="7">
        <f t="shared" si="10"/>
        <v>0.93527305790759785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3"/>
        <v>3964.8571428571427</v>
      </c>
      <c r="AA28" s="8">
        <f t="shared" si="7"/>
        <v>0.9206222841410423</v>
      </c>
      <c r="AB28" s="4">
        <f t="shared" si="11"/>
        <v>3910.3244462008074</v>
      </c>
      <c r="AC28" s="8">
        <f t="shared" si="12"/>
        <v>0.90796003328376473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207</v>
      </c>
      <c r="AQ28" s="15">
        <f t="shared" si="20"/>
        <v>322.28571428571468</v>
      </c>
      <c r="AR28" s="15">
        <f t="shared" si="16"/>
        <v>56.857142857142662</v>
      </c>
      <c r="AS28" s="15">
        <f t="shared" si="17"/>
        <v>2.3244462008074152</v>
      </c>
    </row>
    <row r="29" spans="1:45" s="9" customFormat="1">
      <c r="A29" s="3">
        <v>43919</v>
      </c>
      <c r="B29" s="31">
        <v>27</v>
      </c>
      <c r="C29" s="9" t="str">
        <f t="shared" si="1"/>
        <v>Sonntag</v>
      </c>
      <c r="D29">
        <v>3320</v>
      </c>
      <c r="E29">
        <v>3250</v>
      </c>
      <c r="F29">
        <v>3386</v>
      </c>
      <c r="G29">
        <v>3841</v>
      </c>
      <c r="H29">
        <v>3774</v>
      </c>
      <c r="I29">
        <v>3909</v>
      </c>
      <c r="J29">
        <v>0.87</v>
      </c>
      <c r="K29">
        <v>0.87</v>
      </c>
      <c r="L29">
        <v>0.88</v>
      </c>
      <c r="M29">
        <v>0.9</v>
      </c>
      <c r="N29">
        <v>0.9</v>
      </c>
      <c r="O29">
        <v>0.91</v>
      </c>
      <c r="P29" s="12">
        <f t="shared" si="4"/>
        <v>4154.2857142857147</v>
      </c>
      <c r="Q29" s="15">
        <f t="shared" si="21"/>
        <v>0.9032587533114167</v>
      </c>
      <c r="R29" s="4">
        <f t="shared" si="5"/>
        <v>4751</v>
      </c>
      <c r="S29" s="4">
        <f t="shared" si="2"/>
        <v>3841</v>
      </c>
      <c r="T29" s="7">
        <f t="shared" si="10"/>
        <v>0.87454462659380694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3"/>
        <v>3909.4285714285716</v>
      </c>
      <c r="AA29" s="22">
        <f t="shared" si="7"/>
        <v>0.92415237066054301</v>
      </c>
      <c r="AB29" s="4">
        <f t="shared" si="11"/>
        <v>3848.1998151089042</v>
      </c>
      <c r="AC29" s="8">
        <f t="shared" si="12"/>
        <v>0.90967846500615723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521</v>
      </c>
      <c r="AQ29" s="15">
        <f t="shared" si="20"/>
        <v>834.28571428571468</v>
      </c>
      <c r="AR29" s="15">
        <f t="shared" si="16"/>
        <v>589.42857142857156</v>
      </c>
      <c r="AS29" s="15">
        <f t="shared" si="17"/>
        <v>528.1998151089042</v>
      </c>
    </row>
    <row r="30" spans="1:45">
      <c r="A30" s="10">
        <v>43920</v>
      </c>
      <c r="B30" s="31">
        <v>28</v>
      </c>
      <c r="C30" s="11" t="str">
        <f t="shared" si="1"/>
        <v>Montag</v>
      </c>
      <c r="D30">
        <v>4383</v>
      </c>
      <c r="E30">
        <v>4326</v>
      </c>
      <c r="F30">
        <v>4438</v>
      </c>
      <c r="G30">
        <v>3933</v>
      </c>
      <c r="H30">
        <v>3868</v>
      </c>
      <c r="I30">
        <v>3998</v>
      </c>
      <c r="J30">
        <v>0.89</v>
      </c>
      <c r="K30">
        <v>0.88</v>
      </c>
      <c r="L30">
        <v>0.9</v>
      </c>
      <c r="M30">
        <v>0.92</v>
      </c>
      <c r="N30">
        <v>0.91</v>
      </c>
      <c r="O30">
        <v>0.93</v>
      </c>
      <c r="P30" s="12">
        <f t="shared" si="4"/>
        <v>4042.8571428571427</v>
      </c>
      <c r="Q30" s="15">
        <f t="shared" si="21"/>
        <v>0.9206222841410423</v>
      </c>
      <c r="R30" s="12">
        <f t="shared" si="5"/>
        <v>4615</v>
      </c>
      <c r="S30" s="4">
        <f t="shared" si="2"/>
        <v>3933.25</v>
      </c>
      <c r="T30" s="7">
        <f t="shared" si="10"/>
        <v>0.88736604624929494</v>
      </c>
      <c r="U30" s="13">
        <v>43924</v>
      </c>
      <c r="V30" s="11" t="str">
        <f t="shared" si="0"/>
        <v>Freitag</v>
      </c>
      <c r="W30" s="14">
        <v>6174</v>
      </c>
      <c r="Z30" s="12">
        <f t="shared" si="3"/>
        <v>3873.2857142857142</v>
      </c>
      <c r="AA30" s="8">
        <f t="shared" si="7"/>
        <v>0.93235900962861062</v>
      </c>
      <c r="AB30" s="12">
        <f t="shared" si="11"/>
        <v>3750.0382424462291</v>
      </c>
      <c r="AC30" s="16">
        <f t="shared" si="12"/>
        <v>0.9026914613866438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450</v>
      </c>
      <c r="AQ30" s="15">
        <f t="shared" si="20"/>
        <v>340.14285714285734</v>
      </c>
      <c r="AR30" s="15">
        <f t="shared" si="16"/>
        <v>509.71428571428578</v>
      </c>
      <c r="AS30" s="15">
        <f t="shared" si="17"/>
        <v>632.96175755377089</v>
      </c>
    </row>
    <row r="31" spans="1:45">
      <c r="A31" s="10">
        <v>43921</v>
      </c>
      <c r="B31" s="31">
        <v>29</v>
      </c>
      <c r="C31" s="11" t="str">
        <f t="shared" si="1"/>
        <v>Dienstag</v>
      </c>
      <c r="D31">
        <v>3593</v>
      </c>
      <c r="E31">
        <v>3526</v>
      </c>
      <c r="F31">
        <v>3659</v>
      </c>
      <c r="G31">
        <v>3801</v>
      </c>
      <c r="H31">
        <v>3736</v>
      </c>
      <c r="I31">
        <v>3865</v>
      </c>
      <c r="J31">
        <v>0.91</v>
      </c>
      <c r="K31">
        <v>0.9</v>
      </c>
      <c r="L31">
        <v>0.92</v>
      </c>
      <c r="M31">
        <v>0.92</v>
      </c>
      <c r="N31">
        <v>0.92</v>
      </c>
      <c r="O31">
        <v>0.93</v>
      </c>
      <c r="P31" s="12">
        <f t="shared" si="4"/>
        <v>3964.8571428571427</v>
      </c>
      <c r="Q31" s="15">
        <f t="shared" si="21"/>
        <v>0.92415237066054301</v>
      </c>
      <c r="R31" s="12">
        <f t="shared" si="5"/>
        <v>5453</v>
      </c>
      <c r="S31" s="4">
        <f t="shared" si="2"/>
        <v>3801</v>
      </c>
      <c r="T31" s="7">
        <f t="shared" si="10"/>
        <v>0.91101923422613695</v>
      </c>
      <c r="U31" s="13">
        <v>43925</v>
      </c>
      <c r="V31" s="11" t="str">
        <f t="shared" si="0"/>
        <v>Samstag</v>
      </c>
      <c r="W31" s="14">
        <v>6082</v>
      </c>
      <c r="Z31" s="12">
        <f t="shared" si="3"/>
        <v>3821.8571428571427</v>
      </c>
      <c r="AA31" s="22">
        <f t="shared" si="7"/>
        <v>0.94533568904593634</v>
      </c>
      <c r="AB31" s="12">
        <f t="shared" si="11"/>
        <v>3723.2731694260115</v>
      </c>
      <c r="AC31" s="16">
        <f t="shared" si="12"/>
        <v>0.92095096063540927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208</v>
      </c>
      <c r="AQ31" s="15">
        <f t="shared" si="20"/>
        <v>371.85714285714266</v>
      </c>
      <c r="AR31" s="15">
        <f t="shared" si="16"/>
        <v>228.85714285714266</v>
      </c>
      <c r="AS31" s="15">
        <f t="shared" si="17"/>
        <v>130.27316942601146</v>
      </c>
    </row>
    <row r="32" spans="1:45">
      <c r="A32" s="10">
        <v>43922</v>
      </c>
      <c r="B32" s="31">
        <v>30</v>
      </c>
      <c r="C32" s="11" t="str">
        <f t="shared" si="1"/>
        <v>Mittwoch</v>
      </c>
      <c r="D32">
        <v>4026</v>
      </c>
      <c r="E32">
        <v>3962</v>
      </c>
      <c r="F32">
        <v>4086</v>
      </c>
      <c r="G32">
        <v>3830</v>
      </c>
      <c r="H32">
        <v>3766</v>
      </c>
      <c r="I32">
        <v>3892</v>
      </c>
      <c r="J32">
        <v>0.93</v>
      </c>
      <c r="K32">
        <v>0.92</v>
      </c>
      <c r="L32">
        <v>0.94</v>
      </c>
      <c r="M32">
        <v>0.93</v>
      </c>
      <c r="N32">
        <v>0.93</v>
      </c>
      <c r="O32">
        <v>0.94</v>
      </c>
      <c r="P32" s="12">
        <f t="shared" si="4"/>
        <v>3909.4285714285716</v>
      </c>
      <c r="Q32" s="15">
        <f t="shared" si="21"/>
        <v>0.93235900962861062</v>
      </c>
      <c r="R32" s="12">
        <f t="shared" si="5"/>
        <v>6156</v>
      </c>
      <c r="S32" s="4">
        <f t="shared" si="2"/>
        <v>3830.5</v>
      </c>
      <c r="T32" s="7">
        <f t="shared" si="10"/>
        <v>0.93097581723174139</v>
      </c>
      <c r="U32" s="13">
        <v>43926</v>
      </c>
      <c r="V32" s="11" t="str">
        <f t="shared" si="0"/>
        <v>Sonntag</v>
      </c>
      <c r="W32" s="14">
        <v>5936</v>
      </c>
      <c r="Z32" s="12">
        <f t="shared" si="3"/>
        <v>3701.2857142857142</v>
      </c>
      <c r="AA32" s="8">
        <f t="shared" si="7"/>
        <v>0.93352309576997916</v>
      </c>
      <c r="AB32" s="12">
        <f t="shared" si="11"/>
        <v>3687.5891255383799</v>
      </c>
      <c r="AC32" s="16">
        <f t="shared" si="12"/>
        <v>0.93006859835586442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196</v>
      </c>
      <c r="AQ32" s="15">
        <f t="shared" si="20"/>
        <v>116.57142857142844</v>
      </c>
      <c r="AR32" s="15">
        <f t="shared" si="16"/>
        <v>324.71428571428578</v>
      </c>
      <c r="AS32" s="15">
        <f t="shared" si="17"/>
        <v>338.4108744616201</v>
      </c>
    </row>
    <row r="33" spans="1:45">
      <c r="A33" s="10">
        <v>43923</v>
      </c>
      <c r="B33" s="31">
        <v>31</v>
      </c>
      <c r="C33" s="11" t="str">
        <f t="shared" si="1"/>
        <v>Donnerstag</v>
      </c>
      <c r="D33">
        <v>3761</v>
      </c>
      <c r="E33">
        <v>3697</v>
      </c>
      <c r="F33">
        <v>3830</v>
      </c>
      <c r="G33">
        <v>3940</v>
      </c>
      <c r="H33">
        <v>3878</v>
      </c>
      <c r="I33">
        <v>4003</v>
      </c>
      <c r="J33" s="29">
        <v>1.03</v>
      </c>
      <c r="K33">
        <v>1.01</v>
      </c>
      <c r="L33">
        <v>1.04</v>
      </c>
      <c r="M33">
        <v>0.95</v>
      </c>
      <c r="N33">
        <v>0.94</v>
      </c>
      <c r="O33">
        <v>0.95</v>
      </c>
      <c r="P33" s="12">
        <f t="shared" si="4"/>
        <v>3873.2857142857142</v>
      </c>
      <c r="Q33" s="15">
        <f t="shared" si="21"/>
        <v>0.94533568904593634</v>
      </c>
      <c r="R33" s="12">
        <f t="shared" si="5"/>
        <v>6174</v>
      </c>
      <c r="S33" s="4">
        <f t="shared" si="2"/>
        <v>3940.75</v>
      </c>
      <c r="T33" s="7">
        <f t="shared" si="10"/>
        <v>1.0259697995313721</v>
      </c>
      <c r="U33" s="13">
        <v>43927</v>
      </c>
      <c r="V33" s="11" t="str">
        <f t="shared" si="0"/>
        <v>Montag</v>
      </c>
      <c r="W33" s="14">
        <v>3677</v>
      </c>
      <c r="Z33" s="12">
        <f t="shared" si="3"/>
        <v>3617</v>
      </c>
      <c r="AA33" s="8">
        <f t="shared" si="7"/>
        <v>0.92519915223269744</v>
      </c>
      <c r="AB33" s="12">
        <f t="shared" si="11"/>
        <v>3686.2508534658564</v>
      </c>
      <c r="AC33" s="16">
        <f t="shared" si="12"/>
        <v>0.94291295674417142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179</v>
      </c>
      <c r="AQ33" s="15">
        <f t="shared" si="20"/>
        <v>112.28571428571422</v>
      </c>
      <c r="AR33" s="15">
        <f t="shared" si="16"/>
        <v>144</v>
      </c>
      <c r="AS33" s="15">
        <f t="shared" si="17"/>
        <v>74.74914653414362</v>
      </c>
    </row>
    <row r="34" spans="1:45">
      <c r="A34" s="10">
        <v>43924</v>
      </c>
      <c r="B34" s="31">
        <v>32</v>
      </c>
      <c r="C34" s="11" t="str">
        <f t="shared" si="1"/>
        <v>Freitag</v>
      </c>
      <c r="D34">
        <v>3762</v>
      </c>
      <c r="E34">
        <v>3703</v>
      </c>
      <c r="F34">
        <v>3833</v>
      </c>
      <c r="G34">
        <v>3785</v>
      </c>
      <c r="H34">
        <v>3722</v>
      </c>
      <c r="I34">
        <v>3852</v>
      </c>
      <c r="J34">
        <v>0.96</v>
      </c>
      <c r="K34">
        <v>0.95</v>
      </c>
      <c r="L34">
        <v>0.98</v>
      </c>
      <c r="M34">
        <v>0.93</v>
      </c>
      <c r="N34">
        <v>0.93</v>
      </c>
      <c r="O34">
        <v>0.94</v>
      </c>
      <c r="P34" s="12">
        <f t="shared" si="4"/>
        <v>3821.8571428571427</v>
      </c>
      <c r="Q34" s="15">
        <f t="shared" si="21"/>
        <v>0.93352309576997916</v>
      </c>
      <c r="R34" s="12">
        <f t="shared" si="5"/>
        <v>6082</v>
      </c>
      <c r="S34" s="4">
        <f t="shared" si="2"/>
        <v>3785.5</v>
      </c>
      <c r="T34" s="7">
        <f t="shared" si="10"/>
        <v>0.96243564482298349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3"/>
        <v>3469.7142857142858</v>
      </c>
      <c r="AA34" s="8">
        <f t="shared" si="7"/>
        <v>0.89580643971526575</v>
      </c>
      <c r="AB34" s="12">
        <f t="shared" si="11"/>
        <v>3666.448125960148</v>
      </c>
      <c r="AC34" s="16">
        <f t="shared" si="12"/>
        <v>0.94659893341648049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3.4193560284734303E-2</v>
      </c>
      <c r="AM34" s="15">
        <f t="shared" ref="AM34:AM72" si="24">ABS(AC34-$M34)</f>
        <v>1.6598933416480444E-2</v>
      </c>
      <c r="AN34" s="15">
        <f t="shared" ref="AN34:AN72" si="25">ABS(X34-$M34)</f>
        <v>0.37</v>
      </c>
      <c r="AO34" s="15">
        <f t="shared" ref="AO34:AO72" si="26">ABS(AG34-$M34)</f>
        <v>4.7403016348779636E-2</v>
      </c>
      <c r="AP34" s="15">
        <f t="shared" si="15"/>
        <v>23</v>
      </c>
      <c r="AQ34" s="15">
        <f t="shared" si="20"/>
        <v>59.857142857142662</v>
      </c>
      <c r="AR34" s="15">
        <f t="shared" si="16"/>
        <v>292.28571428571422</v>
      </c>
      <c r="AS34" s="15">
        <f t="shared" si="17"/>
        <v>95.551874039852009</v>
      </c>
    </row>
    <row r="35" spans="1:45">
      <c r="A35" s="10">
        <v>43925</v>
      </c>
      <c r="B35" s="31">
        <v>33</v>
      </c>
      <c r="C35" s="11" t="str">
        <f t="shared" si="1"/>
        <v>Samstag</v>
      </c>
      <c r="D35">
        <v>3064</v>
      </c>
      <c r="E35">
        <v>2995</v>
      </c>
      <c r="F35">
        <v>3122</v>
      </c>
      <c r="G35">
        <v>3653</v>
      </c>
      <c r="H35">
        <v>3589</v>
      </c>
      <c r="I35">
        <v>3718</v>
      </c>
      <c r="J35">
        <v>0.96</v>
      </c>
      <c r="K35">
        <v>0.95</v>
      </c>
      <c r="L35">
        <v>0.97</v>
      </c>
      <c r="M35">
        <v>0.93</v>
      </c>
      <c r="N35">
        <v>0.92</v>
      </c>
      <c r="O35">
        <v>0.93</v>
      </c>
      <c r="P35" s="12">
        <f t="shared" si="4"/>
        <v>3701.2857142857142</v>
      </c>
      <c r="Q35" s="15">
        <f t="shared" si="21"/>
        <v>0.92519915223269744</v>
      </c>
      <c r="R35" s="12">
        <f t="shared" si="5"/>
        <v>5936</v>
      </c>
      <c r="S35" s="4">
        <f t="shared" si="2"/>
        <v>3653.25</v>
      </c>
      <c r="T35" s="7">
        <f t="shared" si="10"/>
        <v>0.9611286503551697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3"/>
        <v>3398.7142857142858</v>
      </c>
      <c r="AA35" s="8">
        <f t="shared" si="7"/>
        <v>0.88928344484730693</v>
      </c>
      <c r="AB35" s="12">
        <f t="shared" si="11"/>
        <v>3518.2613278741387</v>
      </c>
      <c r="AC35" s="16">
        <f t="shared" si="12"/>
        <v>0.9205632749642646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2.9999999999999916E-2</v>
      </c>
      <c r="AK35" s="15">
        <f t="shared" si="23"/>
        <v>0</v>
      </c>
      <c r="AL35" s="15">
        <f t="shared" ref="AL35:AL70" si="28">ABS(AA35-$M35)</f>
        <v>4.0716555152693124E-2</v>
      </c>
      <c r="AM35" s="15">
        <f t="shared" si="24"/>
        <v>9.4367250357354493E-3</v>
      </c>
      <c r="AN35" s="15">
        <f t="shared" si="25"/>
        <v>0.26999999999999991</v>
      </c>
      <c r="AO35" s="15">
        <f t="shared" si="26"/>
        <v>5.8565899232954077E-4</v>
      </c>
      <c r="AP35" s="15">
        <f t="shared" si="15"/>
        <v>589</v>
      </c>
      <c r="AQ35" s="15">
        <f t="shared" si="20"/>
        <v>637.28571428571422</v>
      </c>
      <c r="AR35" s="15">
        <f t="shared" si="16"/>
        <v>334.71428571428578</v>
      </c>
      <c r="AS35" s="15">
        <f t="shared" si="17"/>
        <v>454.26132787413871</v>
      </c>
    </row>
    <row r="36" spans="1:45">
      <c r="A36" s="10">
        <v>43926</v>
      </c>
      <c r="B36" s="31">
        <v>34</v>
      </c>
      <c r="C36" s="11" t="str">
        <f t="shared" si="1"/>
        <v>Sonntag</v>
      </c>
      <c r="D36">
        <v>2730</v>
      </c>
      <c r="E36">
        <v>2674</v>
      </c>
      <c r="F36">
        <v>2799</v>
      </c>
      <c r="G36">
        <v>3329</v>
      </c>
      <c r="H36">
        <v>3267</v>
      </c>
      <c r="I36">
        <v>3396</v>
      </c>
      <c r="J36" s="29">
        <v>0.87</v>
      </c>
      <c r="K36">
        <v>0.86</v>
      </c>
      <c r="L36">
        <v>0.88</v>
      </c>
      <c r="M36">
        <v>0.9</v>
      </c>
      <c r="N36">
        <v>0.89</v>
      </c>
      <c r="O36">
        <v>0.9</v>
      </c>
      <c r="P36" s="12">
        <f t="shared" si="4"/>
        <v>3617</v>
      </c>
      <c r="Q36" s="15">
        <f t="shared" si="21"/>
        <v>0.89580643971526575</v>
      </c>
      <c r="R36" s="12">
        <f t="shared" si="5"/>
        <v>3677</v>
      </c>
      <c r="S36" s="4">
        <f t="shared" si="2"/>
        <v>3329.25</v>
      </c>
      <c r="T36" s="7">
        <f t="shared" si="10"/>
        <v>0.86914240960710087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3"/>
        <v>3237.5714285714284</v>
      </c>
      <c r="AA36" s="22">
        <f t="shared" si="7"/>
        <v>0.87471534987842059</v>
      </c>
      <c r="AB36" s="12">
        <f t="shared" si="11"/>
        <v>3398.8958606452652</v>
      </c>
      <c r="AC36" s="16">
        <f t="shared" si="12"/>
        <v>0.91830140200381549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2.5284650121579433E-2</v>
      </c>
      <c r="AM36" s="15">
        <f t="shared" si="24"/>
        <v>1.830140200381547E-2</v>
      </c>
      <c r="AN36" s="15">
        <f t="shared" si="25"/>
        <v>0.20000000000000007</v>
      </c>
      <c r="AO36" s="15">
        <f t="shared" si="26"/>
        <v>3.0247064296456294E-2</v>
      </c>
      <c r="AP36" s="15">
        <f t="shared" si="15"/>
        <v>599</v>
      </c>
      <c r="AQ36" s="15">
        <f t="shared" si="20"/>
        <v>887</v>
      </c>
      <c r="AR36" s="15">
        <f t="shared" si="16"/>
        <v>507.57142857142844</v>
      </c>
      <c r="AS36" s="15">
        <f t="shared" si="17"/>
        <v>668.8958606452652</v>
      </c>
    </row>
    <row r="37" spans="1:45" s="9" customFormat="1">
      <c r="A37" s="3">
        <v>43927</v>
      </c>
      <c r="B37" s="31">
        <v>35</v>
      </c>
      <c r="C37" s="9" t="str">
        <f t="shared" si="1"/>
        <v>Montag</v>
      </c>
      <c r="D37">
        <v>3352</v>
      </c>
      <c r="E37">
        <v>3295</v>
      </c>
      <c r="F37">
        <v>3411</v>
      </c>
      <c r="G37">
        <v>3227</v>
      </c>
      <c r="H37">
        <v>3167</v>
      </c>
      <c r="I37">
        <v>3291</v>
      </c>
      <c r="J37">
        <v>0.82</v>
      </c>
      <c r="K37">
        <v>0.81</v>
      </c>
      <c r="L37">
        <v>0.83</v>
      </c>
      <c r="M37">
        <v>0.89</v>
      </c>
      <c r="N37">
        <v>0.88</v>
      </c>
      <c r="O37">
        <v>0.89</v>
      </c>
      <c r="P37" s="12">
        <f t="shared" si="4"/>
        <v>3469.7142857142858</v>
      </c>
      <c r="Q37" s="15">
        <f t="shared" si="21"/>
        <v>0.88928344484730693</v>
      </c>
      <c r="R37" s="4">
        <f t="shared" si="5"/>
        <v>3834</v>
      </c>
      <c r="S37" s="4">
        <f t="shared" ref="S37:S64" si="29">AVERAGE(D34:D37)</f>
        <v>3227</v>
      </c>
      <c r="T37" s="7">
        <f t="shared" si="10"/>
        <v>0.81887965488802894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3088.2857142857142</v>
      </c>
      <c r="AA37" s="22">
        <f t="shared" si="7"/>
        <v>0.85382519056834782</v>
      </c>
      <c r="AB37" s="4">
        <f t="shared" si="11"/>
        <v>3184.969923798531</v>
      </c>
      <c r="AC37" s="22">
        <f t="shared" si="12"/>
        <v>0.88055568808364137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7.0000000000000062E-2</v>
      </c>
      <c r="AK37" s="15">
        <f t="shared" si="23"/>
        <v>0</v>
      </c>
      <c r="AL37" s="15">
        <f t="shared" si="28"/>
        <v>3.6174809431652188E-2</v>
      </c>
      <c r="AM37" s="15">
        <f t="shared" si="24"/>
        <v>9.4443119163586386E-3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125</v>
      </c>
      <c r="AQ37" s="15">
        <f t="shared" si="20"/>
        <v>117.71428571428578</v>
      </c>
      <c r="AR37" s="15">
        <f t="shared" si="16"/>
        <v>263.71428571428578</v>
      </c>
      <c r="AS37" s="15">
        <f t="shared" si="17"/>
        <v>167.030076201469</v>
      </c>
    </row>
    <row r="38" spans="1:45" s="9" customFormat="1">
      <c r="A38" s="3">
        <v>43928</v>
      </c>
      <c r="B38" s="31">
        <v>36</v>
      </c>
      <c r="C38" s="9" t="str">
        <f t="shared" si="1"/>
        <v>Dienstag</v>
      </c>
      <c r="D38">
        <v>3096</v>
      </c>
      <c r="E38">
        <v>3040</v>
      </c>
      <c r="F38">
        <v>3162</v>
      </c>
      <c r="G38">
        <v>3060</v>
      </c>
      <c r="H38">
        <v>3001</v>
      </c>
      <c r="I38">
        <v>3123</v>
      </c>
      <c r="J38" s="26">
        <v>0.81</v>
      </c>
      <c r="K38">
        <v>0.8</v>
      </c>
      <c r="L38">
        <v>0.82</v>
      </c>
      <c r="M38">
        <v>0.87</v>
      </c>
      <c r="N38">
        <v>0.87</v>
      </c>
      <c r="O38">
        <v>0.88</v>
      </c>
      <c r="P38" s="12">
        <f t="shared" si="4"/>
        <v>3398.7142857142858</v>
      </c>
      <c r="Q38" s="15">
        <f t="shared" si="21"/>
        <v>0.87471534987842059</v>
      </c>
      <c r="R38" s="4">
        <f t="shared" si="5"/>
        <v>4003</v>
      </c>
      <c r="S38" s="4">
        <f t="shared" si="29"/>
        <v>3060.5</v>
      </c>
      <c r="T38" s="7">
        <f t="shared" si="10"/>
        <v>0.80847972526746792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2884.1428571428573</v>
      </c>
      <c r="AA38" s="8">
        <f t="shared" si="7"/>
        <v>0.83123353096179187</v>
      </c>
      <c r="AB38" s="4">
        <f t="shared" si="11"/>
        <v>3092.4469619277575</v>
      </c>
      <c r="AC38" s="8">
        <f t="shared" si="12"/>
        <v>0.89126847552265731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5.9999999999999942E-2</v>
      </c>
      <c r="AK38" s="15">
        <f t="shared" si="23"/>
        <v>0</v>
      </c>
      <c r="AL38" s="15">
        <f t="shared" si="28"/>
        <v>3.8766469038208129E-2</v>
      </c>
      <c r="AM38" s="15">
        <f t="shared" si="24"/>
        <v>2.1268475522657315E-2</v>
      </c>
      <c r="AN38" s="15">
        <f t="shared" si="25"/>
        <v>0.43000000000000005</v>
      </c>
      <c r="AO38" s="15">
        <f t="shared" si="26"/>
        <v>2.3285283063199991E-2</v>
      </c>
      <c r="AP38" s="15">
        <f t="shared" si="15"/>
        <v>36</v>
      </c>
      <c r="AQ38" s="15">
        <f t="shared" si="20"/>
        <v>302.71428571428578</v>
      </c>
      <c r="AR38" s="15">
        <f t="shared" si="16"/>
        <v>211.85714285714266</v>
      </c>
      <c r="AS38" s="15">
        <f t="shared" si="17"/>
        <v>3.5530380722425434</v>
      </c>
    </row>
    <row r="39" spans="1:45" s="9" customFormat="1">
      <c r="A39" s="3">
        <v>43929</v>
      </c>
      <c r="B39" s="31">
        <v>37</v>
      </c>
      <c r="C39" s="9" t="str">
        <f t="shared" si="1"/>
        <v>Mittwoch</v>
      </c>
      <c r="D39">
        <v>2898</v>
      </c>
      <c r="E39">
        <v>2834</v>
      </c>
      <c r="F39">
        <v>2963</v>
      </c>
      <c r="G39">
        <v>3019</v>
      </c>
      <c r="H39">
        <v>2960</v>
      </c>
      <c r="I39">
        <v>3084</v>
      </c>
      <c r="J39">
        <v>0.83</v>
      </c>
      <c r="K39">
        <v>0.81</v>
      </c>
      <c r="L39">
        <v>0.84</v>
      </c>
      <c r="M39">
        <v>0.85</v>
      </c>
      <c r="N39">
        <v>0.85</v>
      </c>
      <c r="O39">
        <v>0.86</v>
      </c>
      <c r="P39" s="12">
        <f t="shared" si="4"/>
        <v>3237.5714285714284</v>
      </c>
      <c r="Q39" s="15">
        <f t="shared" si="21"/>
        <v>0.85382519056834782</v>
      </c>
      <c r="R39" s="4">
        <f t="shared" si="5"/>
        <v>4974</v>
      </c>
      <c r="S39" s="4">
        <f t="shared" si="29"/>
        <v>3019</v>
      </c>
      <c r="T39" s="7">
        <f t="shared" si="10"/>
        <v>0.82638746321768286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2734.7142857142858</v>
      </c>
      <c r="AA39" s="8">
        <f t="shared" si="7"/>
        <v>0.80463200369887777</v>
      </c>
      <c r="AB39" s="4">
        <f t="shared" si="11"/>
        <v>2921.7226974448236</v>
      </c>
      <c r="AC39" s="8">
        <f t="shared" si="12"/>
        <v>0.85965528486039955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4.5367996301122204E-2</v>
      </c>
      <c r="AM39" s="15">
        <f t="shared" si="24"/>
        <v>9.6552848603995711E-3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121</v>
      </c>
      <c r="AQ39" s="15">
        <f t="shared" si="20"/>
        <v>339.57142857142844</v>
      </c>
      <c r="AR39" s="15">
        <f t="shared" si="16"/>
        <v>163.28571428571422</v>
      </c>
      <c r="AS39" s="15">
        <f t="shared" si="17"/>
        <v>23.722697444823552</v>
      </c>
    </row>
    <row r="40" spans="1:45" s="9" customFormat="1">
      <c r="A40" s="3">
        <v>43930</v>
      </c>
      <c r="B40" s="31">
        <v>38</v>
      </c>
      <c r="C40" s="9" t="str">
        <f t="shared" si="1"/>
        <v>Donnerstag</v>
      </c>
      <c r="D40">
        <v>2716</v>
      </c>
      <c r="E40">
        <v>2664</v>
      </c>
      <c r="F40">
        <v>2766</v>
      </c>
      <c r="G40">
        <v>3015</v>
      </c>
      <c r="H40">
        <v>2958</v>
      </c>
      <c r="I40">
        <v>3075</v>
      </c>
      <c r="J40" s="29">
        <v>0.91</v>
      </c>
      <c r="K40">
        <v>0.89</v>
      </c>
      <c r="L40">
        <v>0.92</v>
      </c>
      <c r="M40">
        <v>0.83</v>
      </c>
      <c r="N40">
        <v>0.83</v>
      </c>
      <c r="O40">
        <v>0.84</v>
      </c>
      <c r="P40" s="12">
        <f t="shared" si="4"/>
        <v>3088.2857142857142</v>
      </c>
      <c r="Q40" s="15">
        <f t="shared" si="21"/>
        <v>0.83123353096179187</v>
      </c>
      <c r="R40" s="4">
        <f t="shared" si="5"/>
        <v>5323</v>
      </c>
      <c r="S40" s="4">
        <f t="shared" si="29"/>
        <v>3015.5</v>
      </c>
      <c r="T40" s="7">
        <f t="shared" si="10"/>
        <v>0.90575955545543285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2629.4285714285716</v>
      </c>
      <c r="AA40" s="8">
        <f t="shared" si="7"/>
        <v>0.81216079071614533</v>
      </c>
      <c r="AB40" s="4">
        <f t="shared" si="11"/>
        <v>2758.4609117040118</v>
      </c>
      <c r="AC40" s="8">
        <f t="shared" si="12"/>
        <v>0.85201546052720656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8.0000000000000071E-2</v>
      </c>
      <c r="AK40" s="15">
        <f t="shared" si="23"/>
        <v>0</v>
      </c>
      <c r="AL40" s="15">
        <f t="shared" si="28"/>
        <v>1.7839209283854629E-2</v>
      </c>
      <c r="AM40" s="15">
        <f t="shared" si="24"/>
        <v>2.2015460527206598E-2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299</v>
      </c>
      <c r="AQ40" s="15">
        <f t="shared" si="20"/>
        <v>372.28571428571422</v>
      </c>
      <c r="AR40" s="15">
        <f t="shared" si="16"/>
        <v>86.571428571428442</v>
      </c>
      <c r="AS40" s="15">
        <f t="shared" si="17"/>
        <v>42.460911704011778</v>
      </c>
    </row>
    <row r="41" spans="1:45" s="9" customFormat="1">
      <c r="A41" s="3">
        <v>43931</v>
      </c>
      <c r="B41" s="31">
        <v>39</v>
      </c>
      <c r="C41" s="9" t="str">
        <f t="shared" si="1"/>
        <v>Freitag</v>
      </c>
      <c r="D41">
        <v>2333</v>
      </c>
      <c r="E41">
        <v>2279</v>
      </c>
      <c r="F41">
        <v>2394</v>
      </c>
      <c r="G41">
        <v>2761</v>
      </c>
      <c r="H41">
        <v>2704</v>
      </c>
      <c r="I41">
        <v>2821</v>
      </c>
      <c r="J41">
        <v>0.86</v>
      </c>
      <c r="K41">
        <v>0.84</v>
      </c>
      <c r="L41">
        <v>0.87</v>
      </c>
      <c r="M41">
        <v>0.8</v>
      </c>
      <c r="N41">
        <v>0.8</v>
      </c>
      <c r="O41">
        <v>0.81</v>
      </c>
      <c r="P41" s="12">
        <f t="shared" si="4"/>
        <v>2884.1428571428573</v>
      </c>
      <c r="Q41" s="15">
        <f t="shared" si="21"/>
        <v>0.80463200369887777</v>
      </c>
      <c r="R41" s="4">
        <f t="shared" ref="R41:R64" si="31">W38</f>
        <v>4133</v>
      </c>
      <c r="S41" s="4">
        <f t="shared" si="29"/>
        <v>2760.75</v>
      </c>
      <c r="T41" s="7">
        <f t="shared" si="10"/>
        <v>0.85551595909513478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2424.8571428571427</v>
      </c>
      <c r="AA41" s="8">
        <f t="shared" si="7"/>
        <v>0.78517901748542873</v>
      </c>
      <c r="AB41" s="4">
        <f t="shared" si="11"/>
        <v>2523.0430571802312</v>
      </c>
      <c r="AC41" s="22">
        <f t="shared" si="12"/>
        <v>0.81697203257755657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5.9999999999999942E-2</v>
      </c>
      <c r="AK41" s="15">
        <f t="shared" si="23"/>
        <v>0</v>
      </c>
      <c r="AL41" s="15">
        <f t="shared" si="28"/>
        <v>1.4820982514571313E-2</v>
      </c>
      <c r="AM41" s="15">
        <f t="shared" si="24"/>
        <v>1.6972032577556528E-2</v>
      </c>
      <c r="AN41" s="15">
        <f t="shared" si="25"/>
        <v>0.19999999999999996</v>
      </c>
      <c r="AO41" s="15">
        <f t="shared" si="26"/>
        <v>5.7280729648452544E-2</v>
      </c>
      <c r="AP41" s="15">
        <f t="shared" si="15"/>
        <v>428</v>
      </c>
      <c r="AQ41" s="15">
        <f t="shared" si="20"/>
        <v>551.14285714285734</v>
      </c>
      <c r="AR41" s="15">
        <f t="shared" si="16"/>
        <v>91.857142857142662</v>
      </c>
      <c r="AS41" s="15">
        <f t="shared" si="17"/>
        <v>190.04305718023124</v>
      </c>
    </row>
    <row r="42" spans="1:45" s="9" customFormat="1">
      <c r="A42" s="3">
        <v>43932</v>
      </c>
      <c r="B42" s="31">
        <v>40</v>
      </c>
      <c r="C42" s="9" t="str">
        <f t="shared" si="1"/>
        <v>Samstag</v>
      </c>
      <c r="D42">
        <v>2018</v>
      </c>
      <c r="E42">
        <v>1973</v>
      </c>
      <c r="F42">
        <v>2062</v>
      </c>
      <c r="G42">
        <v>2491</v>
      </c>
      <c r="H42">
        <v>2437</v>
      </c>
      <c r="I42">
        <v>2546</v>
      </c>
      <c r="J42">
        <v>0.81</v>
      </c>
      <c r="K42">
        <v>0.8</v>
      </c>
      <c r="L42">
        <v>0.83</v>
      </c>
      <c r="M42">
        <v>0.81</v>
      </c>
      <c r="N42">
        <v>0.81</v>
      </c>
      <c r="O42">
        <v>0.82</v>
      </c>
      <c r="P42" s="12">
        <f t="shared" si="4"/>
        <v>2734.7142857142858</v>
      </c>
      <c r="Q42" s="15">
        <f t="shared" si="21"/>
        <v>0.81216079071614533</v>
      </c>
      <c r="R42" s="4">
        <f t="shared" si="31"/>
        <v>2821</v>
      </c>
      <c r="S42" s="4">
        <f t="shared" si="29"/>
        <v>2491.25</v>
      </c>
      <c r="T42" s="7">
        <f t="shared" si="10"/>
        <v>0.81400098023198819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2266.4285714285716</v>
      </c>
      <c r="AA42" s="8">
        <f t="shared" si="7"/>
        <v>0.78582396354450446</v>
      </c>
      <c r="AB42" s="4">
        <f t="shared" si="11"/>
        <v>2319.8547037082749</v>
      </c>
      <c r="AC42" s="8">
        <f t="shared" si="12"/>
        <v>0.80434805715775537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0</v>
      </c>
      <c r="AK42" s="15">
        <f t="shared" si="23"/>
        <v>0</v>
      </c>
      <c r="AL42" s="15">
        <f t="shared" si="28"/>
        <v>2.4176036455495598E-2</v>
      </c>
      <c r="AM42" s="15">
        <f t="shared" si="24"/>
        <v>5.6519428422446838E-3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473</v>
      </c>
      <c r="AQ42" s="15">
        <f t="shared" si="20"/>
        <v>716.71428571428578</v>
      </c>
      <c r="AR42" s="15">
        <f t="shared" si="16"/>
        <v>248.42857142857156</v>
      </c>
      <c r="AS42" s="15">
        <f t="shared" si="17"/>
        <v>301.85470370827488</v>
      </c>
    </row>
    <row r="43" spans="1:45" s="9" customFormat="1">
      <c r="A43" s="3">
        <v>43933</v>
      </c>
      <c r="B43" s="31">
        <v>41</v>
      </c>
      <c r="C43" s="9" t="str">
        <f t="shared" si="1"/>
        <v>Sonntag</v>
      </c>
      <c r="D43">
        <v>1993</v>
      </c>
      <c r="E43">
        <v>1939</v>
      </c>
      <c r="F43">
        <v>2045</v>
      </c>
      <c r="G43">
        <v>2265</v>
      </c>
      <c r="H43">
        <v>2213</v>
      </c>
      <c r="I43">
        <v>2317</v>
      </c>
      <c r="J43" s="29">
        <v>0.75</v>
      </c>
      <c r="K43">
        <v>0.74</v>
      </c>
      <c r="L43">
        <v>0.76</v>
      </c>
      <c r="M43">
        <v>0.79</v>
      </c>
      <c r="N43">
        <v>0.78</v>
      </c>
      <c r="O43">
        <v>0.79</v>
      </c>
      <c r="P43" s="12">
        <f t="shared" si="4"/>
        <v>2629.4285714285716</v>
      </c>
      <c r="Q43" s="15">
        <f t="shared" si="21"/>
        <v>0.78517901748542873</v>
      </c>
      <c r="R43" s="4">
        <f t="shared" si="31"/>
        <v>2537</v>
      </c>
      <c r="S43" s="4">
        <f t="shared" si="29"/>
        <v>2265</v>
      </c>
      <c r="T43" s="7">
        <f t="shared" si="10"/>
        <v>0.75024842663133484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2130</v>
      </c>
      <c r="AA43" s="22">
        <f t="shared" si="7"/>
        <v>0.77887478451653347</v>
      </c>
      <c r="AB43" s="4">
        <f t="shared" si="11"/>
        <v>2221.9722850168332</v>
      </c>
      <c r="AC43" s="8">
        <f t="shared" si="12"/>
        <v>0.81250618999727486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4.0000000000000036E-2</v>
      </c>
      <c r="AK43" s="15">
        <f t="shared" si="23"/>
        <v>0</v>
      </c>
      <c r="AL43" s="15">
        <f t="shared" si="28"/>
        <v>1.1125215483466566E-2</v>
      </c>
      <c r="AM43" s="15">
        <f t="shared" si="24"/>
        <v>2.2506189997274828E-2</v>
      </c>
      <c r="AN43" s="15">
        <f t="shared" si="25"/>
        <v>9.000000000000008E-2</v>
      </c>
      <c r="AO43" s="15">
        <f t="shared" si="26"/>
        <v>5.9075829974666316E-2</v>
      </c>
      <c r="AP43" s="15">
        <f t="shared" si="15"/>
        <v>272</v>
      </c>
      <c r="AQ43" s="15">
        <f t="shared" si="20"/>
        <v>636.42857142857156</v>
      </c>
      <c r="AR43" s="15">
        <f t="shared" si="16"/>
        <v>137</v>
      </c>
      <c r="AS43" s="15">
        <f t="shared" si="17"/>
        <v>228.97228501683321</v>
      </c>
    </row>
    <row r="44" spans="1:45">
      <c r="A44" s="10">
        <v>43934</v>
      </c>
      <c r="B44" s="31">
        <v>42</v>
      </c>
      <c r="C44" s="11" t="str">
        <f t="shared" si="1"/>
        <v>Montag</v>
      </c>
      <c r="D44">
        <v>1920</v>
      </c>
      <c r="E44">
        <v>1866</v>
      </c>
      <c r="F44">
        <v>1970</v>
      </c>
      <c r="G44">
        <v>2066</v>
      </c>
      <c r="H44">
        <v>2014</v>
      </c>
      <c r="I44">
        <v>2118</v>
      </c>
      <c r="J44" s="29">
        <v>0.69</v>
      </c>
      <c r="K44">
        <v>0.68</v>
      </c>
      <c r="L44">
        <v>0.7</v>
      </c>
      <c r="M44">
        <v>0.79</v>
      </c>
      <c r="N44">
        <v>0.78</v>
      </c>
      <c r="O44">
        <v>0.79</v>
      </c>
      <c r="P44" s="12">
        <f t="shared" si="4"/>
        <v>2424.8571428571427</v>
      </c>
      <c r="Q44" s="15">
        <f t="shared" si="21"/>
        <v>0.78582396354450446</v>
      </c>
      <c r="R44" s="12">
        <f t="shared" si="31"/>
        <v>2082</v>
      </c>
      <c r="S44" s="4">
        <f t="shared" si="29"/>
        <v>2066</v>
      </c>
      <c r="T44" s="7">
        <f t="shared" si="10"/>
        <v>0.68512684463604712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1996.5714285714287</v>
      </c>
      <c r="AA44" s="8">
        <f t="shared" si="7"/>
        <v>0.75931761382157992</v>
      </c>
      <c r="AB44" s="12">
        <f t="shared" ref="AB44:AB73" si="32">AVERAGE(D41:D44,AA41^1.75*D38,AA41^1.75*D39,AA41^1.75*D40)</f>
        <v>1995.4920624540302</v>
      </c>
      <c r="AC44" s="16">
        <f t="shared" si="12"/>
        <v>0.75890711926427312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0.10000000000000009</v>
      </c>
      <c r="AK44" s="15">
        <f t="shared" si="23"/>
        <v>0</v>
      </c>
      <c r="AL44" s="15">
        <f t="shared" si="28"/>
        <v>3.0682386178420118E-2</v>
      </c>
      <c r="AM44" s="15">
        <f t="shared" si="24"/>
        <v>3.1092880735726913E-2</v>
      </c>
      <c r="AN44" s="15">
        <f t="shared" si="25"/>
        <v>9.000000000000008E-2</v>
      </c>
      <c r="AO44" s="15">
        <f t="shared" si="26"/>
        <v>5.5021033974601008E-2</v>
      </c>
      <c r="AP44" s="15">
        <f t="shared" si="15"/>
        <v>146</v>
      </c>
      <c r="AQ44" s="15">
        <f t="shared" si="20"/>
        <v>504.85714285714266</v>
      </c>
      <c r="AR44" s="15">
        <f t="shared" si="16"/>
        <v>76.571428571428669</v>
      </c>
      <c r="AS44" s="15">
        <f t="shared" si="17"/>
        <v>75.492062454030247</v>
      </c>
    </row>
    <row r="45" spans="1:45">
      <c r="A45" s="10">
        <v>43935</v>
      </c>
      <c r="B45" s="31">
        <v>43</v>
      </c>
      <c r="C45" s="11" t="str">
        <f t="shared" si="1"/>
        <v>Dienstag</v>
      </c>
      <c r="D45">
        <v>1987</v>
      </c>
      <c r="E45">
        <v>1936</v>
      </c>
      <c r="F45">
        <v>2042</v>
      </c>
      <c r="G45">
        <v>1979</v>
      </c>
      <c r="H45">
        <v>1928</v>
      </c>
      <c r="I45">
        <v>2030</v>
      </c>
      <c r="J45">
        <v>0.72</v>
      </c>
      <c r="K45">
        <v>0.71</v>
      </c>
      <c r="L45">
        <v>0.73</v>
      </c>
      <c r="M45">
        <v>0.78</v>
      </c>
      <c r="N45">
        <v>0.77</v>
      </c>
      <c r="O45">
        <v>0.79</v>
      </c>
      <c r="P45" s="12">
        <f t="shared" si="4"/>
        <v>2266.4285714285716</v>
      </c>
      <c r="Q45" s="15">
        <f t="shared" si="21"/>
        <v>0.77887478451653347</v>
      </c>
      <c r="R45" s="12">
        <f t="shared" si="31"/>
        <v>2486</v>
      </c>
      <c r="S45" s="4">
        <f t="shared" si="29"/>
        <v>1979.5</v>
      </c>
      <c r="T45" s="7">
        <f t="shared" si="10"/>
        <v>0.71701530381236978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1903.8571428571429</v>
      </c>
      <c r="AA45" s="22">
        <f t="shared" si="7"/>
        <v>0.78514198185460127</v>
      </c>
      <c r="AB45" s="12">
        <f t="shared" si="32"/>
        <v>1875.7451902825755</v>
      </c>
      <c r="AC45" s="16">
        <f t="shared" si="12"/>
        <v>0.77354874113220395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6.0000000000000053E-2</v>
      </c>
      <c r="AK45" s="15">
        <f t="shared" si="23"/>
        <v>0</v>
      </c>
      <c r="AL45" s="15">
        <f t="shared" si="28"/>
        <v>5.1419818546012408E-3</v>
      </c>
      <c r="AM45" s="15">
        <f t="shared" si="24"/>
        <v>6.4512588677960725E-3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8</v>
      </c>
      <c r="AQ45" s="15">
        <f t="shared" si="20"/>
        <v>279.42857142857156</v>
      </c>
      <c r="AR45" s="15">
        <f t="shared" si="16"/>
        <v>83.14285714285711</v>
      </c>
      <c r="AS45" s="15">
        <f t="shared" si="17"/>
        <v>111.25480971742445</v>
      </c>
    </row>
    <row r="46" spans="1:45">
      <c r="A46" s="10">
        <v>43936</v>
      </c>
      <c r="B46" s="31">
        <v>44</v>
      </c>
      <c r="C46" s="11" t="str">
        <f t="shared" si="1"/>
        <v>Mittwoch</v>
      </c>
      <c r="D46">
        <v>1943</v>
      </c>
      <c r="E46">
        <v>1893</v>
      </c>
      <c r="F46">
        <v>1989</v>
      </c>
      <c r="G46">
        <v>1961</v>
      </c>
      <c r="H46">
        <v>1908</v>
      </c>
      <c r="I46">
        <v>2011</v>
      </c>
      <c r="J46">
        <v>0.79</v>
      </c>
      <c r="K46">
        <v>0.78</v>
      </c>
      <c r="L46">
        <v>0.8</v>
      </c>
      <c r="M46">
        <v>0.76</v>
      </c>
      <c r="N46">
        <v>0.75</v>
      </c>
      <c r="O46">
        <v>0.77</v>
      </c>
      <c r="P46" s="12">
        <f t="shared" si="4"/>
        <v>2130</v>
      </c>
      <c r="Q46" s="15">
        <f t="shared" si="21"/>
        <v>0.75931761382157992</v>
      </c>
      <c r="R46" s="12">
        <f t="shared" si="31"/>
        <v>2866</v>
      </c>
      <c r="S46" s="4">
        <f t="shared" si="29"/>
        <v>1960.75</v>
      </c>
      <c r="T46" s="7">
        <f t="shared" si="10"/>
        <v>0.78705469141996987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1824.2857142857142</v>
      </c>
      <c r="AA46" s="8">
        <f t="shared" si="7"/>
        <v>0.804916482823826</v>
      </c>
      <c r="AB46" s="12">
        <f t="shared" si="32"/>
        <v>1772.3652694406023</v>
      </c>
      <c r="AC46" s="16">
        <f t="shared" si="12"/>
        <v>0.78200799786222597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3.0000000000000027E-2</v>
      </c>
      <c r="AK46" s="15">
        <f t="shared" si="23"/>
        <v>0</v>
      </c>
      <c r="AL46" s="15">
        <f t="shared" si="28"/>
        <v>4.4916482823825987E-2</v>
      </c>
      <c r="AM46" s="15">
        <f t="shared" si="24"/>
        <v>2.2007997862225959E-2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18</v>
      </c>
      <c r="AQ46" s="15">
        <f t="shared" si="20"/>
        <v>187</v>
      </c>
      <c r="AR46" s="15">
        <f t="shared" si="16"/>
        <v>118.71428571428578</v>
      </c>
      <c r="AS46" s="15">
        <f t="shared" si="17"/>
        <v>170.63473055939767</v>
      </c>
    </row>
    <row r="47" spans="1:45">
      <c r="A47" s="10">
        <v>43937</v>
      </c>
      <c r="B47" s="31">
        <v>45</v>
      </c>
      <c r="C47" s="11" t="str">
        <f t="shared" si="1"/>
        <v>Donnerstag</v>
      </c>
      <c r="D47">
        <v>1782</v>
      </c>
      <c r="E47">
        <v>1721</v>
      </c>
      <c r="F47">
        <v>1839</v>
      </c>
      <c r="G47">
        <v>1908</v>
      </c>
      <c r="H47">
        <v>1854</v>
      </c>
      <c r="I47">
        <v>1960</v>
      </c>
      <c r="J47">
        <v>0.84</v>
      </c>
      <c r="K47">
        <v>0.83</v>
      </c>
      <c r="L47">
        <v>0.86</v>
      </c>
      <c r="M47">
        <v>0.79</v>
      </c>
      <c r="N47">
        <v>0.78</v>
      </c>
      <c r="O47">
        <v>0.79</v>
      </c>
      <c r="P47" s="12">
        <f t="shared" si="4"/>
        <v>1996.5714285714287</v>
      </c>
      <c r="Q47" s="15">
        <f t="shared" si="21"/>
        <v>0.78514198185460127</v>
      </c>
      <c r="R47" s="12">
        <f t="shared" si="31"/>
        <v>3380</v>
      </c>
      <c r="S47" s="4">
        <f t="shared" si="29"/>
        <v>1908</v>
      </c>
      <c r="T47" s="7">
        <f t="shared" si="10"/>
        <v>0.84238410596026492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1728.7142857142858</v>
      </c>
      <c r="AA47" s="8">
        <f t="shared" si="7"/>
        <v>0.81160295103957081</v>
      </c>
      <c r="AB47" s="12">
        <f t="shared" si="32"/>
        <v>1650.0513253750228</v>
      </c>
      <c r="AC47" s="16">
        <f t="shared" si="12"/>
        <v>0.77467198374414215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4.9999999999999933E-2</v>
      </c>
      <c r="AK47" s="15">
        <f t="shared" si="23"/>
        <v>0</v>
      </c>
      <c r="AL47" s="15">
        <f t="shared" si="28"/>
        <v>2.1602951039570772E-2</v>
      </c>
      <c r="AM47" s="15">
        <f t="shared" si="24"/>
        <v>1.532801625585789E-2</v>
      </c>
      <c r="AN47" s="15">
        <f t="shared" si="25"/>
        <v>0.10999999999999999</v>
      </c>
      <c r="AO47" s="15">
        <f t="shared" si="26"/>
        <v>6.9231356814170475E-2</v>
      </c>
      <c r="AP47" s="15">
        <f t="shared" ref="AP47:AP73" si="33">ABS(G47-$D47)</f>
        <v>126</v>
      </c>
      <c r="AQ47" s="15">
        <f t="shared" si="20"/>
        <v>214.57142857142867</v>
      </c>
      <c r="AR47" s="15">
        <f t="shared" ref="AR47:AR70" si="34">ABS(Z47-$D47)</f>
        <v>53.285714285714221</v>
      </c>
      <c r="AS47" s="15">
        <f t="shared" ref="AS47:AS73" si="35">ABS(AB47-$D47)</f>
        <v>131.94867462497723</v>
      </c>
    </row>
    <row r="48" spans="1:45">
      <c r="A48" s="10">
        <v>43938</v>
      </c>
      <c r="B48" s="31">
        <v>46</v>
      </c>
      <c r="C48" s="11" t="str">
        <f t="shared" si="1"/>
        <v>Freitag</v>
      </c>
      <c r="D48">
        <v>1684</v>
      </c>
      <c r="E48">
        <v>1627</v>
      </c>
      <c r="F48">
        <v>1735</v>
      </c>
      <c r="G48">
        <v>1849</v>
      </c>
      <c r="H48">
        <v>1794</v>
      </c>
      <c r="I48">
        <v>1901</v>
      </c>
      <c r="J48" s="29">
        <v>0.9</v>
      </c>
      <c r="K48">
        <v>0.88</v>
      </c>
      <c r="L48">
        <v>0.92</v>
      </c>
      <c r="M48">
        <v>0.8</v>
      </c>
      <c r="N48">
        <v>0.8</v>
      </c>
      <c r="O48">
        <v>0.81</v>
      </c>
      <c r="P48" s="12">
        <f t="shared" si="4"/>
        <v>1903.8571428571429</v>
      </c>
      <c r="Q48" s="15">
        <f t="shared" si="21"/>
        <v>0.804916482823826</v>
      </c>
      <c r="R48" s="12">
        <f t="shared" si="31"/>
        <v>3609</v>
      </c>
      <c r="S48" s="4">
        <f t="shared" si="29"/>
        <v>1849</v>
      </c>
      <c r="T48" s="7">
        <f t="shared" si="10"/>
        <v>0.89496611810261373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1678.5714285714287</v>
      </c>
      <c r="AA48" s="22">
        <f t="shared" si="7"/>
        <v>0.84072696050372064</v>
      </c>
      <c r="AB48" s="12">
        <f t="shared" si="32"/>
        <v>1611.4388595548105</v>
      </c>
      <c r="AC48" s="16">
        <f t="shared" si="12"/>
        <v>0.80710303498022851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9.9999999999999978E-2</v>
      </c>
      <c r="AK48" s="15">
        <f t="shared" si="23"/>
        <v>0</v>
      </c>
      <c r="AL48" s="15">
        <f t="shared" si="28"/>
        <v>4.07269605037206E-2</v>
      </c>
      <c r="AM48" s="15">
        <f t="shared" si="24"/>
        <v>7.103034980228462E-3</v>
      </c>
      <c r="AN48" s="15">
        <f t="shared" si="25"/>
        <v>9.9999999999999978E-2</v>
      </c>
      <c r="AO48" s="15">
        <f t="shared" si="26"/>
        <v>0.1084240737846226</v>
      </c>
      <c r="AP48" s="15">
        <f t="shared" si="33"/>
        <v>165</v>
      </c>
      <c r="AQ48" s="15">
        <f t="shared" si="20"/>
        <v>219.85714285714289</v>
      </c>
      <c r="AR48" s="15">
        <f t="shared" si="34"/>
        <v>5.4285714285713311</v>
      </c>
      <c r="AS48" s="15">
        <f t="shared" si="35"/>
        <v>72.561140445189494</v>
      </c>
    </row>
    <row r="49" spans="1:45">
      <c r="A49" s="10">
        <v>43939</v>
      </c>
      <c r="B49" s="31">
        <v>47</v>
      </c>
      <c r="C49" s="11" t="str">
        <f t="shared" si="1"/>
        <v>Samstag</v>
      </c>
      <c r="D49">
        <v>1461</v>
      </c>
      <c r="E49">
        <v>1406</v>
      </c>
      <c r="F49">
        <v>1514</v>
      </c>
      <c r="G49">
        <v>1718</v>
      </c>
      <c r="H49">
        <v>1661</v>
      </c>
      <c r="I49">
        <v>1769</v>
      </c>
      <c r="J49">
        <v>0.87</v>
      </c>
      <c r="K49">
        <v>0.85</v>
      </c>
      <c r="L49">
        <v>0.89</v>
      </c>
      <c r="M49">
        <v>0.81</v>
      </c>
      <c r="N49">
        <v>0.8</v>
      </c>
      <c r="O49">
        <v>0.82</v>
      </c>
      <c r="P49" s="12">
        <f t="shared" si="4"/>
        <v>1824.2857142857142</v>
      </c>
      <c r="Q49" s="15">
        <f t="shared" si="21"/>
        <v>0.81160295103957081</v>
      </c>
      <c r="R49" s="12">
        <f t="shared" si="31"/>
        <v>2458</v>
      </c>
      <c r="S49" s="4">
        <f t="shared" si="29"/>
        <v>1717.5</v>
      </c>
      <c r="T49" s="7">
        <f t="shared" si="10"/>
        <v>0.86764334427885825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1591.1428571428571</v>
      </c>
      <c r="AA49" s="8">
        <f t="shared" si="7"/>
        <v>0.83574697981541224</v>
      </c>
      <c r="AB49" s="12">
        <f t="shared" si="32"/>
        <v>1557.9532576269341</v>
      </c>
      <c r="AC49" s="16">
        <f t="shared" si="12"/>
        <v>0.81831415947989339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2.5746979815412185E-2</v>
      </c>
      <c r="AM49" s="15">
        <f t="shared" si="24"/>
        <v>8.3141594798933349E-3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257</v>
      </c>
      <c r="AQ49" s="15">
        <f t="shared" si="20"/>
        <v>363.28571428571422</v>
      </c>
      <c r="AR49" s="15">
        <f t="shared" si="34"/>
        <v>130.14285714285711</v>
      </c>
      <c r="AS49" s="15">
        <f t="shared" si="35"/>
        <v>96.953257626934146</v>
      </c>
    </row>
    <row r="50" spans="1:45">
      <c r="A50" s="10">
        <v>43940</v>
      </c>
      <c r="B50" s="31">
        <v>48</v>
      </c>
      <c r="C50" s="11" t="str">
        <f t="shared" si="1"/>
        <v>Sonntag</v>
      </c>
      <c r="D50">
        <v>1324</v>
      </c>
      <c r="E50">
        <v>1275</v>
      </c>
      <c r="F50">
        <v>1372</v>
      </c>
      <c r="G50">
        <v>1563</v>
      </c>
      <c r="H50">
        <v>1507</v>
      </c>
      <c r="I50">
        <v>1615</v>
      </c>
      <c r="J50">
        <v>0.8</v>
      </c>
      <c r="K50">
        <v>0.78</v>
      </c>
      <c r="L50">
        <v>0.82</v>
      </c>
      <c r="M50">
        <v>0.84</v>
      </c>
      <c r="N50">
        <v>0.83</v>
      </c>
      <c r="O50">
        <v>0.85</v>
      </c>
      <c r="P50" s="12">
        <f t="shared" si="4"/>
        <v>1728.7142857142858</v>
      </c>
      <c r="Q50" s="15">
        <f t="shared" si="21"/>
        <v>0.84072696050372064</v>
      </c>
      <c r="R50" s="12">
        <f t="shared" si="31"/>
        <v>1775</v>
      </c>
      <c r="S50" s="4">
        <f t="shared" si="29"/>
        <v>1562.75</v>
      </c>
      <c r="T50" s="7">
        <f t="shared" si="10"/>
        <v>0.79701644778783631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1501</v>
      </c>
      <c r="AA50" s="8">
        <f t="shared" si="7"/>
        <v>0.82278778386844165</v>
      </c>
      <c r="AB50" s="12">
        <f t="shared" si="32"/>
        <v>1472.9748438858883</v>
      </c>
      <c r="AC50" s="16">
        <f t="shared" si="12"/>
        <v>0.8074255213156788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3.9999999999999925E-2</v>
      </c>
      <c r="AK50" s="15">
        <f t="shared" si="23"/>
        <v>0</v>
      </c>
      <c r="AL50" s="15">
        <f t="shared" si="28"/>
        <v>1.7212216131558322E-2</v>
      </c>
      <c r="AM50" s="15">
        <f t="shared" si="24"/>
        <v>3.2574478684321173E-2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239</v>
      </c>
      <c r="AQ50" s="15">
        <f t="shared" si="20"/>
        <v>404.71428571428578</v>
      </c>
      <c r="AR50" s="15">
        <f t="shared" si="34"/>
        <v>177</v>
      </c>
      <c r="AS50" s="15">
        <f t="shared" si="35"/>
        <v>148.97484388588828</v>
      </c>
    </row>
    <row r="51" spans="1:45" s="9" customFormat="1">
      <c r="A51" s="3">
        <v>43941</v>
      </c>
      <c r="B51" s="31">
        <v>49</v>
      </c>
      <c r="C51" s="9" t="str">
        <f t="shared" si="1"/>
        <v>Montag</v>
      </c>
      <c r="D51">
        <v>1569</v>
      </c>
      <c r="E51">
        <v>1525</v>
      </c>
      <c r="F51">
        <v>1611</v>
      </c>
      <c r="G51">
        <v>1509</v>
      </c>
      <c r="H51">
        <v>1458</v>
      </c>
      <c r="I51">
        <v>1558</v>
      </c>
      <c r="J51">
        <v>0.79</v>
      </c>
      <c r="K51">
        <v>0.77</v>
      </c>
      <c r="L51">
        <v>0.81</v>
      </c>
      <c r="M51">
        <v>0.84</v>
      </c>
      <c r="N51">
        <v>0.83</v>
      </c>
      <c r="O51">
        <v>0.85</v>
      </c>
      <c r="P51" s="12">
        <f t="shared" si="4"/>
        <v>1678.5714285714287</v>
      </c>
      <c r="Q51" s="15">
        <f t="shared" si="21"/>
        <v>0.83574697981541224</v>
      </c>
      <c r="R51" s="4">
        <f t="shared" si="31"/>
        <v>1785</v>
      </c>
      <c r="S51" s="4">
        <f t="shared" si="29"/>
        <v>1509.5</v>
      </c>
      <c r="T51" s="7">
        <f t="shared" si="10"/>
        <v>0.7911425576519916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1433.1428571428571</v>
      </c>
      <c r="AA51" s="22">
        <f t="shared" si="7"/>
        <v>0.82902239484340134</v>
      </c>
      <c r="AB51" s="4">
        <f t="shared" si="32"/>
        <v>1464.9040220093159</v>
      </c>
      <c r="AC51" s="8">
        <f t="shared" si="12"/>
        <v>0.84739510404637719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4.9999999999999933E-2</v>
      </c>
      <c r="AK51" s="15">
        <f t="shared" si="23"/>
        <v>0</v>
      </c>
      <c r="AL51" s="15">
        <f t="shared" si="28"/>
        <v>1.0977605156598624E-2</v>
      </c>
      <c r="AM51" s="15">
        <f t="shared" si="24"/>
        <v>7.3951040463772211E-3</v>
      </c>
      <c r="AN51" s="15">
        <f t="shared" si="25"/>
        <v>6.0000000000000053E-2</v>
      </c>
      <c r="AO51" s="15">
        <f t="shared" si="26"/>
        <v>1.6561023010608134E-2</v>
      </c>
      <c r="AP51" s="15">
        <f t="shared" si="33"/>
        <v>60</v>
      </c>
      <c r="AQ51" s="15">
        <f t="shared" si="20"/>
        <v>109.57142857142867</v>
      </c>
      <c r="AR51" s="15">
        <f t="shared" si="34"/>
        <v>135.85714285714289</v>
      </c>
      <c r="AS51" s="15">
        <f t="shared" si="35"/>
        <v>104.0959779906841</v>
      </c>
    </row>
    <row r="52" spans="1:45" s="9" customFormat="1">
      <c r="A52" s="3">
        <v>43942</v>
      </c>
      <c r="B52" s="31">
        <v>50</v>
      </c>
      <c r="C52" s="9" t="str">
        <f t="shared" si="1"/>
        <v>Dienstag</v>
      </c>
      <c r="D52">
        <v>1375</v>
      </c>
      <c r="E52">
        <v>1323</v>
      </c>
      <c r="F52">
        <v>1429</v>
      </c>
      <c r="G52">
        <v>1432</v>
      </c>
      <c r="H52">
        <v>1382</v>
      </c>
      <c r="I52">
        <v>1482</v>
      </c>
      <c r="J52" s="29">
        <v>0.77</v>
      </c>
      <c r="K52">
        <v>0.76</v>
      </c>
      <c r="L52">
        <v>0.79</v>
      </c>
      <c r="M52">
        <v>0.82</v>
      </c>
      <c r="N52">
        <v>0.81</v>
      </c>
      <c r="O52">
        <v>0.83</v>
      </c>
      <c r="P52" s="12">
        <f t="shared" si="4"/>
        <v>1591.1428571428571</v>
      </c>
      <c r="Q52" s="15">
        <f t="shared" si="21"/>
        <v>0.82278778386844165</v>
      </c>
      <c r="R52" s="4">
        <f t="shared" si="31"/>
        <v>2237</v>
      </c>
      <c r="S52" s="4">
        <f t="shared" si="29"/>
        <v>1432.25</v>
      </c>
      <c r="T52" s="7">
        <f t="shared" si="10"/>
        <v>0.77460789616008652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1359.1428571428571</v>
      </c>
      <c r="AA52" s="8">
        <f t="shared" si="7"/>
        <v>0.80970212765957439</v>
      </c>
      <c r="AB52" s="4">
        <f t="shared" si="32"/>
        <v>1382.910274148393</v>
      </c>
      <c r="AC52" s="8">
        <f t="shared" si="12"/>
        <v>0.8238614399181915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1.0297872340425562E-2</v>
      </c>
      <c r="AM52" s="15">
        <f t="shared" si="24"/>
        <v>3.8614399181915449E-3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57</v>
      </c>
      <c r="AQ52" s="15">
        <f t="shared" si="20"/>
        <v>216.14285714285711</v>
      </c>
      <c r="AR52" s="15">
        <f t="shared" si="34"/>
        <v>15.85714285714289</v>
      </c>
      <c r="AS52" s="15">
        <f t="shared" si="35"/>
        <v>7.9102741483930004</v>
      </c>
    </row>
    <row r="53" spans="1:45" s="9" customFormat="1">
      <c r="A53" s="3">
        <v>43943</v>
      </c>
      <c r="B53" s="31">
        <v>51</v>
      </c>
      <c r="C53" s="9" t="str">
        <f t="shared" si="1"/>
        <v>Mittwoch</v>
      </c>
      <c r="D53">
        <v>1312</v>
      </c>
      <c r="E53">
        <v>1263</v>
      </c>
      <c r="F53">
        <v>1363</v>
      </c>
      <c r="G53">
        <v>1395</v>
      </c>
      <c r="H53">
        <v>1346</v>
      </c>
      <c r="I53">
        <v>1444</v>
      </c>
      <c r="J53">
        <v>0.81</v>
      </c>
      <c r="K53">
        <v>0.79</v>
      </c>
      <c r="L53">
        <v>0.83</v>
      </c>
      <c r="M53">
        <v>0.83</v>
      </c>
      <c r="N53">
        <v>0.82</v>
      </c>
      <c r="O53">
        <v>0.84</v>
      </c>
      <c r="P53" s="12">
        <f t="shared" si="4"/>
        <v>1501</v>
      </c>
      <c r="Q53" s="15">
        <f t="shared" si="21"/>
        <v>0.82902239484340134</v>
      </c>
      <c r="R53" s="4">
        <f t="shared" si="31"/>
        <v>2352</v>
      </c>
      <c r="S53" s="4">
        <f t="shared" si="29"/>
        <v>1395</v>
      </c>
      <c r="T53" s="7">
        <f t="shared" si="10"/>
        <v>0.81222707423580787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1297.4285714285713</v>
      </c>
      <c r="AA53" s="8">
        <f t="shared" si="7"/>
        <v>0.81540671574789003</v>
      </c>
      <c r="AB53" s="4">
        <f t="shared" si="32"/>
        <v>1297.4517627639013</v>
      </c>
      <c r="AC53" s="8">
        <f t="shared" si="12"/>
        <v>0.81542129101699679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1.9999999999999907E-2</v>
      </c>
      <c r="AK53" s="15">
        <f t="shared" si="23"/>
        <v>0</v>
      </c>
      <c r="AL53" s="15">
        <f t="shared" si="28"/>
        <v>1.4593284252109928E-2</v>
      </c>
      <c r="AM53" s="15">
        <f t="shared" si="24"/>
        <v>1.4578708983003175E-2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83</v>
      </c>
      <c r="AQ53" s="15">
        <f t="shared" si="20"/>
        <v>189</v>
      </c>
      <c r="AR53" s="15">
        <f t="shared" si="34"/>
        <v>14.571428571428669</v>
      </c>
      <c r="AS53" s="15">
        <f t="shared" si="35"/>
        <v>14.548237236098657</v>
      </c>
    </row>
    <row r="54" spans="1:45" s="9" customFormat="1">
      <c r="A54" s="3">
        <v>43944</v>
      </c>
      <c r="B54" s="31">
        <v>52</v>
      </c>
      <c r="C54" s="9" t="str">
        <f t="shared" si="1"/>
        <v>Donnerstag</v>
      </c>
      <c r="D54">
        <v>1307</v>
      </c>
      <c r="E54">
        <v>1256</v>
      </c>
      <c r="F54">
        <v>1355</v>
      </c>
      <c r="G54">
        <v>1391</v>
      </c>
      <c r="H54">
        <v>1342</v>
      </c>
      <c r="I54">
        <v>1439</v>
      </c>
      <c r="J54" s="29">
        <v>0.89</v>
      </c>
      <c r="K54">
        <v>0.87</v>
      </c>
      <c r="L54">
        <v>0.91</v>
      </c>
      <c r="M54">
        <v>0.81</v>
      </c>
      <c r="N54">
        <v>0.8</v>
      </c>
      <c r="O54">
        <v>0.82</v>
      </c>
      <c r="P54" s="12">
        <f t="shared" si="4"/>
        <v>1433.1428571428571</v>
      </c>
      <c r="Q54" s="15">
        <f t="shared" si="21"/>
        <v>0.80970212765957439</v>
      </c>
      <c r="R54" s="4">
        <f t="shared" si="31"/>
        <v>2337</v>
      </c>
      <c r="S54" s="4">
        <f t="shared" si="29"/>
        <v>1390.75</v>
      </c>
      <c r="T54" s="7">
        <f t="shared" si="10"/>
        <v>0.88993760998240279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1242.8571428571429</v>
      </c>
      <c r="AA54" s="8">
        <f t="shared" si="7"/>
        <v>0.82801941562767678</v>
      </c>
      <c r="AB54" s="4">
        <f t="shared" si="32"/>
        <v>1254.5506091325774</v>
      </c>
      <c r="AC54" s="8">
        <f t="shared" si="12"/>
        <v>0.83580986617759989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1.8019415627676727E-2</v>
      </c>
      <c r="AM54" s="15">
        <f t="shared" si="24"/>
        <v>2.5809866177599838E-2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84</v>
      </c>
      <c r="AQ54" s="15">
        <f t="shared" si="20"/>
        <v>126.14285714285711</v>
      </c>
      <c r="AR54" s="15">
        <f t="shared" si="34"/>
        <v>64.14285714285711</v>
      </c>
      <c r="AS54" s="15">
        <f t="shared" si="35"/>
        <v>52.449390867422608</v>
      </c>
    </row>
    <row r="55" spans="1:45" s="9" customFormat="1">
      <c r="A55" s="3">
        <v>43945</v>
      </c>
      <c r="B55" s="31">
        <v>53</v>
      </c>
      <c r="C55" s="9" t="str">
        <f t="shared" si="1"/>
        <v>Freitag</v>
      </c>
      <c r="D55">
        <v>1166</v>
      </c>
      <c r="E55">
        <v>1120</v>
      </c>
      <c r="F55">
        <v>1216</v>
      </c>
      <c r="G55">
        <v>1290</v>
      </c>
      <c r="H55">
        <v>1240</v>
      </c>
      <c r="I55">
        <v>1341</v>
      </c>
      <c r="J55">
        <v>0.85</v>
      </c>
      <c r="K55">
        <v>0.83</v>
      </c>
      <c r="L55">
        <v>0.88</v>
      </c>
      <c r="M55">
        <v>0.82</v>
      </c>
      <c r="N55">
        <v>0.8</v>
      </c>
      <c r="O55">
        <v>0.83</v>
      </c>
      <c r="P55" s="12">
        <f t="shared" si="4"/>
        <v>1359.1428571428571</v>
      </c>
      <c r="Q55" s="15">
        <f t="shared" si="21"/>
        <v>0.81540671574789003</v>
      </c>
      <c r="R55" s="4">
        <f t="shared" si="31"/>
        <v>2055</v>
      </c>
      <c r="S55" s="4">
        <f t="shared" si="29"/>
        <v>1290</v>
      </c>
      <c r="T55" s="7">
        <f t="shared" si="10"/>
        <v>0.85458761179198406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1179.4285714285713</v>
      </c>
      <c r="AA55" s="8">
        <f t="shared" si="7"/>
        <v>0.82296650717703346</v>
      </c>
      <c r="AB55" s="4">
        <f t="shared" si="32"/>
        <v>1167.035116743446</v>
      </c>
      <c r="AC55" s="8">
        <f t="shared" si="12"/>
        <v>0.81431876168302653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3.0000000000000027E-2</v>
      </c>
      <c r="AK55" s="15">
        <f t="shared" si="23"/>
        <v>0</v>
      </c>
      <c r="AL55" s="15">
        <f t="shared" si="28"/>
        <v>2.9665071770335061E-3</v>
      </c>
      <c r="AM55" s="15">
        <f t="shared" si="24"/>
        <v>5.6812383169734249E-3</v>
      </c>
      <c r="AN55" s="15">
        <f t="shared" si="25"/>
        <v>8.0000000000000071E-2</v>
      </c>
      <c r="AO55" s="15">
        <f t="shared" si="26"/>
        <v>4.9436463114625351E-2</v>
      </c>
      <c r="AP55" s="15">
        <f t="shared" si="33"/>
        <v>124</v>
      </c>
      <c r="AQ55" s="15">
        <f t="shared" si="20"/>
        <v>193.14285714285711</v>
      </c>
      <c r="AR55" s="15">
        <f t="shared" si="34"/>
        <v>13.428571428571331</v>
      </c>
      <c r="AS55" s="15">
        <f t="shared" si="35"/>
        <v>1.0351167434459967</v>
      </c>
    </row>
    <row r="56" spans="1:45" s="9" customFormat="1">
      <c r="A56" s="3">
        <v>43946</v>
      </c>
      <c r="B56" s="31">
        <v>54</v>
      </c>
      <c r="C56" s="9" t="str">
        <f t="shared" si="1"/>
        <v>Samstag</v>
      </c>
      <c r="D56">
        <v>1029</v>
      </c>
      <c r="E56">
        <v>972</v>
      </c>
      <c r="F56">
        <v>1096</v>
      </c>
      <c r="G56">
        <v>1204</v>
      </c>
      <c r="H56">
        <v>1153</v>
      </c>
      <c r="I56">
        <v>1257</v>
      </c>
      <c r="J56">
        <v>0.84</v>
      </c>
      <c r="K56">
        <v>0.82</v>
      </c>
      <c r="L56">
        <v>0.86</v>
      </c>
      <c r="M56">
        <v>0.83</v>
      </c>
      <c r="N56">
        <v>0.81</v>
      </c>
      <c r="O56">
        <v>0.84</v>
      </c>
      <c r="P56" s="12">
        <f t="shared" si="4"/>
        <v>1297.4285714285713</v>
      </c>
      <c r="Q56" s="15">
        <f t="shared" si="21"/>
        <v>0.82801941562767678</v>
      </c>
      <c r="R56" s="4">
        <f t="shared" si="31"/>
        <v>1737</v>
      </c>
      <c r="S56" s="4">
        <f t="shared" si="29"/>
        <v>1203.5</v>
      </c>
      <c r="T56" s="7">
        <f t="shared" si="10"/>
        <v>0.84028626287310171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1116.1428571428571</v>
      </c>
      <c r="AA56" s="8">
        <f t="shared" si="7"/>
        <v>0.82121084717258774</v>
      </c>
      <c r="AB56" s="4">
        <f t="shared" si="32"/>
        <v>1114.3246161582574</v>
      </c>
      <c r="AC56" s="8">
        <f t="shared" si="12"/>
        <v>0.81987306213031341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8.7891528274122166E-3</v>
      </c>
      <c r="AM56" s="15">
        <f t="shared" si="24"/>
        <v>1.0126937869686548E-2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175</v>
      </c>
      <c r="AQ56" s="15">
        <f t="shared" si="20"/>
        <v>268.42857142857133</v>
      </c>
      <c r="AR56" s="15">
        <f t="shared" si="34"/>
        <v>87.14285714285711</v>
      </c>
      <c r="AS56" s="15">
        <f t="shared" si="35"/>
        <v>85.324616158257413</v>
      </c>
    </row>
    <row r="57" spans="1:45" s="9" customFormat="1">
      <c r="A57" s="3">
        <v>43947</v>
      </c>
      <c r="B57" s="31">
        <v>55</v>
      </c>
      <c r="C57" s="9" t="str">
        <f t="shared" si="1"/>
        <v>Sonntag</v>
      </c>
      <c r="D57">
        <v>942</v>
      </c>
      <c r="E57">
        <v>896</v>
      </c>
      <c r="F57">
        <v>989</v>
      </c>
      <c r="G57">
        <v>1111</v>
      </c>
      <c r="H57">
        <v>1061</v>
      </c>
      <c r="I57">
        <v>1164</v>
      </c>
      <c r="J57" s="26">
        <v>0.8</v>
      </c>
      <c r="K57">
        <v>0.77</v>
      </c>
      <c r="L57">
        <v>0.82</v>
      </c>
      <c r="M57">
        <v>0.82</v>
      </c>
      <c r="N57">
        <v>0.81</v>
      </c>
      <c r="O57">
        <v>0.84</v>
      </c>
      <c r="P57" s="12">
        <f t="shared" si="4"/>
        <v>1242.8571428571429</v>
      </c>
      <c r="Q57" s="15">
        <f t="shared" si="21"/>
        <v>0.82296650717703346</v>
      </c>
      <c r="R57" s="4">
        <f t="shared" si="31"/>
        <v>1018</v>
      </c>
      <c r="S57" s="4">
        <f t="shared" si="29"/>
        <v>1111</v>
      </c>
      <c r="T57" s="7">
        <f t="shared" si="10"/>
        <v>0.79641577060931901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1055.8571428571429</v>
      </c>
      <c r="AA57" s="22">
        <f t="shared" si="7"/>
        <v>0.81380753138075324</v>
      </c>
      <c r="AB57" s="4">
        <f t="shared" si="32"/>
        <v>1071.8501525692391</v>
      </c>
      <c r="AC57" s="8">
        <f t="shared" si="12"/>
        <v>0.82613422902275646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1.9999999999999907E-2</v>
      </c>
      <c r="AK57" s="15">
        <f t="shared" si="23"/>
        <v>0</v>
      </c>
      <c r="AL57" s="15">
        <f t="shared" si="28"/>
        <v>6.192468619246716E-3</v>
      </c>
      <c r="AM57" s="15">
        <f t="shared" si="24"/>
        <v>6.1342290227565099E-3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169</v>
      </c>
      <c r="AQ57" s="15">
        <f t="shared" si="20"/>
        <v>300.85714285714289</v>
      </c>
      <c r="AR57" s="15">
        <f t="shared" si="34"/>
        <v>113.85714285714289</v>
      </c>
      <c r="AS57" s="15">
        <f t="shared" si="35"/>
        <v>129.85015256923907</v>
      </c>
    </row>
    <row r="58" spans="1:45">
      <c r="A58" s="10">
        <v>43948</v>
      </c>
      <c r="B58" s="31">
        <v>56</v>
      </c>
      <c r="C58" s="11" t="str">
        <f t="shared" si="1"/>
        <v>Montag</v>
      </c>
      <c r="D58">
        <v>1125</v>
      </c>
      <c r="E58">
        <v>1062</v>
      </c>
      <c r="F58">
        <v>1186</v>
      </c>
      <c r="G58">
        <v>1066</v>
      </c>
      <c r="H58">
        <v>1012</v>
      </c>
      <c r="I58">
        <v>1122</v>
      </c>
      <c r="J58" s="29">
        <v>0.77</v>
      </c>
      <c r="K58">
        <v>0.74</v>
      </c>
      <c r="L58">
        <v>0.79</v>
      </c>
      <c r="M58">
        <v>0.82</v>
      </c>
      <c r="N58">
        <v>0.81</v>
      </c>
      <c r="O58">
        <v>0.83</v>
      </c>
      <c r="P58" s="12">
        <f t="shared" si="4"/>
        <v>1179.4285714285713</v>
      </c>
      <c r="Q58" s="15">
        <f t="shared" si="21"/>
        <v>0.82121084717258774</v>
      </c>
      <c r="R58" s="12">
        <f t="shared" si="31"/>
        <v>1144</v>
      </c>
      <c r="S58" s="4">
        <f t="shared" si="29"/>
        <v>1065.5</v>
      </c>
      <c r="T58" s="7">
        <f t="shared" si="10"/>
        <v>0.76613338126909936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1002.4285714285714</v>
      </c>
      <c r="AA58" s="8">
        <f t="shared" si="7"/>
        <v>0.80655172413793108</v>
      </c>
      <c r="AB58" s="12">
        <f t="shared" si="32"/>
        <v>1014.5793710360269</v>
      </c>
      <c r="AC58" s="16">
        <f t="shared" si="12"/>
        <v>0.81632822956921702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4.9999999999999933E-2</v>
      </c>
      <c r="AK58" s="15">
        <f t="shared" si="23"/>
        <v>0</v>
      </c>
      <c r="AL58" s="15">
        <f t="shared" si="28"/>
        <v>1.344827586206887E-2</v>
      </c>
      <c r="AM58" s="15">
        <f t="shared" si="24"/>
        <v>3.671770430782928E-3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59</v>
      </c>
      <c r="AQ58" s="15">
        <f t="shared" si="20"/>
        <v>54.428571428571331</v>
      </c>
      <c r="AR58" s="15">
        <f t="shared" si="34"/>
        <v>122.57142857142856</v>
      </c>
      <c r="AS58" s="15">
        <f t="shared" si="35"/>
        <v>110.42062896397306</v>
      </c>
    </row>
    <row r="59" spans="1:45">
      <c r="A59" s="10">
        <v>43949</v>
      </c>
      <c r="B59" s="31">
        <v>57</v>
      </c>
      <c r="C59" s="11" t="str">
        <f t="shared" si="1"/>
        <v>Dienstag</v>
      </c>
      <c r="D59">
        <v>932</v>
      </c>
      <c r="E59">
        <v>881</v>
      </c>
      <c r="F59">
        <v>988</v>
      </c>
      <c r="G59">
        <v>1007</v>
      </c>
      <c r="H59">
        <v>953</v>
      </c>
      <c r="I59">
        <v>1065</v>
      </c>
      <c r="J59">
        <v>0.78</v>
      </c>
      <c r="K59">
        <v>0.76</v>
      </c>
      <c r="L59">
        <v>0.8</v>
      </c>
      <c r="M59">
        <v>0.81</v>
      </c>
      <c r="N59">
        <v>0.8</v>
      </c>
      <c r="O59">
        <v>0.83</v>
      </c>
      <c r="P59" s="12">
        <f t="shared" si="4"/>
        <v>1116.1428571428571</v>
      </c>
      <c r="Q59" s="15">
        <f t="shared" si="21"/>
        <v>0.81380753138075324</v>
      </c>
      <c r="R59" s="12">
        <f t="shared" si="31"/>
        <v>1304</v>
      </c>
      <c r="S59" s="4">
        <f t="shared" si="29"/>
        <v>1007</v>
      </c>
      <c r="T59" s="7">
        <f t="shared" si="10"/>
        <v>0.7806201550387597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950</v>
      </c>
      <c r="AA59" s="22">
        <f t="shared" si="7"/>
        <v>0.80547480620155043</v>
      </c>
      <c r="AB59" s="12">
        <f t="shared" si="32"/>
        <v>958.48568247741423</v>
      </c>
      <c r="AC59" s="16">
        <f t="shared" si="12"/>
        <v>0.81266954667416424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4.5251937984496227E-3</v>
      </c>
      <c r="AM59" s="15">
        <f t="shared" si="24"/>
        <v>2.6695466741641916E-3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75</v>
      </c>
      <c r="AQ59" s="15">
        <f t="shared" si="20"/>
        <v>184.14285714285711</v>
      </c>
      <c r="AR59" s="15">
        <f t="shared" si="34"/>
        <v>18</v>
      </c>
      <c r="AS59" s="15">
        <f t="shared" si="35"/>
        <v>26.48568247741423</v>
      </c>
    </row>
    <row r="60" spans="1:45">
      <c r="A60" s="10">
        <v>43950</v>
      </c>
      <c r="B60" s="31">
        <v>58</v>
      </c>
      <c r="C60" s="11" t="str">
        <f t="shared" si="1"/>
        <v>Mittwoch</v>
      </c>
      <c r="D60">
        <v>890</v>
      </c>
      <c r="E60">
        <v>841</v>
      </c>
      <c r="F60">
        <v>932</v>
      </c>
      <c r="G60">
        <v>972</v>
      </c>
      <c r="H60">
        <v>920</v>
      </c>
      <c r="I60">
        <v>1024</v>
      </c>
      <c r="J60">
        <v>0.81</v>
      </c>
      <c r="K60">
        <v>0.78</v>
      </c>
      <c r="L60">
        <v>0.83</v>
      </c>
      <c r="M60">
        <v>0.81</v>
      </c>
      <c r="N60">
        <v>0.79</v>
      </c>
      <c r="O60">
        <v>0.82</v>
      </c>
      <c r="P60" s="12">
        <f t="shared" si="4"/>
        <v>1055.8571428571429</v>
      </c>
      <c r="Q60" s="15">
        <f t="shared" si="21"/>
        <v>0.80655172413793108</v>
      </c>
      <c r="R60" s="12">
        <f t="shared" si="31"/>
        <v>1478</v>
      </c>
      <c r="S60" s="4">
        <f t="shared" si="29"/>
        <v>972.25</v>
      </c>
      <c r="T60" s="7">
        <f t="shared" si="10"/>
        <v>0.80785209804736191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909.28571428571433</v>
      </c>
      <c r="AA60" s="8">
        <f t="shared" si="7"/>
        <v>0.81466786125687962</v>
      </c>
      <c r="AB60" s="12">
        <f t="shared" si="32"/>
        <v>904.41528986924652</v>
      </c>
      <c r="AC60" s="16">
        <f t="shared" si="12"/>
        <v>0.81030424025146885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4.6678612568795685E-3</v>
      </c>
      <c r="AM60" s="15">
        <f t="shared" si="24"/>
        <v>3.042402514688014E-4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82</v>
      </c>
      <c r="AQ60" s="15">
        <f t="shared" si="20"/>
        <v>165.85714285714289</v>
      </c>
      <c r="AR60" s="15">
        <f t="shared" si="34"/>
        <v>19.285714285714334</v>
      </c>
      <c r="AS60" s="15">
        <f t="shared" si="35"/>
        <v>14.415289869246521</v>
      </c>
    </row>
    <row r="61" spans="1:45">
      <c r="A61" s="10">
        <v>43951</v>
      </c>
      <c r="B61" s="31">
        <v>59</v>
      </c>
      <c r="C61" s="11" t="str">
        <f t="shared" si="1"/>
        <v>Donnerstag</v>
      </c>
      <c r="D61">
        <v>933</v>
      </c>
      <c r="E61">
        <v>881</v>
      </c>
      <c r="F61">
        <v>987</v>
      </c>
      <c r="G61">
        <v>970</v>
      </c>
      <c r="H61">
        <v>916</v>
      </c>
      <c r="I61">
        <v>1023</v>
      </c>
      <c r="J61" s="29">
        <v>0.87</v>
      </c>
      <c r="K61">
        <v>0.84</v>
      </c>
      <c r="L61">
        <v>0.91</v>
      </c>
      <c r="M61">
        <v>0.81</v>
      </c>
      <c r="N61">
        <v>0.79</v>
      </c>
      <c r="O61">
        <v>0.82</v>
      </c>
      <c r="P61" s="12">
        <f t="shared" si="4"/>
        <v>1002.4285714285714</v>
      </c>
      <c r="Q61" s="15">
        <f t="shared" si="21"/>
        <v>0.80547480620155043</v>
      </c>
      <c r="R61" s="12">
        <f t="shared" si="31"/>
        <v>1639</v>
      </c>
      <c r="S61" s="4">
        <f t="shared" si="29"/>
        <v>970</v>
      </c>
      <c r="T61" s="7">
        <f t="shared" si="10"/>
        <v>0.87308730873087304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887.14285714285711</v>
      </c>
      <c r="AA61" s="8">
        <f t="shared" si="7"/>
        <v>0.84021106751454466</v>
      </c>
      <c r="AB61" s="12">
        <f t="shared" si="32"/>
        <v>861.91159532219774</v>
      </c>
      <c r="AC61" s="16">
        <f t="shared" si="12"/>
        <v>0.81631459440608634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5.9999999999999942E-2</v>
      </c>
      <c r="AK61" s="15">
        <f t="shared" si="23"/>
        <v>0</v>
      </c>
      <c r="AL61" s="15">
        <f t="shared" si="28"/>
        <v>3.0211067514544609E-2</v>
      </c>
      <c r="AM61" s="15">
        <f t="shared" si="24"/>
        <v>6.3145944060862824E-3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37</v>
      </c>
      <c r="AQ61" s="15">
        <f t="shared" si="20"/>
        <v>69.428571428571445</v>
      </c>
      <c r="AR61" s="15">
        <f t="shared" si="34"/>
        <v>45.85714285714289</v>
      </c>
      <c r="AS61" s="15">
        <f t="shared" si="35"/>
        <v>71.088404677802259</v>
      </c>
    </row>
    <row r="62" spans="1:45">
      <c r="A62" s="10">
        <v>43952</v>
      </c>
      <c r="B62" s="31">
        <v>60</v>
      </c>
      <c r="C62" s="11" t="str">
        <f t="shared" si="1"/>
        <v>Freitag</v>
      </c>
      <c r="D62">
        <v>799</v>
      </c>
      <c r="E62">
        <v>741</v>
      </c>
      <c r="F62">
        <v>867</v>
      </c>
      <c r="G62">
        <v>888</v>
      </c>
      <c r="H62">
        <v>836</v>
      </c>
      <c r="I62">
        <v>943</v>
      </c>
      <c r="J62">
        <v>0.83</v>
      </c>
      <c r="K62">
        <v>0.8</v>
      </c>
      <c r="L62">
        <v>0.87</v>
      </c>
      <c r="M62">
        <v>0.81</v>
      </c>
      <c r="N62">
        <v>0.8</v>
      </c>
      <c r="O62">
        <v>0.83</v>
      </c>
      <c r="P62" s="12">
        <f t="shared" si="4"/>
        <v>950</v>
      </c>
      <c r="Q62" s="15">
        <f t="shared" si="21"/>
        <v>0.81466786125687962</v>
      </c>
      <c r="R62" s="12">
        <f t="shared" si="31"/>
        <v>945</v>
      </c>
      <c r="S62" s="4">
        <f t="shared" si="29"/>
        <v>888.5</v>
      </c>
      <c r="T62" s="7">
        <f t="shared" si="10"/>
        <v>0.83388080713280155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857.85714285714289</v>
      </c>
      <c r="AA62" s="8">
        <f t="shared" si="7"/>
        <v>0.8557788228587716</v>
      </c>
      <c r="AB62" s="12">
        <f t="shared" si="32"/>
        <v>810.6104988809717</v>
      </c>
      <c r="AC62" s="16">
        <f t="shared" si="12"/>
        <v>0.80864664274858222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1.9999999999999907E-2</v>
      </c>
      <c r="AK62" s="15">
        <f t="shared" si="23"/>
        <v>0</v>
      </c>
      <c r="AL62" s="15">
        <f t="shared" si="28"/>
        <v>4.5778822858771551E-2</v>
      </c>
      <c r="AM62" s="15">
        <f t="shared" si="24"/>
        <v>1.3533572514178305E-3</v>
      </c>
      <c r="AN62" s="15">
        <f t="shared" si="25"/>
        <v>0.10000000000000009</v>
      </c>
      <c r="AO62" s="15">
        <f t="shared" si="26"/>
        <v>0.10579232995530718</v>
      </c>
      <c r="AP62" s="15">
        <f t="shared" si="33"/>
        <v>89</v>
      </c>
      <c r="AQ62" s="15">
        <f t="shared" si="20"/>
        <v>151</v>
      </c>
      <c r="AR62" s="15">
        <f t="shared" si="34"/>
        <v>58.85714285714289</v>
      </c>
      <c r="AS62" s="15">
        <f t="shared" si="35"/>
        <v>11.610498880971704</v>
      </c>
    </row>
    <row r="63" spans="1:45">
      <c r="A63" s="10">
        <v>43953</v>
      </c>
      <c r="B63" s="31">
        <v>61</v>
      </c>
      <c r="C63" s="11" t="str">
        <f t="shared" si="1"/>
        <v>Samstag</v>
      </c>
      <c r="D63">
        <v>744</v>
      </c>
      <c r="E63">
        <v>688</v>
      </c>
      <c r="F63">
        <v>797</v>
      </c>
      <c r="G63">
        <v>841</v>
      </c>
      <c r="H63">
        <v>788</v>
      </c>
      <c r="I63">
        <v>896</v>
      </c>
      <c r="J63">
        <v>0.84</v>
      </c>
      <c r="K63">
        <v>0.8</v>
      </c>
      <c r="L63">
        <v>0.87</v>
      </c>
      <c r="M63">
        <v>0.84</v>
      </c>
      <c r="N63">
        <v>0.82</v>
      </c>
      <c r="O63">
        <v>0.86</v>
      </c>
      <c r="P63" s="12">
        <f t="shared" si="4"/>
        <v>909.28571428571433</v>
      </c>
      <c r="Q63" s="15">
        <f t="shared" si="21"/>
        <v>0.84021106751454466</v>
      </c>
      <c r="R63" s="12">
        <f t="shared" si="31"/>
        <v>793</v>
      </c>
      <c r="S63" s="4">
        <f t="shared" si="29"/>
        <v>841.5</v>
      </c>
      <c r="T63" s="7">
        <f t="shared" si="10"/>
        <v>0.83565044687189671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844.85714285714289</v>
      </c>
      <c r="AA63" s="8">
        <f t="shared" si="7"/>
        <v>0.88932330827067674</v>
      </c>
      <c r="AB63" s="12">
        <f t="shared" si="32"/>
        <v>780.148687175698</v>
      </c>
      <c r="AC63" s="16">
        <f t="shared" si="12"/>
        <v>0.82120914439547155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0</v>
      </c>
      <c r="AK63" s="15">
        <f t="shared" si="23"/>
        <v>0</v>
      </c>
      <c r="AL63" s="15">
        <f t="shared" si="28"/>
        <v>4.9323308270676769E-2</v>
      </c>
      <c r="AM63" s="15">
        <f t="shared" si="24"/>
        <v>1.8790855604528423E-2</v>
      </c>
      <c r="AN63" s="15">
        <f t="shared" si="25"/>
        <v>0.18999999999999995</v>
      </c>
      <c r="AO63" s="15">
        <f t="shared" si="26"/>
        <v>8.2966422820787922E-2</v>
      </c>
      <c r="AP63" s="15">
        <f t="shared" si="33"/>
        <v>97</v>
      </c>
      <c r="AQ63" s="15">
        <f t="shared" si="20"/>
        <v>165.28571428571433</v>
      </c>
      <c r="AR63" s="15">
        <f t="shared" si="34"/>
        <v>100.85714285714289</v>
      </c>
      <c r="AS63" s="15">
        <f t="shared" si="35"/>
        <v>36.148687175698001</v>
      </c>
    </row>
    <row r="64" spans="1:45" s="58" customFormat="1">
      <c r="A64" s="56">
        <v>43954</v>
      </c>
      <c r="B64" s="57">
        <v>62</v>
      </c>
      <c r="C64" s="58" t="str">
        <f t="shared" si="1"/>
        <v>Sonntag</v>
      </c>
      <c r="D64" s="58">
        <v>787</v>
      </c>
      <c r="E64" s="58">
        <v>725</v>
      </c>
      <c r="F64" s="58">
        <v>848</v>
      </c>
      <c r="G64" s="58">
        <v>816</v>
      </c>
      <c r="H64" s="58">
        <v>759</v>
      </c>
      <c r="I64" s="58">
        <v>875</v>
      </c>
      <c r="J64" s="58">
        <v>0.84</v>
      </c>
      <c r="K64" s="58">
        <v>0.81</v>
      </c>
      <c r="L64" s="58">
        <v>0.88</v>
      </c>
      <c r="M64" s="58">
        <v>0.86</v>
      </c>
      <c r="N64" s="58">
        <v>0.84</v>
      </c>
      <c r="O64" s="58">
        <v>0.88</v>
      </c>
      <c r="P64" s="59">
        <f t="shared" si="4"/>
        <v>887.14285714285711</v>
      </c>
      <c r="Q64" s="60">
        <f t="shared" si="21"/>
        <v>0.8557788228587716</v>
      </c>
      <c r="R64" s="59">
        <f t="shared" si="31"/>
        <v>679</v>
      </c>
      <c r="S64" s="59">
        <f t="shared" si="29"/>
        <v>815.75</v>
      </c>
      <c r="T64" s="60">
        <f t="shared" si="10"/>
        <v>0.83903317048084336</v>
      </c>
      <c r="U64" s="61">
        <v>43958</v>
      </c>
      <c r="V64" s="58" t="str">
        <f t="shared" si="22"/>
        <v>Donnerstag</v>
      </c>
      <c r="W64" s="62">
        <v>1284</v>
      </c>
      <c r="X64" s="60">
        <v>0.71</v>
      </c>
      <c r="Y64" s="60"/>
      <c r="Z64" s="59">
        <f t="shared" si="30"/>
        <v>832</v>
      </c>
      <c r="AA64" s="68">
        <f t="shared" si="7"/>
        <v>0.91500392772977213</v>
      </c>
      <c r="AB64" s="59">
        <f t="shared" si="32"/>
        <v>776.57150423246696</v>
      </c>
      <c r="AC64" s="63">
        <f t="shared" si="12"/>
        <v>0.85404564487466905</v>
      </c>
      <c r="AD64" s="59">
        <f t="shared" ref="AD64" si="40">AVERAGE(W61:W67)</f>
        <v>960.28571428571433</v>
      </c>
      <c r="AE64" s="63">
        <f t="shared" si="13"/>
        <v>0.93804074797655601</v>
      </c>
      <c r="AF64" s="59">
        <f t="shared" si="36"/>
        <v>867.56980433131753</v>
      </c>
      <c r="AG64" s="68">
        <f t="shared" si="19"/>
        <v>0.84747259703031297</v>
      </c>
      <c r="AH64" s="64"/>
      <c r="AI64" s="65"/>
      <c r="AJ64" s="15">
        <f t="shared" si="27"/>
        <v>2.0000000000000018E-2</v>
      </c>
      <c r="AK64" s="15">
        <f t="shared" si="23"/>
        <v>0</v>
      </c>
      <c r="AL64" s="15">
        <f t="shared" si="28"/>
        <v>5.500392772977214E-2</v>
      </c>
      <c r="AM64" s="15">
        <f t="shared" si="24"/>
        <v>5.9543551253309346E-3</v>
      </c>
      <c r="AN64" s="15">
        <f t="shared" si="25"/>
        <v>0.15000000000000002</v>
      </c>
      <c r="AO64" s="15">
        <f t="shared" si="26"/>
        <v>1.2527402969687018E-2</v>
      </c>
      <c r="AP64" s="60">
        <f t="shared" si="33"/>
        <v>29</v>
      </c>
      <c r="AQ64" s="15">
        <f t="shared" si="20"/>
        <v>100.14285714285711</v>
      </c>
      <c r="AR64" s="60">
        <f t="shared" si="34"/>
        <v>45</v>
      </c>
      <c r="AS64" s="60">
        <f t="shared" si="35"/>
        <v>10.428495767533036</v>
      </c>
    </row>
    <row r="65" spans="1:45" s="9" customFormat="1">
      <c r="A65" s="3">
        <v>43955</v>
      </c>
      <c r="B65" s="31">
        <v>63</v>
      </c>
      <c r="C65" s="9" t="str">
        <f t="shared" si="1"/>
        <v>Montag</v>
      </c>
      <c r="D65">
        <v>920</v>
      </c>
      <c r="E65">
        <v>833</v>
      </c>
      <c r="F65">
        <v>995</v>
      </c>
      <c r="G65">
        <v>813</v>
      </c>
      <c r="H65">
        <v>747</v>
      </c>
      <c r="I65">
        <v>877</v>
      </c>
      <c r="J65">
        <v>0.84</v>
      </c>
      <c r="K65">
        <v>0.8</v>
      </c>
      <c r="L65">
        <v>0.88</v>
      </c>
      <c r="M65">
        <v>0.89</v>
      </c>
      <c r="N65">
        <v>0.86</v>
      </c>
      <c r="O65">
        <v>0.91</v>
      </c>
      <c r="P65" s="12">
        <f t="shared" si="4"/>
        <v>857.85714285714289</v>
      </c>
      <c r="Q65" s="15">
        <f t="shared" si="21"/>
        <v>0.88932330827067674</v>
      </c>
      <c r="R65" s="4">
        <f t="shared" ref="R65:R73" si="41">W62</f>
        <v>685</v>
      </c>
      <c r="S65" s="4">
        <f t="shared" ref="S65:S73" si="42">AVERAGE(D62:D65)</f>
        <v>812.5</v>
      </c>
      <c r="T65" s="7">
        <f t="shared" ref="T65:T73" si="43">S65/S61</f>
        <v>0.83762886597938147</v>
      </c>
      <c r="U65" s="5">
        <v>43959</v>
      </c>
      <c r="V65" s="9" t="str">
        <f t="shared" ref="V65:V73" si="44">TEXT(U65,"TTTT")</f>
        <v>Freitag</v>
      </c>
      <c r="W65" s="6">
        <v>1209</v>
      </c>
      <c r="X65" s="7">
        <v>0.83</v>
      </c>
      <c r="Y65" s="7"/>
      <c r="Z65" s="4">
        <f t="shared" ref="Z65:Z70" si="45">AVERAGE(D62:D68)</f>
        <v>803.71428571428567</v>
      </c>
      <c r="AA65" s="8">
        <f t="shared" ref="AA65:AA70" si="46">Z65/Z61</f>
        <v>0.90595813204508857</v>
      </c>
      <c r="AB65" s="4">
        <f t="shared" si="32"/>
        <v>763.96467216353165</v>
      </c>
      <c r="AC65" s="8">
        <f t="shared" ref="AC65:AC73" si="47">AB65/Z61</f>
        <v>0.8611518043711307</v>
      </c>
      <c r="AD65" s="4">
        <f t="shared" ref="AD65:AD73" si="48">AVERAGE(W62:W68)</f>
        <v>914.28571428571433</v>
      </c>
      <c r="AE65" s="8">
        <f t="shared" ref="AE65:AE73" si="49">AD65/AD61</f>
        <v>0.91795754446356859</v>
      </c>
      <c r="AF65" s="4">
        <f t="shared" ref="AF65:AF73" si="50">AVERAGE(W62:W65,AE62^1.75*W59,AE62^1.75*W60,AE62^1.75*W61)</f>
        <v>833.05362718736194</v>
      </c>
      <c r="AG65" s="22">
        <f t="shared" ref="AG65:AG73" si="51">AF65/AD61</f>
        <v>0.83639922408369671</v>
      </c>
      <c r="AH65" s="39"/>
      <c r="AI65" s="38"/>
      <c r="AJ65" s="15">
        <f t="shared" si="27"/>
        <v>5.0000000000000044E-2</v>
      </c>
      <c r="AK65" s="15">
        <f t="shared" si="23"/>
        <v>0</v>
      </c>
      <c r="AL65" s="15">
        <f t="shared" si="28"/>
        <v>1.5958132045088558E-2</v>
      </c>
      <c r="AM65" s="15">
        <f t="shared" si="24"/>
        <v>2.8848195628869311E-2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107</v>
      </c>
      <c r="AQ65" s="15">
        <f t="shared" si="20"/>
        <v>62.14285714285711</v>
      </c>
      <c r="AR65" s="15">
        <f t="shared" si="34"/>
        <v>116.28571428571433</v>
      </c>
      <c r="AS65" s="15">
        <f t="shared" si="35"/>
        <v>156.03532783646835</v>
      </c>
    </row>
    <row r="66" spans="1:45" s="9" customFormat="1">
      <c r="A66" s="3">
        <v>43956</v>
      </c>
      <c r="B66" s="31">
        <v>64</v>
      </c>
      <c r="C66" s="9" t="str">
        <f t="shared" si="1"/>
        <v>Dienstag</v>
      </c>
      <c r="D66">
        <v>841</v>
      </c>
      <c r="E66">
        <v>755</v>
      </c>
      <c r="F66">
        <v>933</v>
      </c>
      <c r="G66">
        <v>823</v>
      </c>
      <c r="H66">
        <v>750</v>
      </c>
      <c r="I66">
        <v>893</v>
      </c>
      <c r="J66">
        <v>0.93</v>
      </c>
      <c r="K66">
        <v>0.87</v>
      </c>
      <c r="L66">
        <v>0.97</v>
      </c>
      <c r="M66">
        <v>0.92</v>
      </c>
      <c r="N66">
        <v>0.88</v>
      </c>
      <c r="O66">
        <v>0.95</v>
      </c>
      <c r="P66" s="12">
        <f t="shared" si="4"/>
        <v>844.85714285714289</v>
      </c>
      <c r="Q66" s="15">
        <f t="shared" si="21"/>
        <v>0.91500392772977213</v>
      </c>
      <c r="R66" s="4">
        <f t="shared" si="41"/>
        <v>947</v>
      </c>
      <c r="S66" s="4">
        <f t="shared" si="42"/>
        <v>823</v>
      </c>
      <c r="T66" s="7">
        <f t="shared" si="43"/>
        <v>0.92628024760832861</v>
      </c>
      <c r="U66" s="5">
        <v>43960</v>
      </c>
      <c r="V66" s="9" t="str">
        <f t="shared" si="44"/>
        <v>Samstag</v>
      </c>
      <c r="W66" s="6">
        <v>1251</v>
      </c>
      <c r="X66" s="7">
        <v>1.1000000000000001</v>
      </c>
      <c r="Y66" s="7"/>
      <c r="Z66" s="4">
        <f t="shared" si="45"/>
        <v>786.28571428571433</v>
      </c>
      <c r="AA66" s="22">
        <f t="shared" si="46"/>
        <v>0.91656952539550374</v>
      </c>
      <c r="AB66" s="4">
        <f t="shared" si="32"/>
        <v>775.34839227612315</v>
      </c>
      <c r="AC66" s="8">
        <f t="shared" si="47"/>
        <v>0.90381994103794538</v>
      </c>
      <c r="AD66" s="4">
        <f t="shared" si="48"/>
        <v>949.71428571428567</v>
      </c>
      <c r="AE66" s="8">
        <f t="shared" si="49"/>
        <v>1.0162029960256802</v>
      </c>
      <c r="AF66" s="4">
        <f t="shared" si="50"/>
        <v>931.54209218330277</v>
      </c>
      <c r="AG66" s="8">
        <f t="shared" si="51"/>
        <v>0.99675858228112502</v>
      </c>
      <c r="AH66" s="39"/>
      <c r="AI66" s="38"/>
      <c r="AJ66" s="15">
        <f t="shared" si="27"/>
        <v>1.0000000000000009E-2</v>
      </c>
      <c r="AK66" s="15">
        <f t="shared" si="23"/>
        <v>0</v>
      </c>
      <c r="AL66" s="15">
        <f t="shared" si="28"/>
        <v>3.430474604496303E-3</v>
      </c>
      <c r="AM66" s="15">
        <f t="shared" si="24"/>
        <v>1.6180058962054655E-2</v>
      </c>
      <c r="AN66" s="15">
        <f t="shared" si="25"/>
        <v>0.18000000000000005</v>
      </c>
      <c r="AO66" s="15">
        <f t="shared" si="26"/>
        <v>7.6758582281124976E-2</v>
      </c>
      <c r="AP66" s="15">
        <f t="shared" si="33"/>
        <v>18</v>
      </c>
      <c r="AQ66" s="15">
        <f t="shared" si="20"/>
        <v>3.8571428571428896</v>
      </c>
      <c r="AR66" s="15">
        <f t="shared" si="34"/>
        <v>54.714285714285666</v>
      </c>
      <c r="AS66" s="15">
        <f t="shared" si="35"/>
        <v>65.65160772387685</v>
      </c>
    </row>
    <row r="67" spans="1:45" s="9" customFormat="1">
      <c r="A67" s="3">
        <v>43957</v>
      </c>
      <c r="B67" s="31">
        <v>65</v>
      </c>
      <c r="C67" s="9" t="str">
        <f t="shared" ref="C67:C73" si="52">TEXT(A67,"TTTT")</f>
        <v>Mittwoch</v>
      </c>
      <c r="D67">
        <v>800</v>
      </c>
      <c r="E67">
        <v>687</v>
      </c>
      <c r="F67">
        <v>914</v>
      </c>
      <c r="G67">
        <v>837</v>
      </c>
      <c r="H67">
        <v>750</v>
      </c>
      <c r="I67">
        <v>923</v>
      </c>
      <c r="J67">
        <v>0.99</v>
      </c>
      <c r="K67">
        <v>0.93</v>
      </c>
      <c r="L67">
        <v>1.06</v>
      </c>
      <c r="M67">
        <v>0.91</v>
      </c>
      <c r="N67">
        <v>0.87</v>
      </c>
      <c r="O67">
        <v>0.94</v>
      </c>
      <c r="P67" s="12">
        <f t="shared" si="4"/>
        <v>832</v>
      </c>
      <c r="Q67" s="15">
        <f t="shared" si="21"/>
        <v>0.90595813204508857</v>
      </c>
      <c r="R67" s="4">
        <f t="shared" si="41"/>
        <v>1284</v>
      </c>
      <c r="S67" s="4">
        <f t="shared" si="42"/>
        <v>837</v>
      </c>
      <c r="T67" s="7">
        <f t="shared" si="43"/>
        <v>0.99465240641711228</v>
      </c>
      <c r="U67" s="5">
        <v>43961</v>
      </c>
      <c r="V67" s="9" t="str">
        <f t="shared" si="44"/>
        <v>Sonntag</v>
      </c>
      <c r="W67" s="6">
        <v>667</v>
      </c>
      <c r="X67" s="22">
        <v>1.1299999999999999</v>
      </c>
      <c r="Y67" s="7"/>
      <c r="Z67" s="4">
        <f t="shared" si="45"/>
        <v>769.28571428571433</v>
      </c>
      <c r="AA67" s="8">
        <f t="shared" si="46"/>
        <v>0.91055123435914775</v>
      </c>
      <c r="AB67" s="4">
        <f t="shared" si="32"/>
        <v>781.07658537718146</v>
      </c>
      <c r="AC67" s="8">
        <f t="shared" si="47"/>
        <v>0.92450728739267329</v>
      </c>
      <c r="AD67" s="4">
        <f t="shared" si="48"/>
        <v>928.42857142857144</v>
      </c>
      <c r="AE67" s="8">
        <f t="shared" si="49"/>
        <v>0.94903621495327095</v>
      </c>
      <c r="AF67" s="4">
        <f t="shared" si="50"/>
        <v>925.3248687130648</v>
      </c>
      <c r="AG67" s="8">
        <f t="shared" si="51"/>
        <v>0.94586362164010707</v>
      </c>
      <c r="AH67" s="39"/>
      <c r="AI67" s="38"/>
      <c r="AJ67" s="15">
        <f t="shared" si="27"/>
        <v>7.999999999999996E-2</v>
      </c>
      <c r="AK67" s="15">
        <f t="shared" si="23"/>
        <v>0</v>
      </c>
      <c r="AL67" s="15">
        <f t="shared" si="28"/>
        <v>5.5123435914772312E-4</v>
      </c>
      <c r="AM67" s="15">
        <f t="shared" si="24"/>
        <v>1.4507287392673263E-2</v>
      </c>
      <c r="AN67" s="15">
        <f t="shared" si="25"/>
        <v>0.21999999999999986</v>
      </c>
      <c r="AO67" s="15">
        <f t="shared" si="26"/>
        <v>3.5863621640107035E-2</v>
      </c>
      <c r="AP67" s="15">
        <f t="shared" si="33"/>
        <v>37</v>
      </c>
      <c r="AQ67" s="15">
        <f t="shared" si="20"/>
        <v>32</v>
      </c>
      <c r="AR67" s="15">
        <f t="shared" si="34"/>
        <v>30.714285714285666</v>
      </c>
      <c r="AS67" s="15">
        <f t="shared" si="35"/>
        <v>18.923414622818541</v>
      </c>
    </row>
    <row r="68" spans="1:45">
      <c r="A68" s="3">
        <v>43958</v>
      </c>
      <c r="B68" s="31">
        <v>66</v>
      </c>
      <c r="C68" s="9" t="str">
        <f t="shared" si="52"/>
        <v>Donnerstag</v>
      </c>
      <c r="D68">
        <v>735</v>
      </c>
      <c r="E68">
        <v>633</v>
      </c>
      <c r="F68">
        <v>855</v>
      </c>
      <c r="G68">
        <v>824</v>
      </c>
      <c r="H68">
        <v>727</v>
      </c>
      <c r="I68">
        <v>924</v>
      </c>
      <c r="J68" s="29">
        <v>1.01</v>
      </c>
      <c r="K68">
        <v>0.94</v>
      </c>
      <c r="L68">
        <v>1.0900000000000001</v>
      </c>
      <c r="M68">
        <v>0.92</v>
      </c>
      <c r="N68">
        <v>0.88</v>
      </c>
      <c r="O68">
        <v>0.97</v>
      </c>
      <c r="P68" s="12">
        <f t="shared" si="4"/>
        <v>803.71428571428567</v>
      </c>
      <c r="Q68" s="15">
        <f t="shared" si="21"/>
        <v>0.91656952539550374</v>
      </c>
      <c r="R68" s="4">
        <f t="shared" si="41"/>
        <v>1209</v>
      </c>
      <c r="S68" s="4">
        <f t="shared" si="42"/>
        <v>824</v>
      </c>
      <c r="T68" s="7">
        <f t="shared" si="43"/>
        <v>1.0101133925835122</v>
      </c>
      <c r="U68" s="5">
        <v>43962</v>
      </c>
      <c r="V68" s="9" t="str">
        <f t="shared" si="44"/>
        <v>Montag</v>
      </c>
      <c r="W68" s="6">
        <v>357</v>
      </c>
      <c r="X68" s="7">
        <v>1.07</v>
      </c>
      <c r="Y68" s="7"/>
      <c r="Z68" s="4">
        <f t="shared" si="45"/>
        <v>737.28571428571433</v>
      </c>
      <c r="AA68" s="8">
        <f t="shared" si="46"/>
        <v>0.8861607142857143</v>
      </c>
      <c r="AB68" s="4">
        <f t="shared" si="32"/>
        <v>750.88233532416439</v>
      </c>
      <c r="AC68" s="8">
        <f t="shared" si="47"/>
        <v>0.90250280688000528</v>
      </c>
      <c r="AD68" s="4">
        <f t="shared" si="48"/>
        <v>878.28571428571433</v>
      </c>
      <c r="AE68" s="8">
        <f t="shared" si="49"/>
        <v>0.91460874739660813</v>
      </c>
      <c r="AF68" s="4">
        <f t="shared" si="50"/>
        <v>856.32975699906171</v>
      </c>
      <c r="AG68" s="8">
        <f t="shared" si="51"/>
        <v>0.8917447633135126</v>
      </c>
      <c r="AH68" s="39"/>
      <c r="AI68" s="38"/>
      <c r="AJ68" s="15">
        <f t="shared" si="27"/>
        <v>8.9999999999999969E-2</v>
      </c>
      <c r="AK68" s="15">
        <f t="shared" si="23"/>
        <v>0</v>
      </c>
      <c r="AL68" s="15">
        <f t="shared" si="28"/>
        <v>3.3839285714285738E-2</v>
      </c>
      <c r="AM68" s="15">
        <f t="shared" si="24"/>
        <v>1.7497193119994758E-2</v>
      </c>
      <c r="AN68" s="15">
        <f t="shared" si="25"/>
        <v>0.15000000000000002</v>
      </c>
      <c r="AO68" s="15">
        <f t="shared" si="26"/>
        <v>2.8255236686487439E-2</v>
      </c>
      <c r="AP68" s="15">
        <f t="shared" si="33"/>
        <v>89</v>
      </c>
      <c r="AQ68" s="15">
        <f t="shared" si="20"/>
        <v>68.714285714285666</v>
      </c>
      <c r="AR68" s="15">
        <f t="shared" si="34"/>
        <v>2.2857142857143344</v>
      </c>
      <c r="AS68" s="15">
        <f t="shared" si="35"/>
        <v>15.882335324164387</v>
      </c>
    </row>
    <row r="69" spans="1:45">
      <c r="A69" s="3">
        <v>43959</v>
      </c>
      <c r="B69" s="31">
        <v>67</v>
      </c>
      <c r="C69" s="9" t="str">
        <f t="shared" si="52"/>
        <v>Freitag</v>
      </c>
      <c r="D69">
        <v>677</v>
      </c>
      <c r="E69">
        <v>537</v>
      </c>
      <c r="F69">
        <v>800</v>
      </c>
      <c r="G69">
        <v>763</v>
      </c>
      <c r="H69">
        <v>653</v>
      </c>
      <c r="I69">
        <v>875</v>
      </c>
      <c r="J69">
        <v>0.94</v>
      </c>
      <c r="K69">
        <v>0.87</v>
      </c>
      <c r="L69">
        <v>1.05</v>
      </c>
      <c r="M69">
        <v>0.91</v>
      </c>
      <c r="N69">
        <v>0.87</v>
      </c>
      <c r="O69">
        <v>0.96</v>
      </c>
      <c r="P69" s="12">
        <f t="shared" si="4"/>
        <v>786.28571428571433</v>
      </c>
      <c r="Q69" s="15">
        <f t="shared" si="21"/>
        <v>0.91055123435914775</v>
      </c>
      <c r="R69" s="4">
        <f t="shared" si="41"/>
        <v>1251</v>
      </c>
      <c r="S69" s="4">
        <f t="shared" si="42"/>
        <v>763.25</v>
      </c>
      <c r="T69" s="7">
        <f t="shared" si="43"/>
        <v>0.93938461538461537</v>
      </c>
      <c r="U69" s="5">
        <v>43963</v>
      </c>
      <c r="V69" s="9" t="str">
        <f t="shared" si="44"/>
        <v>Dienstag</v>
      </c>
      <c r="W69" s="6">
        <v>933</v>
      </c>
      <c r="X69" s="7">
        <v>0.94</v>
      </c>
      <c r="Y69" s="7"/>
      <c r="Z69" s="4">
        <f t="shared" si="45"/>
        <v>710</v>
      </c>
      <c r="AA69" s="22">
        <f t="shared" si="46"/>
        <v>0.88339850693210098</v>
      </c>
      <c r="AB69" s="4">
        <f t="shared" si="32"/>
        <v>736.77453786703063</v>
      </c>
      <c r="AC69" s="8">
        <f t="shared" si="47"/>
        <v>0.91671200943285014</v>
      </c>
      <c r="AD69" s="4">
        <f t="shared" si="48"/>
        <v>836</v>
      </c>
      <c r="AE69" s="8">
        <f t="shared" si="49"/>
        <v>0.91437499999999994</v>
      </c>
      <c r="AF69" s="4">
        <f t="shared" si="50"/>
        <v>963.73341675620179</v>
      </c>
      <c r="AG69" s="8">
        <f t="shared" si="51"/>
        <v>1.0540834245770956</v>
      </c>
      <c r="AH69" s="39"/>
      <c r="AI69" s="38"/>
      <c r="AJ69" s="15">
        <f t="shared" si="27"/>
        <v>2.9999999999999916E-2</v>
      </c>
      <c r="AK69" s="15">
        <f t="shared" si="23"/>
        <v>0</v>
      </c>
      <c r="AL69" s="15">
        <f t="shared" si="28"/>
        <v>2.6601493067899051E-2</v>
      </c>
      <c r="AM69" s="15">
        <f t="shared" si="24"/>
        <v>6.7120094328501079E-3</v>
      </c>
      <c r="AN69" s="15">
        <f t="shared" si="25"/>
        <v>2.9999999999999916E-2</v>
      </c>
      <c r="AO69" s="15">
        <f t="shared" si="26"/>
        <v>0.14408342457709555</v>
      </c>
      <c r="AP69" s="15">
        <f t="shared" si="33"/>
        <v>86</v>
      </c>
      <c r="AQ69" s="15">
        <f t="shared" si="20"/>
        <v>109.28571428571433</v>
      </c>
      <c r="AR69" s="15">
        <f t="shared" si="34"/>
        <v>33</v>
      </c>
      <c r="AS69" s="15">
        <f t="shared" si="35"/>
        <v>59.774537867030631</v>
      </c>
    </row>
    <row r="70" spans="1:45">
      <c r="A70" s="3">
        <v>43960</v>
      </c>
      <c r="B70" s="31">
        <v>68</v>
      </c>
      <c r="C70" s="9" t="str">
        <f t="shared" si="52"/>
        <v>Samstag</v>
      </c>
      <c r="D70">
        <v>625</v>
      </c>
      <c r="E70">
        <v>514</v>
      </c>
      <c r="F70">
        <v>793</v>
      </c>
      <c r="G70">
        <v>709</v>
      </c>
      <c r="H70">
        <v>593</v>
      </c>
      <c r="I70">
        <v>841</v>
      </c>
      <c r="J70">
        <v>0.86</v>
      </c>
      <c r="K70">
        <v>0.79</v>
      </c>
      <c r="L70">
        <v>0.95</v>
      </c>
      <c r="M70">
        <v>0.89</v>
      </c>
      <c r="N70">
        <v>0.84</v>
      </c>
      <c r="O70">
        <v>0.94</v>
      </c>
      <c r="P70" s="12">
        <f t="shared" si="4"/>
        <v>769.28571428571433</v>
      </c>
      <c r="Q70" s="15">
        <f t="shared" si="21"/>
        <v>0.8861607142857143</v>
      </c>
      <c r="R70" s="4">
        <f t="shared" si="41"/>
        <v>667</v>
      </c>
      <c r="S70" s="4">
        <f t="shared" si="42"/>
        <v>709.25</v>
      </c>
      <c r="T70" s="7">
        <f t="shared" si="43"/>
        <v>0.86178614823815314</v>
      </c>
      <c r="U70" s="5">
        <v>43964</v>
      </c>
      <c r="V70" s="9" t="str">
        <f t="shared" si="44"/>
        <v>Mittwoch</v>
      </c>
      <c r="W70" s="6">
        <v>798</v>
      </c>
      <c r="X70" s="7">
        <v>0.81</v>
      </c>
      <c r="Y70" s="7"/>
      <c r="Z70" s="4">
        <f t="shared" si="45"/>
        <v>697.28571428571433</v>
      </c>
      <c r="AA70" s="8">
        <f t="shared" si="46"/>
        <v>0.88680959302325579</v>
      </c>
      <c r="AB70" s="4">
        <f t="shared" si="32"/>
        <v>714.23277068326058</v>
      </c>
      <c r="AC70" s="8">
        <f t="shared" si="47"/>
        <v>0.90836289876141418</v>
      </c>
      <c r="AD70" s="4">
        <f t="shared" si="48"/>
        <v>745.85714285714289</v>
      </c>
      <c r="AE70" s="8">
        <f t="shared" si="49"/>
        <v>0.78534897713598084</v>
      </c>
      <c r="AF70" s="4">
        <f t="shared" si="50"/>
        <v>881.64205841656951</v>
      </c>
      <c r="AG70" s="8">
        <f t="shared" si="51"/>
        <v>0.92832346704512436</v>
      </c>
      <c r="AH70" s="39"/>
      <c r="AI70" s="38"/>
      <c r="AJ70" s="15">
        <f t="shared" si="27"/>
        <v>3.0000000000000027E-2</v>
      </c>
      <c r="AK70" s="15">
        <f t="shared" si="23"/>
        <v>0</v>
      </c>
      <c r="AL70" s="15">
        <f t="shared" si="28"/>
        <v>3.19040697674422E-3</v>
      </c>
      <c r="AM70" s="15">
        <f t="shared" si="24"/>
        <v>1.836289876141417E-2</v>
      </c>
      <c r="AN70" s="15">
        <f t="shared" si="25"/>
        <v>7.999999999999996E-2</v>
      </c>
      <c r="AO70" s="15">
        <f t="shared" si="26"/>
        <v>3.8323467045124349E-2</v>
      </c>
      <c r="AP70" s="15">
        <f t="shared" si="33"/>
        <v>84</v>
      </c>
      <c r="AQ70" s="15">
        <f t="shared" si="20"/>
        <v>144.28571428571433</v>
      </c>
      <c r="AR70" s="15">
        <f t="shared" si="34"/>
        <v>72.285714285714334</v>
      </c>
      <c r="AS70" s="15">
        <f t="shared" si="35"/>
        <v>89.232770683260583</v>
      </c>
    </row>
    <row r="71" spans="1:45">
      <c r="A71" s="3">
        <v>43961</v>
      </c>
      <c r="B71" s="31">
        <v>69</v>
      </c>
      <c r="C71" s="9" t="str">
        <f t="shared" si="52"/>
        <v>Sonntag</v>
      </c>
      <c r="D71">
        <v>563</v>
      </c>
      <c r="E71">
        <v>421</v>
      </c>
      <c r="F71">
        <v>702</v>
      </c>
      <c r="G71">
        <v>650</v>
      </c>
      <c r="H71">
        <v>526</v>
      </c>
      <c r="I71">
        <v>788</v>
      </c>
      <c r="J71" s="29">
        <v>0.78</v>
      </c>
      <c r="K71">
        <v>0.7</v>
      </c>
      <c r="L71">
        <v>0.87</v>
      </c>
      <c r="M71">
        <v>0.88</v>
      </c>
      <c r="N71">
        <v>0.82</v>
      </c>
      <c r="O71">
        <v>0.96</v>
      </c>
      <c r="P71" s="12">
        <f t="shared" si="4"/>
        <v>737.28571428571433</v>
      </c>
      <c r="Q71" s="15">
        <f t="shared" si="21"/>
        <v>0.88339850693210098</v>
      </c>
      <c r="R71" s="4">
        <f t="shared" si="41"/>
        <v>357</v>
      </c>
      <c r="S71" s="4">
        <f t="shared" si="42"/>
        <v>650</v>
      </c>
      <c r="T71" s="7">
        <f t="shared" si="43"/>
        <v>0.77658303464755074</v>
      </c>
      <c r="U71" s="5">
        <v>43965</v>
      </c>
      <c r="V71" s="9" t="str">
        <f t="shared" si="44"/>
        <v>Donnerstag</v>
      </c>
      <c r="W71" s="6">
        <v>933</v>
      </c>
      <c r="X71" s="22">
        <v>0.75</v>
      </c>
      <c r="Y71" s="7">
        <v>0.88</v>
      </c>
      <c r="Z71" s="34"/>
      <c r="AA71" s="35"/>
      <c r="AB71" s="4">
        <f t="shared" si="32"/>
        <v>667.54220315385442</v>
      </c>
      <c r="AC71" s="8">
        <f t="shared" si="47"/>
        <v>0.86774288246554887</v>
      </c>
      <c r="AD71" s="4">
        <f t="shared" si="48"/>
        <v>759</v>
      </c>
      <c r="AE71" s="8">
        <f t="shared" si="49"/>
        <v>0.81751038621326355</v>
      </c>
      <c r="AF71" s="4">
        <f t="shared" si="50"/>
        <v>813.68433330101777</v>
      </c>
      <c r="AG71" s="8">
        <f t="shared" si="51"/>
        <v>0.87641026821159018</v>
      </c>
      <c r="AH71" s="39"/>
      <c r="AI71" s="38"/>
      <c r="AJ71" s="15">
        <f t="shared" si="27"/>
        <v>9.9999999999999978E-2</v>
      </c>
      <c r="AK71" s="15">
        <f t="shared" si="23"/>
        <v>0</v>
      </c>
      <c r="AL71" s="33"/>
      <c r="AM71" s="15">
        <f t="shared" si="24"/>
        <v>1.2257117534451134E-2</v>
      </c>
      <c r="AN71" s="15">
        <f t="shared" si="25"/>
        <v>0.13</v>
      </c>
      <c r="AO71" s="15">
        <f t="shared" si="26"/>
        <v>3.5897317884098223E-3</v>
      </c>
      <c r="AP71" s="15">
        <f t="shared" si="33"/>
        <v>87</v>
      </c>
      <c r="AQ71" s="15">
        <f t="shared" si="20"/>
        <v>174.28571428571433</v>
      </c>
      <c r="AR71" s="33"/>
      <c r="AS71" s="15">
        <f t="shared" si="35"/>
        <v>104.54220315385442</v>
      </c>
    </row>
    <row r="72" spans="1:45">
      <c r="A72" s="10">
        <v>43962</v>
      </c>
      <c r="B72" s="31">
        <v>70</v>
      </c>
      <c r="C72" s="11" t="str">
        <f t="shared" si="52"/>
        <v>Montag</v>
      </c>
      <c r="D72">
        <v>729</v>
      </c>
      <c r="E72">
        <v>466</v>
      </c>
      <c r="F72">
        <v>987</v>
      </c>
      <c r="G72">
        <v>648</v>
      </c>
      <c r="H72">
        <v>484</v>
      </c>
      <c r="I72">
        <v>821</v>
      </c>
      <c r="J72">
        <v>0.79</v>
      </c>
      <c r="K72">
        <v>0.68</v>
      </c>
      <c r="L72">
        <v>0.92</v>
      </c>
      <c r="M72">
        <v>0.89</v>
      </c>
      <c r="N72">
        <v>0.81</v>
      </c>
      <c r="O72">
        <v>0.97</v>
      </c>
      <c r="P72" s="12">
        <f t="shared" ref="P72:P73" si="53">AVERAGE(D66:D72)</f>
        <v>710</v>
      </c>
      <c r="Q72" s="15">
        <f t="shared" si="21"/>
        <v>0.88680959302325579</v>
      </c>
      <c r="R72" s="4">
        <f t="shared" si="41"/>
        <v>933</v>
      </c>
      <c r="S72" s="4">
        <f t="shared" si="42"/>
        <v>648.5</v>
      </c>
      <c r="T72" s="7">
        <f t="shared" si="43"/>
        <v>0.78701456310679607</v>
      </c>
      <c r="U72" s="5">
        <v>43966</v>
      </c>
      <c r="V72" s="9" t="str">
        <f t="shared" si="44"/>
        <v>Freitag</v>
      </c>
      <c r="W72" s="6">
        <v>913</v>
      </c>
      <c r="X72" s="7">
        <v>0.8</v>
      </c>
      <c r="Y72" s="7">
        <v>0.9</v>
      </c>
      <c r="Z72" s="34"/>
      <c r="AA72" s="35"/>
      <c r="AB72" s="4">
        <f t="shared" si="32"/>
        <v>643.79776121213274</v>
      </c>
      <c r="AC72" s="8">
        <f t="shared" si="47"/>
        <v>0.87319983113445632</v>
      </c>
      <c r="AD72" s="4">
        <f t="shared" si="48"/>
        <v>839.4</v>
      </c>
      <c r="AE72" s="8">
        <f t="shared" si="49"/>
        <v>0.95572543916720876</v>
      </c>
      <c r="AF72" s="4">
        <f t="shared" si="50"/>
        <v>788.87595100986857</v>
      </c>
      <c r="AG72" s="8">
        <f t="shared" si="51"/>
        <v>0.89819968397350025</v>
      </c>
      <c r="AH72" s="39"/>
      <c r="AI72" s="38"/>
      <c r="AJ72" s="15">
        <f t="shared" si="27"/>
        <v>9.9999999999999978E-2</v>
      </c>
      <c r="AK72" s="15">
        <f t="shared" si="23"/>
        <v>0</v>
      </c>
      <c r="AL72" s="33"/>
      <c r="AM72" s="15">
        <f t="shared" si="24"/>
        <v>1.6800168865543696E-2</v>
      </c>
      <c r="AN72" s="15">
        <f t="shared" si="25"/>
        <v>8.9999999999999969E-2</v>
      </c>
      <c r="AO72" s="15">
        <f t="shared" si="26"/>
        <v>8.199683973500238E-3</v>
      </c>
      <c r="AP72" s="15">
        <f t="shared" si="33"/>
        <v>81</v>
      </c>
      <c r="AQ72" s="15">
        <f t="shared" si="20"/>
        <v>19</v>
      </c>
      <c r="AR72" s="33"/>
      <c r="AS72" s="15">
        <f t="shared" si="35"/>
        <v>85.202238787867259</v>
      </c>
    </row>
    <row r="73" spans="1:45">
      <c r="A73" s="10">
        <v>43963</v>
      </c>
      <c r="B73" s="31">
        <v>71</v>
      </c>
      <c r="C73" s="11" t="str">
        <f t="shared" si="52"/>
        <v>Dienstag</v>
      </c>
      <c r="D73">
        <v>752</v>
      </c>
      <c r="E73">
        <v>499</v>
      </c>
      <c r="F73">
        <v>1036</v>
      </c>
      <c r="G73">
        <v>667</v>
      </c>
      <c r="H73">
        <v>475</v>
      </c>
      <c r="I73">
        <v>880</v>
      </c>
      <c r="J73">
        <v>0.88</v>
      </c>
      <c r="K73">
        <v>0.72</v>
      </c>
      <c r="L73">
        <v>1.05</v>
      </c>
      <c r="M73" s="32"/>
      <c r="N73" s="32"/>
      <c r="O73" s="32"/>
      <c r="P73" s="12">
        <f t="shared" si="53"/>
        <v>697.28571428571433</v>
      </c>
      <c r="Q73" s="33"/>
      <c r="R73" s="4">
        <f t="shared" si="41"/>
        <v>798</v>
      </c>
      <c r="S73" s="4">
        <f t="shared" si="42"/>
        <v>667.25</v>
      </c>
      <c r="T73" s="7">
        <f t="shared" si="43"/>
        <v>0.874222076645922</v>
      </c>
      <c r="U73" s="5">
        <v>43967</v>
      </c>
      <c r="V73" s="9" t="str">
        <f t="shared" si="44"/>
        <v>Samstag</v>
      </c>
      <c r="W73" s="6">
        <v>620</v>
      </c>
      <c r="X73" s="7">
        <v>0.88</v>
      </c>
      <c r="Y73" s="7">
        <v>0.89</v>
      </c>
      <c r="Z73" s="34"/>
      <c r="AA73" s="35"/>
      <c r="AB73" s="4">
        <f t="shared" si="32"/>
        <v>637.37431779756491</v>
      </c>
      <c r="AC73" s="8">
        <f t="shared" si="47"/>
        <v>0.8977103067571337</v>
      </c>
      <c r="AD73" s="4">
        <f t="shared" si="48"/>
        <v>816</v>
      </c>
      <c r="AE73" s="8">
        <f t="shared" si="49"/>
        <v>0.97607655502392343</v>
      </c>
      <c r="AF73" s="4">
        <f t="shared" si="50"/>
        <v>649.45492748073445</v>
      </c>
      <c r="AG73" s="8">
        <f t="shared" si="51"/>
        <v>0.77685996110135702</v>
      </c>
      <c r="AH73" s="39"/>
      <c r="AI73" s="38"/>
      <c r="AJ73" s="33"/>
      <c r="AK73" s="15"/>
      <c r="AL73" s="33"/>
      <c r="AM73" s="33"/>
      <c r="AO73" s="33"/>
      <c r="AP73" s="15">
        <f t="shared" si="33"/>
        <v>85</v>
      </c>
      <c r="AQ73" s="15">
        <f t="shared" si="20"/>
        <v>54.714285714285666</v>
      </c>
      <c r="AR73" s="33"/>
      <c r="AS73" s="15">
        <f t="shared" si="35"/>
        <v>114.62568220243509</v>
      </c>
    </row>
    <row r="74" spans="1:45">
      <c r="R74" s="12"/>
      <c r="S74" s="12"/>
      <c r="AP74" s="15"/>
      <c r="AQ74" s="15"/>
      <c r="AR74" s="15"/>
      <c r="AS74" s="15"/>
    </row>
    <row r="75" spans="1:45">
      <c r="R75" s="12"/>
      <c r="S75" s="12"/>
      <c r="AP75" s="15"/>
      <c r="AQ75" s="15"/>
      <c r="AR75" s="15"/>
      <c r="AS75" s="15"/>
    </row>
    <row r="76" spans="1:45">
      <c r="R76" s="12"/>
      <c r="S76" s="12"/>
      <c r="AP76" s="15"/>
      <c r="AQ76" s="15"/>
      <c r="AR76" s="15"/>
      <c r="AS76" s="15"/>
    </row>
    <row r="77" spans="1:45">
      <c r="R77" s="12"/>
      <c r="S77" s="12"/>
      <c r="AP77" s="15"/>
      <c r="AQ77" s="15"/>
      <c r="AR77" s="15"/>
      <c r="AS77" s="15"/>
    </row>
    <row r="78" spans="1:45">
      <c r="R78" s="12"/>
      <c r="S78" s="12"/>
      <c r="AP78" s="15"/>
      <c r="AQ78" s="15"/>
      <c r="AR78" s="15"/>
      <c r="AS78" s="15"/>
    </row>
    <row r="79" spans="1:45">
      <c r="R79" s="12"/>
      <c r="S79" s="12"/>
      <c r="AP79" s="15"/>
      <c r="AQ79" s="15"/>
      <c r="AR79" s="15"/>
      <c r="AS79" s="15"/>
    </row>
    <row r="80" spans="1:45">
      <c r="R80" s="12"/>
      <c r="S80" s="12"/>
      <c r="AP80" s="15"/>
      <c r="AQ80" s="15"/>
      <c r="AR80" s="15"/>
      <c r="AS80" s="15"/>
    </row>
    <row r="81" spans="18:45">
      <c r="R81" s="12"/>
      <c r="S81" s="12"/>
      <c r="AP81" s="15"/>
      <c r="AQ81" s="15"/>
      <c r="AR81" s="15"/>
      <c r="AS81" s="15"/>
    </row>
    <row r="82" spans="18:45">
      <c r="R82" s="12"/>
      <c r="S82" s="12"/>
      <c r="AP82" s="15"/>
      <c r="AQ82" s="15"/>
      <c r="AR82" s="15"/>
      <c r="AS82" s="15"/>
    </row>
    <row r="83" spans="18:45">
      <c r="R83" s="12"/>
      <c r="S83" s="12"/>
      <c r="AP83" s="15"/>
      <c r="AQ83" s="15"/>
      <c r="AR83" s="15"/>
      <c r="AS83" s="15"/>
    </row>
    <row r="84" spans="18:45">
      <c r="R84" s="12"/>
      <c r="S84" s="12"/>
      <c r="AP84" s="15"/>
      <c r="AQ84" s="15"/>
      <c r="AR84" s="15"/>
      <c r="AS84" s="15"/>
    </row>
    <row r="85" spans="18:45">
      <c r="R85" s="12"/>
      <c r="S85" s="12"/>
      <c r="AP85" s="15"/>
      <c r="AQ85" s="15"/>
      <c r="AR85" s="15"/>
      <c r="AS85" s="15"/>
    </row>
    <row r="86" spans="18:45">
      <c r="R86" s="12"/>
      <c r="S86" s="12"/>
      <c r="AP86" s="15"/>
      <c r="AQ86" s="15"/>
      <c r="AR86" s="15"/>
      <c r="AS86" s="15"/>
    </row>
    <row r="87" spans="18:45">
      <c r="R87" s="12"/>
      <c r="S87" s="12"/>
      <c r="AP87" s="15"/>
      <c r="AQ87" s="15"/>
      <c r="AR87" s="15"/>
      <c r="AS87" s="15"/>
    </row>
    <row r="88" spans="18:45">
      <c r="R88" s="12"/>
      <c r="S88" s="12"/>
      <c r="AP88" s="15"/>
      <c r="AQ88" s="15"/>
      <c r="AR88" s="15"/>
      <c r="AS88" s="15"/>
    </row>
    <row r="89" spans="18:45">
      <c r="R89" s="12"/>
      <c r="S89" s="12"/>
      <c r="AP89" s="15"/>
      <c r="AQ89" s="15"/>
      <c r="AR89" s="15"/>
      <c r="AS89" s="15"/>
    </row>
    <row r="90" spans="18:45">
      <c r="R90" s="12"/>
      <c r="S90" s="12"/>
      <c r="AP90" s="15"/>
      <c r="AQ90" s="15"/>
      <c r="AR90" s="15"/>
      <c r="AS90" s="15"/>
    </row>
    <row r="91" spans="18:45">
      <c r="R91" s="12"/>
      <c r="S91" s="12"/>
      <c r="AP91" s="15"/>
      <c r="AQ91" s="15"/>
      <c r="AR91" s="15"/>
      <c r="AS91" s="15"/>
    </row>
    <row r="92" spans="18:45">
      <c r="R92" s="12"/>
      <c r="S92" s="12"/>
      <c r="AP92" s="15"/>
      <c r="AQ92" s="15"/>
      <c r="AR92" s="15"/>
      <c r="AS92" s="15"/>
    </row>
    <row r="93" spans="18:45">
      <c r="R93" s="12"/>
      <c r="S93" s="12"/>
      <c r="AP93" s="15"/>
      <c r="AQ93" s="15"/>
      <c r="AR93" s="15"/>
      <c r="AS93" s="15"/>
    </row>
    <row r="94" spans="18:45">
      <c r="R94" s="12"/>
      <c r="S94" s="12"/>
      <c r="AP94" s="15"/>
      <c r="AQ94" s="15"/>
      <c r="AR94" s="15"/>
      <c r="AS94" s="15"/>
    </row>
    <row r="95" spans="18:45">
      <c r="R95" s="12"/>
      <c r="S95" s="12"/>
      <c r="AP95" s="15"/>
      <c r="AQ95" s="15"/>
      <c r="AR95" s="15"/>
      <c r="AS95" s="15"/>
    </row>
    <row r="96" spans="18:45">
      <c r="R96" s="12"/>
      <c r="S96" s="12"/>
      <c r="AP96" s="15"/>
      <c r="AQ96" s="15"/>
      <c r="AR96" s="15"/>
      <c r="AS96" s="15"/>
    </row>
    <row r="97" spans="1:45">
      <c r="R97" s="12"/>
      <c r="S97" s="12"/>
    </row>
    <row r="98" spans="1:45">
      <c r="R98" s="12"/>
      <c r="S98" s="12"/>
    </row>
    <row r="99" spans="1:45">
      <c r="R99" s="12"/>
      <c r="S99" s="12"/>
    </row>
    <row r="100" spans="1:45">
      <c r="R100" s="12"/>
      <c r="S100" s="12"/>
    </row>
    <row r="101" spans="1:45">
      <c r="R101" s="12"/>
      <c r="S101" s="12"/>
    </row>
    <row r="102" spans="1:45" s="15" customFormat="1">
      <c r="A102" s="11"/>
      <c r="B102" s="12"/>
      <c r="C102" s="11"/>
      <c r="J102" s="15">
        <f>AVERAGE(J34:J101)</f>
        <v>0.84250000000000003</v>
      </c>
      <c r="M102" s="15">
        <f>AVERAGE(M34:M101)</f>
        <v>0.8438461538461538</v>
      </c>
      <c r="Q102" s="15">
        <f>AVERAGE(Q34:Q101)</f>
        <v>0.84325877644313607</v>
      </c>
      <c r="T102" s="15">
        <f>AVERAGE(T34:T101)</f>
        <v>0.84165782067644945</v>
      </c>
      <c r="V102" s="11"/>
      <c r="X102" s="15">
        <f>AVERAGE(X34:X101)</f>
        <v>0.91399999999999992</v>
      </c>
      <c r="AA102" s="15">
        <f>AVERAGE(AA34:AA101)</f>
        <v>0.83860459549404387</v>
      </c>
      <c r="AC102" s="15">
        <f>AVERAGE(AC34:AC101)</f>
        <v>0.84507012305094431</v>
      </c>
      <c r="AG102" s="15">
        <f>AVERAGE(AG34:AG101)</f>
        <v>0.8335702615957713</v>
      </c>
      <c r="AI102" s="15">
        <f>AVERAGE(AI34:AI101)</f>
        <v>0.82927785306057011</v>
      </c>
      <c r="AJ102" s="15">
        <f t="shared" ref="AJ102" si="54">AVERAGE(AJ34:AJ101)</f>
        <v>4.5897435897435876E-2</v>
      </c>
      <c r="AK102" s="15">
        <f>AVERAGE(AK34:AK101)</f>
        <v>0</v>
      </c>
      <c r="AL102" s="15">
        <f t="shared" ref="AL102" si="55">AVERAGE(AL34:AL101)</f>
        <v>2.250976303983283E-2</v>
      </c>
      <c r="AM102" s="15">
        <f t="shared" ref="AM102" si="56">AVERAGE(AM34:AM101)</f>
        <v>1.3295737419025592E-2</v>
      </c>
      <c r="AN102" s="15">
        <f>AVERAGE(AN34:AN101)</f>
        <v>0.1376923076923077</v>
      </c>
      <c r="AO102" s="15">
        <f>AVERAGE(AO34:AO101)</f>
        <v>5.269442503441614E-2</v>
      </c>
      <c r="AP102" s="15">
        <f>AVERAGE(AP2:AP70)</f>
        <v>218.60714285714286</v>
      </c>
      <c r="AQ102" s="15">
        <f>AVERAGE(AQ2:AQ70)</f>
        <v>353.45918367346945</v>
      </c>
      <c r="AR102" s="15">
        <f>AVERAGE(AR2:AR70)</f>
        <v>186.42091836734696</v>
      </c>
      <c r="AS102" s="15">
        <f>AVERAGE(AS2:AS70)</f>
        <v>340.1193278730367</v>
      </c>
    </row>
    <row r="103" spans="1:45">
      <c r="J103" s="11">
        <f>COUNTIF(J35:J102,"&gt;1")</f>
        <v>1</v>
      </c>
      <c r="M103" s="11">
        <f>COUNTIF(M35:M102,"&gt;1")</f>
        <v>0</v>
      </c>
      <c r="Q103" s="11">
        <f>COUNTIF(Q35:Q102,"&gt;1")</f>
        <v>0</v>
      </c>
      <c r="R103" s="12"/>
      <c r="S103" s="12"/>
      <c r="T103" s="11">
        <f>COUNTIF(T35:T102,"&gt;1")</f>
        <v>1</v>
      </c>
      <c r="X103" s="11">
        <f>COUNTIF(X35:X102,"&gt;1")</f>
        <v>9</v>
      </c>
      <c r="Y103" s="11"/>
      <c r="AA103" s="15">
        <f>COUNTIF(AA35:AA102,"&gt;1")</f>
        <v>0</v>
      </c>
      <c r="AC103" s="11">
        <f>COUNTIF(AC35:AC102,"&gt;1")</f>
        <v>0</v>
      </c>
      <c r="AE103" s="11"/>
      <c r="AG103" s="15">
        <f>COUNTIF(AG35:AG102,"&gt;1")</f>
        <v>1</v>
      </c>
      <c r="AI103" s="15">
        <f>COUNTIF(AI35:AI102,"&gt;1")</f>
        <v>1</v>
      </c>
    </row>
    <row r="104" spans="1:45">
      <c r="J104" s="16">
        <f>_xlfn.STDEV.S(J34:J101)</f>
        <v>7.0009156910236042E-2</v>
      </c>
      <c r="K104" s="16"/>
      <c r="L104" s="16"/>
      <c r="M104" s="16">
        <f>_xlfn.STDEV.S(M34:M101)</f>
        <v>4.6938671331821495E-2</v>
      </c>
      <c r="N104" s="16"/>
      <c r="O104" s="16"/>
      <c r="P104" s="16"/>
      <c r="Q104" s="16">
        <f>_xlfn.STDEV.S(Q34:Q101)</f>
        <v>4.643999644793937E-2</v>
      </c>
      <c r="R104" s="16"/>
      <c r="S104" s="16"/>
      <c r="T104" s="16">
        <f>_xlfn.STDEV.S(T34:T101)</f>
        <v>7.0664013008033863E-2</v>
      </c>
      <c r="U104" s="16"/>
      <c r="W104" s="16"/>
      <c r="X104" s="16">
        <f>_xlfn.STDEV.S(X34:X101)</f>
        <v>0.18045242287948704</v>
      </c>
      <c r="Y104" s="16"/>
      <c r="Z104" s="16"/>
      <c r="AA104" s="16">
        <f>_xlfn.STDEV.S(AA34:AA101)</f>
        <v>4.2911485099429388E-2</v>
      </c>
      <c r="AB104" s="16"/>
      <c r="AC104" s="16">
        <f>_xlfn.STDEV.S(AC34:AC101)</f>
        <v>4.7867431765637056E-2</v>
      </c>
      <c r="AD104" s="16"/>
      <c r="AF104" s="16"/>
      <c r="AG104" s="16">
        <f>_xlfn.STDEV.S(AG34:AG101)</f>
        <v>8.4828740168043662E-2</v>
      </c>
      <c r="AI104" s="16">
        <f>_xlfn.STDEV.S(AI34:AI101)</f>
        <v>8.3056845390946668E-2</v>
      </c>
    </row>
    <row r="105" spans="1:45"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W105" s="16"/>
      <c r="X105" s="16"/>
      <c r="Y105" s="16"/>
      <c r="Z105" s="16"/>
      <c r="AB105" s="16"/>
      <c r="AD105" s="16"/>
      <c r="AF105" s="16"/>
      <c r="AG105" s="16"/>
    </row>
    <row r="106" spans="1:45" s="15" customFormat="1">
      <c r="A106" s="11"/>
      <c r="B106" s="12"/>
    </row>
    <row r="107" spans="1:45">
      <c r="R107" s="12"/>
      <c r="S107" s="12"/>
    </row>
    <row r="108" spans="1:45">
      <c r="C108" s="11" t="s">
        <v>18</v>
      </c>
      <c r="D108" s="15">
        <f>AVERAGE(D40,D47,D54,D61,D68)</f>
        <v>1494.6</v>
      </c>
      <c r="E108" s="15">
        <f t="shared" ref="E108:AG108" si="57">AVERAGE(E40,E47,E54,E61,E68)</f>
        <v>1431</v>
      </c>
      <c r="F108" s="15">
        <f t="shared" si="57"/>
        <v>1560.4</v>
      </c>
      <c r="G108" s="15">
        <f t="shared" si="57"/>
        <v>1621.6</v>
      </c>
      <c r="H108" s="15">
        <f t="shared" si="57"/>
        <v>1559.4</v>
      </c>
      <c r="I108" s="15">
        <f t="shared" si="57"/>
        <v>1684.2</v>
      </c>
      <c r="J108" s="15">
        <f t="shared" si="57"/>
        <v>0.90400000000000014</v>
      </c>
      <c r="K108" s="15">
        <f t="shared" si="57"/>
        <v>0.87399999999999989</v>
      </c>
      <c r="L108" s="15">
        <f t="shared" si="57"/>
        <v>0.93800000000000006</v>
      </c>
      <c r="M108" s="15">
        <f t="shared" si="57"/>
        <v>0.83200000000000007</v>
      </c>
      <c r="N108" s="15">
        <f t="shared" si="57"/>
        <v>0.81600000000000006</v>
      </c>
      <c r="O108" s="15">
        <f t="shared" si="57"/>
        <v>0.84799999999999986</v>
      </c>
      <c r="P108" s="15">
        <f t="shared" si="57"/>
        <v>1664.8285714285714</v>
      </c>
      <c r="Q108" s="15">
        <f t="shared" si="57"/>
        <v>0.82962439441460434</v>
      </c>
      <c r="R108" s="15">
        <f t="shared" si="57"/>
        <v>2777.6</v>
      </c>
      <c r="S108" s="15">
        <f t="shared" si="57"/>
        <v>1621.65</v>
      </c>
      <c r="T108" s="15">
        <f t="shared" si="57"/>
        <v>0.90425639454249718</v>
      </c>
      <c r="U108" s="15">
        <f t="shared" si="57"/>
        <v>43948</v>
      </c>
      <c r="V108" s="15" t="e">
        <f t="shared" si="57"/>
        <v>#DIV/0!</v>
      </c>
      <c r="W108" s="15">
        <f t="shared" si="57"/>
        <v>1273.2</v>
      </c>
      <c r="X108" s="15">
        <f t="shared" si="57"/>
        <v>0.9860000000000001</v>
      </c>
      <c r="Z108" s="15">
        <f t="shared" si="57"/>
        <v>1445.0857142857144</v>
      </c>
      <c r="AA108" s="15">
        <f t="shared" si="57"/>
        <v>0.8356309878367304</v>
      </c>
      <c r="AB108" s="15">
        <f t="shared" si="57"/>
        <v>1455.1713553715947</v>
      </c>
      <c r="AC108" s="15">
        <f t="shared" si="57"/>
        <v>0.83626294234700804</v>
      </c>
      <c r="AD108" s="15">
        <f t="shared" si="57"/>
        <v>1829.6285714285714</v>
      </c>
      <c r="AE108" s="15">
        <f t="shared" si="57"/>
        <v>0.84152541464654695</v>
      </c>
      <c r="AF108" s="15">
        <f t="shared" si="57"/>
        <v>1815.2608605771638</v>
      </c>
      <c r="AG108" s="15">
        <f t="shared" si="57"/>
        <v>0.82014430658465431</v>
      </c>
    </row>
    <row r="109" spans="1:45">
      <c r="C109" s="11" t="s">
        <v>19</v>
      </c>
      <c r="D109" s="15">
        <f t="shared" ref="D109:D114" si="58">AVERAGE(D34,D41,D48,D55,D62)</f>
        <v>1948.8</v>
      </c>
      <c r="E109" s="15">
        <f t="shared" ref="E109:AG109" si="59">AVERAGE(E34,E41,E48,E55,E62)</f>
        <v>1894</v>
      </c>
      <c r="F109" s="15">
        <f t="shared" si="59"/>
        <v>2009</v>
      </c>
      <c r="G109" s="15">
        <f t="shared" si="59"/>
        <v>2114.6</v>
      </c>
      <c r="H109" s="15">
        <f t="shared" si="59"/>
        <v>2059.1999999999998</v>
      </c>
      <c r="I109" s="15">
        <f t="shared" si="59"/>
        <v>2171.6</v>
      </c>
      <c r="J109" s="15">
        <f t="shared" si="59"/>
        <v>0.87999999999999989</v>
      </c>
      <c r="K109" s="15">
        <f t="shared" si="59"/>
        <v>0.86</v>
      </c>
      <c r="L109" s="15">
        <f t="shared" si="59"/>
        <v>0.90399999999999991</v>
      </c>
      <c r="M109" s="15">
        <f t="shared" si="59"/>
        <v>0.83200000000000007</v>
      </c>
      <c r="N109" s="15">
        <f t="shared" si="59"/>
        <v>0.82599999999999996</v>
      </c>
      <c r="O109" s="15">
        <f t="shared" si="59"/>
        <v>0.84399999999999997</v>
      </c>
      <c r="P109" s="15">
        <f t="shared" si="59"/>
        <v>2183.8000000000002</v>
      </c>
      <c r="Q109" s="15">
        <f t="shared" si="59"/>
        <v>0.83462923185949056</v>
      </c>
      <c r="R109" s="15">
        <f t="shared" si="59"/>
        <v>3364.8</v>
      </c>
      <c r="S109" s="15">
        <f t="shared" si="59"/>
        <v>2114.75</v>
      </c>
      <c r="T109" s="15">
        <f t="shared" si="59"/>
        <v>0.88027722818910359</v>
      </c>
      <c r="U109" s="15">
        <f t="shared" si="59"/>
        <v>43942</v>
      </c>
      <c r="V109" s="15" t="e">
        <f t="shared" si="59"/>
        <v>#DIV/0!</v>
      </c>
      <c r="W109" s="15">
        <f t="shared" si="59"/>
        <v>1906</v>
      </c>
      <c r="X109" s="15">
        <f t="shared" si="59"/>
        <v>0.96199999999999997</v>
      </c>
      <c r="Z109" s="15">
        <f t="shared" si="59"/>
        <v>1922.0857142857142</v>
      </c>
      <c r="AA109" s="15">
        <f t="shared" si="59"/>
        <v>0.84009154954804399</v>
      </c>
      <c r="AB109" s="15">
        <f t="shared" si="59"/>
        <v>1955.7151316639215</v>
      </c>
      <c r="AC109" s="15">
        <f t="shared" si="59"/>
        <v>0.83872788108117491</v>
      </c>
      <c r="AD109" s="15">
        <f t="shared" si="59"/>
        <v>2502.9714285714285</v>
      </c>
      <c r="AE109" s="15">
        <f t="shared" si="59"/>
        <v>0.81945598164298927</v>
      </c>
      <c r="AF109" s="15">
        <f t="shared" si="59"/>
        <v>2592.4905048652968</v>
      </c>
      <c r="AG109" s="15">
        <f t="shared" si="59"/>
        <v>0.82066351348300337</v>
      </c>
    </row>
    <row r="110" spans="1:45">
      <c r="C110" s="11" t="s">
        <v>20</v>
      </c>
      <c r="D110" s="15">
        <f t="shared" si="58"/>
        <v>1663.2</v>
      </c>
      <c r="E110" s="15">
        <f t="shared" ref="E110:AG110" si="60">AVERAGE(E35,E42,E49,E56,E63)</f>
        <v>1606.8</v>
      </c>
      <c r="F110" s="15">
        <f t="shared" si="60"/>
        <v>1718.2</v>
      </c>
      <c r="G110" s="15">
        <f t="shared" si="60"/>
        <v>1981.4</v>
      </c>
      <c r="H110" s="15">
        <f t="shared" si="60"/>
        <v>1925.6</v>
      </c>
      <c r="I110" s="15">
        <f t="shared" si="60"/>
        <v>2037.2</v>
      </c>
      <c r="J110" s="15">
        <f t="shared" si="60"/>
        <v>0.8640000000000001</v>
      </c>
      <c r="K110" s="15">
        <f t="shared" si="60"/>
        <v>0.84399999999999997</v>
      </c>
      <c r="L110" s="15">
        <f t="shared" si="60"/>
        <v>0.88400000000000001</v>
      </c>
      <c r="M110" s="15">
        <f t="shared" si="60"/>
        <v>0.84400000000000008</v>
      </c>
      <c r="N110" s="15">
        <f t="shared" si="60"/>
        <v>0.83200000000000007</v>
      </c>
      <c r="O110" s="15">
        <f t="shared" si="60"/>
        <v>0.85399999999999987</v>
      </c>
      <c r="P110" s="15">
        <f t="shared" si="60"/>
        <v>2093.3999999999996</v>
      </c>
      <c r="Q110" s="15">
        <f t="shared" si="60"/>
        <v>0.84343867542612683</v>
      </c>
      <c r="R110" s="15">
        <f t="shared" si="60"/>
        <v>2749</v>
      </c>
      <c r="S110" s="15">
        <f t="shared" si="60"/>
        <v>1981.4</v>
      </c>
      <c r="T110" s="15">
        <f t="shared" si="60"/>
        <v>0.86374193692220302</v>
      </c>
      <c r="U110" s="15">
        <f t="shared" si="60"/>
        <v>43943</v>
      </c>
      <c r="V110" s="15" t="e">
        <f t="shared" si="60"/>
        <v>#DIV/0!</v>
      </c>
      <c r="W110" s="15">
        <f t="shared" si="60"/>
        <v>2195.4</v>
      </c>
      <c r="X110" s="15">
        <f t="shared" si="60"/>
        <v>0.88000000000000012</v>
      </c>
      <c r="Z110" s="15">
        <f t="shared" si="60"/>
        <v>1843.4571428571428</v>
      </c>
      <c r="AA110" s="15">
        <f t="shared" si="60"/>
        <v>0.84427770873009766</v>
      </c>
      <c r="AB110" s="15">
        <f t="shared" si="60"/>
        <v>1858.1085185086606</v>
      </c>
      <c r="AC110" s="15">
        <f t="shared" si="60"/>
        <v>0.83686153962553966</v>
      </c>
      <c r="AD110" s="15">
        <f t="shared" si="60"/>
        <v>2364.9428571428571</v>
      </c>
      <c r="AE110" s="15">
        <f t="shared" si="60"/>
        <v>0.81310998931972589</v>
      </c>
      <c r="AF110" s="15">
        <f t="shared" si="60"/>
        <v>2450.9639259902351</v>
      </c>
      <c r="AG110" s="15">
        <f t="shared" si="60"/>
        <v>0.8169339025084229</v>
      </c>
    </row>
    <row r="111" spans="1:45">
      <c r="A111" s="15"/>
      <c r="C111" s="11" t="s">
        <v>21</v>
      </c>
      <c r="D111" s="15">
        <f t="shared" si="58"/>
        <v>1555.2</v>
      </c>
      <c r="E111" s="15">
        <f t="shared" ref="E111:AG111" si="61">AVERAGE(E36,E43,E50,E57,E64)</f>
        <v>1501.8</v>
      </c>
      <c r="F111" s="15">
        <f t="shared" si="61"/>
        <v>1610.6</v>
      </c>
      <c r="G111" s="15">
        <f t="shared" si="61"/>
        <v>1816.8</v>
      </c>
      <c r="H111" s="15">
        <f t="shared" si="61"/>
        <v>1761.4</v>
      </c>
      <c r="I111" s="15">
        <f t="shared" si="61"/>
        <v>1873.4</v>
      </c>
      <c r="J111" s="15">
        <f t="shared" si="61"/>
        <v>0.81199999999999994</v>
      </c>
      <c r="K111" s="15">
        <f t="shared" si="61"/>
        <v>0.79200000000000004</v>
      </c>
      <c r="L111" s="15">
        <f t="shared" si="61"/>
        <v>0.83200000000000007</v>
      </c>
      <c r="M111" s="15">
        <f t="shared" si="61"/>
        <v>0.84199999999999997</v>
      </c>
      <c r="N111" s="15">
        <f t="shared" si="61"/>
        <v>0.83000000000000007</v>
      </c>
      <c r="O111" s="15">
        <f t="shared" si="61"/>
        <v>0.85199999999999998</v>
      </c>
      <c r="P111" s="15">
        <f t="shared" si="61"/>
        <v>2021.0285714285715</v>
      </c>
      <c r="Q111" s="15">
        <f t="shared" si="61"/>
        <v>0.84009154954804399</v>
      </c>
      <c r="R111" s="15">
        <f t="shared" si="61"/>
        <v>1937.2</v>
      </c>
      <c r="S111" s="15">
        <f t="shared" si="61"/>
        <v>1816.75</v>
      </c>
      <c r="T111" s="15">
        <f t="shared" si="61"/>
        <v>0.81037124502328695</v>
      </c>
      <c r="U111" s="15">
        <f t="shared" si="61"/>
        <v>43944</v>
      </c>
      <c r="V111" s="15" t="e">
        <f t="shared" si="61"/>
        <v>#DIV/0!</v>
      </c>
      <c r="W111" s="15">
        <f t="shared" si="61"/>
        <v>2590.8000000000002</v>
      </c>
      <c r="X111" s="15">
        <f t="shared" si="61"/>
        <v>0.83399999999999996</v>
      </c>
      <c r="Z111" s="15">
        <f t="shared" si="61"/>
        <v>1751.2857142857144</v>
      </c>
      <c r="AA111" s="15">
        <f t="shared" si="61"/>
        <v>0.84103787547478426</v>
      </c>
      <c r="AB111" s="15">
        <f t="shared" si="61"/>
        <v>1788.4529292699383</v>
      </c>
      <c r="AC111" s="15">
        <f t="shared" si="61"/>
        <v>0.84368259744283891</v>
      </c>
      <c r="AD111" s="15">
        <f t="shared" si="61"/>
        <v>2214.4</v>
      </c>
      <c r="AE111" s="15">
        <f t="shared" si="61"/>
        <v>0.80445952826127998</v>
      </c>
      <c r="AF111" s="15">
        <f t="shared" si="61"/>
        <v>2286.8109149511565</v>
      </c>
      <c r="AG111" s="15">
        <f t="shared" si="61"/>
        <v>0.81595481536269188</v>
      </c>
    </row>
    <row r="112" spans="1:45">
      <c r="C112" s="11" t="s">
        <v>15</v>
      </c>
      <c r="D112" s="15">
        <f t="shared" si="58"/>
        <v>1777.2</v>
      </c>
      <c r="E112" s="15">
        <f t="shared" ref="E112:AG112" si="62">AVERAGE(E37,E44,E51,E58,E65)</f>
        <v>1716.2</v>
      </c>
      <c r="F112" s="15">
        <f t="shared" si="62"/>
        <v>1834.6</v>
      </c>
      <c r="G112" s="15">
        <f t="shared" si="62"/>
        <v>1736.2</v>
      </c>
      <c r="H112" s="15">
        <f t="shared" si="62"/>
        <v>1679.6</v>
      </c>
      <c r="I112" s="15">
        <f t="shared" si="62"/>
        <v>1793.2</v>
      </c>
      <c r="J112" s="15">
        <f t="shared" si="62"/>
        <v>0.78199999999999992</v>
      </c>
      <c r="K112" s="15">
        <f t="shared" si="62"/>
        <v>0.76</v>
      </c>
      <c r="L112" s="15">
        <f t="shared" si="62"/>
        <v>0.80199999999999994</v>
      </c>
      <c r="M112" s="15">
        <f t="shared" si="62"/>
        <v>0.84599999999999986</v>
      </c>
      <c r="N112" s="15">
        <f t="shared" si="62"/>
        <v>0.83200000000000007</v>
      </c>
      <c r="O112" s="15">
        <f t="shared" si="62"/>
        <v>0.85400000000000009</v>
      </c>
      <c r="P112" s="15">
        <f t="shared" si="62"/>
        <v>1922.0857142857142</v>
      </c>
      <c r="Q112" s="15">
        <f t="shared" si="62"/>
        <v>0.84427770873009766</v>
      </c>
      <c r="R112" s="15">
        <f t="shared" si="62"/>
        <v>1906</v>
      </c>
      <c r="S112" s="15">
        <f t="shared" si="62"/>
        <v>1736.1</v>
      </c>
      <c r="T112" s="15">
        <f t="shared" si="62"/>
        <v>0.77978226088490976</v>
      </c>
      <c r="U112" s="15">
        <f t="shared" si="62"/>
        <v>43945</v>
      </c>
      <c r="V112" s="15" t="e">
        <f t="shared" si="62"/>
        <v>#DIV/0!</v>
      </c>
      <c r="W112" s="15">
        <f t="shared" si="62"/>
        <v>2777.6</v>
      </c>
      <c r="X112" s="15">
        <f t="shared" si="62"/>
        <v>0.8640000000000001</v>
      </c>
      <c r="Z112" s="15">
        <f t="shared" si="62"/>
        <v>1664.8285714285714</v>
      </c>
      <c r="AA112" s="15">
        <f t="shared" si="62"/>
        <v>0.83093501108326984</v>
      </c>
      <c r="AB112" s="15">
        <f t="shared" si="62"/>
        <v>1684.7820102922869</v>
      </c>
      <c r="AC112" s="15">
        <f t="shared" si="62"/>
        <v>0.83286758906692793</v>
      </c>
      <c r="AD112" s="15">
        <f t="shared" si="62"/>
        <v>2119.5428571428574</v>
      </c>
      <c r="AE112" s="15">
        <f t="shared" si="62"/>
        <v>0.80846785139322497</v>
      </c>
      <c r="AF112" s="15">
        <f t="shared" si="62"/>
        <v>2192.3140023522678</v>
      </c>
      <c r="AG112" s="15">
        <f t="shared" si="62"/>
        <v>0.8188699858935875</v>
      </c>
    </row>
    <row r="113" spans="3:33">
      <c r="C113" s="11" t="s">
        <v>16</v>
      </c>
      <c r="D113" s="15">
        <f t="shared" si="58"/>
        <v>1646.2</v>
      </c>
      <c r="E113" s="15">
        <f t="shared" ref="E113:AG113" si="63">AVERAGE(E38,E45,E52,E59,E66)</f>
        <v>1587</v>
      </c>
      <c r="F113" s="15">
        <f t="shared" si="63"/>
        <v>1710.8</v>
      </c>
      <c r="G113" s="15">
        <f t="shared" si="63"/>
        <v>1660.2</v>
      </c>
      <c r="H113" s="15">
        <f t="shared" si="63"/>
        <v>1602.8</v>
      </c>
      <c r="I113" s="15">
        <f t="shared" si="63"/>
        <v>1718.6</v>
      </c>
      <c r="J113" s="15">
        <f t="shared" si="63"/>
        <v>0.80199999999999994</v>
      </c>
      <c r="K113" s="15">
        <f t="shared" si="63"/>
        <v>0.78</v>
      </c>
      <c r="L113" s="15">
        <f t="shared" si="63"/>
        <v>0.82199999999999984</v>
      </c>
      <c r="M113" s="15">
        <f t="shared" si="63"/>
        <v>0.84000000000000008</v>
      </c>
      <c r="N113" s="15">
        <f t="shared" si="63"/>
        <v>0.82599999999999996</v>
      </c>
      <c r="O113" s="15">
        <f t="shared" si="63"/>
        <v>0.85600000000000009</v>
      </c>
      <c r="P113" s="15">
        <f t="shared" si="63"/>
        <v>1843.4571428571428</v>
      </c>
      <c r="Q113" s="15">
        <f t="shared" si="63"/>
        <v>0.84103787547478426</v>
      </c>
      <c r="R113" s="15">
        <f t="shared" si="63"/>
        <v>2195.4</v>
      </c>
      <c r="S113" s="15">
        <f t="shared" si="63"/>
        <v>1660.45</v>
      </c>
      <c r="T113" s="15">
        <f t="shared" si="63"/>
        <v>0.80140066557740253</v>
      </c>
      <c r="U113" s="15">
        <f t="shared" si="63"/>
        <v>43946</v>
      </c>
      <c r="V113" s="15" t="e">
        <f t="shared" si="63"/>
        <v>#DIV/0!</v>
      </c>
      <c r="W113" s="15">
        <f t="shared" si="63"/>
        <v>2398.6</v>
      </c>
      <c r="X113" s="15">
        <f t="shared" si="63"/>
        <v>0.9760000000000002</v>
      </c>
      <c r="Z113" s="15">
        <f t="shared" si="63"/>
        <v>1576.6857142857143</v>
      </c>
      <c r="AA113" s="15">
        <f t="shared" si="63"/>
        <v>0.82962439441460434</v>
      </c>
      <c r="AB113" s="15">
        <f t="shared" si="63"/>
        <v>1616.9873002224526</v>
      </c>
      <c r="AC113" s="15">
        <f t="shared" si="63"/>
        <v>0.84103362885703259</v>
      </c>
      <c r="AD113" s="15">
        <f t="shared" si="63"/>
        <v>2036.6571428571431</v>
      </c>
      <c r="AE113" s="15">
        <f t="shared" si="63"/>
        <v>0.83767936452777503</v>
      </c>
      <c r="AF113" s="15">
        <f t="shared" si="63"/>
        <v>2083.3930312809284</v>
      </c>
      <c r="AG113" s="15">
        <f t="shared" si="63"/>
        <v>0.84129119192000723</v>
      </c>
    </row>
    <row r="114" spans="3:33">
      <c r="C114" s="11" t="s">
        <v>17</v>
      </c>
      <c r="D114" s="15">
        <f t="shared" si="58"/>
        <v>1568.6</v>
      </c>
      <c r="E114" s="15">
        <f t="shared" ref="E114:AG114" si="64">AVERAGE(E39,E46,E53,E60,E67)</f>
        <v>1503.6</v>
      </c>
      <c r="F114" s="15">
        <f t="shared" si="64"/>
        <v>1632.2</v>
      </c>
      <c r="G114" s="15">
        <f t="shared" si="64"/>
        <v>1636.8</v>
      </c>
      <c r="H114" s="15">
        <f t="shared" si="64"/>
        <v>1576.8</v>
      </c>
      <c r="I114" s="15">
        <f t="shared" si="64"/>
        <v>1697.2</v>
      </c>
      <c r="J114" s="15">
        <f t="shared" si="64"/>
        <v>0.84600000000000009</v>
      </c>
      <c r="K114" s="15">
        <f t="shared" si="64"/>
        <v>0.81799999999999995</v>
      </c>
      <c r="L114" s="15">
        <f t="shared" si="64"/>
        <v>0.87200000000000011</v>
      </c>
      <c r="M114" s="15">
        <f t="shared" si="64"/>
        <v>0.83200000000000007</v>
      </c>
      <c r="N114" s="15">
        <f t="shared" si="64"/>
        <v>0.81600000000000006</v>
      </c>
      <c r="O114" s="15">
        <f t="shared" si="64"/>
        <v>0.84599999999999986</v>
      </c>
      <c r="P114" s="15">
        <f t="shared" si="64"/>
        <v>1751.2857142857144</v>
      </c>
      <c r="Q114" s="15">
        <f t="shared" si="64"/>
        <v>0.83093501108326984</v>
      </c>
      <c r="R114" s="15">
        <f t="shared" si="64"/>
        <v>2590.8000000000002</v>
      </c>
      <c r="S114" s="15">
        <f t="shared" si="64"/>
        <v>1636.8</v>
      </c>
      <c r="T114" s="15">
        <f t="shared" si="64"/>
        <v>0.84563474666758687</v>
      </c>
      <c r="U114" s="15">
        <f t="shared" si="64"/>
        <v>43947</v>
      </c>
      <c r="V114" s="15" t="e">
        <f t="shared" si="64"/>
        <v>#DIV/0!</v>
      </c>
      <c r="W114" s="15">
        <f t="shared" si="64"/>
        <v>1695.2</v>
      </c>
      <c r="X114" s="15">
        <f t="shared" si="64"/>
        <v>0.97399999999999998</v>
      </c>
      <c r="Z114" s="15">
        <f t="shared" si="64"/>
        <v>1507.0000000000002</v>
      </c>
      <c r="AA114" s="15">
        <f t="shared" si="64"/>
        <v>0.83003485957732415</v>
      </c>
      <c r="AB114" s="15">
        <f t="shared" si="64"/>
        <v>1535.4063209791511</v>
      </c>
      <c r="AC114" s="15">
        <f t="shared" si="64"/>
        <v>0.83837922027675282</v>
      </c>
      <c r="AD114" s="15">
        <f t="shared" si="64"/>
        <v>1945.0857142857144</v>
      </c>
      <c r="AE114" s="15">
        <f t="shared" si="64"/>
        <v>0.83970388119727968</v>
      </c>
      <c r="AF114" s="15">
        <f t="shared" si="64"/>
        <v>1932.8169487975242</v>
      </c>
      <c r="AG114" s="15">
        <f t="shared" si="64"/>
        <v>0.82792901603206881</v>
      </c>
    </row>
    <row r="115" spans="3:33">
      <c r="R115" s="12"/>
      <c r="S115" s="12"/>
    </row>
    <row r="116" spans="3:33">
      <c r="R116" s="12"/>
      <c r="S116" s="12"/>
    </row>
    <row r="117" spans="3:33">
      <c r="R117" s="12"/>
      <c r="S117" s="12"/>
    </row>
    <row r="118" spans="3:33">
      <c r="R118" s="12"/>
      <c r="S118" s="12"/>
    </row>
    <row r="119" spans="3:33">
      <c r="R119" s="12"/>
      <c r="S119" s="12"/>
    </row>
    <row r="120" spans="3:33">
      <c r="R120" s="12"/>
      <c r="S120" s="12"/>
    </row>
    <row r="121" spans="3:33">
      <c r="R121" s="12"/>
      <c r="S121" s="12"/>
    </row>
    <row r="122" spans="3:33">
      <c r="R122" s="12"/>
      <c r="S122" s="12"/>
    </row>
    <row r="123" spans="3:33">
      <c r="R123" s="12"/>
      <c r="S123" s="12"/>
    </row>
    <row r="124" spans="3:33">
      <c r="R124" s="12"/>
      <c r="S124" s="12"/>
    </row>
    <row r="125" spans="3:33">
      <c r="R125" s="12"/>
      <c r="S125" s="12"/>
    </row>
    <row r="126" spans="3:33">
      <c r="R126" s="12"/>
      <c r="S126" s="12"/>
    </row>
    <row r="127" spans="3:33">
      <c r="R127" s="12"/>
      <c r="S127" s="12"/>
    </row>
    <row r="128" spans="3:33">
      <c r="R128" s="12"/>
      <c r="S128" s="12"/>
    </row>
    <row r="129" spans="18:19">
      <c r="R129" s="12"/>
      <c r="S129" s="12"/>
    </row>
    <row r="130" spans="18:19">
      <c r="R130" s="12"/>
      <c r="S130" s="12"/>
    </row>
    <row r="131" spans="18:19">
      <c r="R131" s="12"/>
      <c r="S131" s="12"/>
    </row>
    <row r="132" spans="18:19">
      <c r="R132" s="12"/>
      <c r="S132" s="12"/>
    </row>
    <row r="133" spans="18:19">
      <c r="R133" s="12"/>
      <c r="S133" s="12"/>
    </row>
    <row r="134" spans="18:19">
      <c r="R134" s="12"/>
      <c r="S134" s="12"/>
    </row>
    <row r="135" spans="18:19">
      <c r="R135" s="12"/>
      <c r="S135" s="12"/>
    </row>
    <row r="136" spans="18:19">
      <c r="R136" s="12"/>
      <c r="S136" s="12"/>
    </row>
    <row r="137" spans="18:19">
      <c r="R137" s="12"/>
      <c r="S137" s="12"/>
    </row>
    <row r="138" spans="18:19">
      <c r="R138" s="12"/>
      <c r="S138" s="12"/>
    </row>
    <row r="139" spans="18:19">
      <c r="R139" s="12"/>
      <c r="S139" s="12"/>
    </row>
    <row r="140" spans="18:19">
      <c r="R140" s="12"/>
      <c r="S140" s="12"/>
    </row>
    <row r="141" spans="18:19">
      <c r="R141" s="12"/>
      <c r="S141" s="12"/>
    </row>
    <row r="142" spans="18:19">
      <c r="R142" s="12"/>
      <c r="S142" s="12"/>
    </row>
    <row r="143" spans="18:19">
      <c r="R143" s="12"/>
      <c r="S143" s="12"/>
    </row>
    <row r="144" spans="18:19">
      <c r="R144" s="12"/>
      <c r="S144" s="12"/>
    </row>
    <row r="145" spans="18:19">
      <c r="R145" s="12"/>
      <c r="S145" s="12"/>
    </row>
    <row r="146" spans="18:19">
      <c r="R146" s="12"/>
      <c r="S146" s="12"/>
    </row>
    <row r="147" spans="18:19">
      <c r="R147" s="12"/>
      <c r="S147" s="12"/>
    </row>
    <row r="148" spans="18:19">
      <c r="R148" s="12"/>
      <c r="S148" s="12"/>
    </row>
    <row r="149" spans="18:19">
      <c r="R149" s="12"/>
      <c r="S149" s="12"/>
    </row>
    <row r="150" spans="18:19">
      <c r="R150" s="12"/>
      <c r="S150" s="12"/>
    </row>
    <row r="151" spans="18:19">
      <c r="R151" s="12"/>
      <c r="S151" s="12"/>
    </row>
    <row r="152" spans="18:19">
      <c r="R152" s="12"/>
      <c r="S152" s="1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5" sqref="C5"/>
    </sheetView>
  </sheetViews>
  <sheetFormatPr baseColWidth="10" defaultRowHeight="14.6"/>
  <cols>
    <col min="3" max="3" width="11.07421875" style="1"/>
    <col min="4" max="8" width="11.07421875" style="2"/>
  </cols>
  <sheetData>
    <row r="1" spans="1:9">
      <c r="A1" s="26" t="s">
        <v>22</v>
      </c>
      <c r="B1" s="26" t="s">
        <v>23</v>
      </c>
      <c r="C1" s="27" t="s">
        <v>26</v>
      </c>
      <c r="D1" s="27" t="s">
        <v>24</v>
      </c>
      <c r="E1" s="27" t="s">
        <v>130</v>
      </c>
      <c r="F1" s="28" t="s">
        <v>40</v>
      </c>
      <c r="G1" s="28" t="s">
        <v>41</v>
      </c>
      <c r="H1" s="28" t="s">
        <v>25</v>
      </c>
      <c r="I1" s="28" t="s">
        <v>42</v>
      </c>
    </row>
    <row r="2" spans="1:9">
      <c r="A2" t="str">
        <f>Nowcast_R!C112</f>
        <v>Montag</v>
      </c>
      <c r="B2" s="26" t="s">
        <v>19</v>
      </c>
      <c r="C2" s="1">
        <f>Nowcast_R!D112</f>
        <v>1777.2</v>
      </c>
      <c r="D2" s="25">
        <f>Nowcast_R!J112</f>
        <v>0.78199999999999992</v>
      </c>
      <c r="E2" s="25">
        <f>Nowcast_R!M112</f>
        <v>0.84599999999999986</v>
      </c>
      <c r="F2" s="2">
        <f>Nowcast_R!AA112</f>
        <v>0.83093501108326984</v>
      </c>
      <c r="G2" s="2">
        <f>Nowcast_R!AC112</f>
        <v>0.83286758906692793</v>
      </c>
      <c r="H2" s="2">
        <f>Nowcast_R!X112</f>
        <v>0.8640000000000001</v>
      </c>
      <c r="I2" s="2">
        <f>Nowcast_R!AG112</f>
        <v>0.8188699858935875</v>
      </c>
    </row>
    <row r="3" spans="1:9">
      <c r="A3" t="str">
        <f>Nowcast_R!C113</f>
        <v>Dienstag</v>
      </c>
      <c r="B3" s="26" t="s">
        <v>20</v>
      </c>
      <c r="C3" s="1">
        <f>Nowcast_R!D113</f>
        <v>1646.2</v>
      </c>
      <c r="D3" s="2">
        <f>Nowcast_R!J113</f>
        <v>0.80199999999999994</v>
      </c>
      <c r="E3" s="2">
        <f>Nowcast_R!M113</f>
        <v>0.84000000000000008</v>
      </c>
      <c r="F3" s="2">
        <f>Nowcast_R!AA113</f>
        <v>0.82962439441460434</v>
      </c>
      <c r="G3" s="2">
        <f>Nowcast_R!AC113</f>
        <v>0.84103362885703259</v>
      </c>
      <c r="H3" s="2">
        <f>Nowcast_R!X113</f>
        <v>0.9760000000000002</v>
      </c>
      <c r="I3" s="2">
        <f>Nowcast_R!AG113</f>
        <v>0.84129119192000723</v>
      </c>
    </row>
    <row r="4" spans="1:9">
      <c r="A4" t="str">
        <f>Nowcast_R!C114</f>
        <v>Mittwoch</v>
      </c>
      <c r="B4" s="26" t="s">
        <v>21</v>
      </c>
      <c r="C4" s="1">
        <f>Nowcast_R!D114</f>
        <v>1568.6</v>
      </c>
      <c r="D4" s="2">
        <f>Nowcast_R!J114</f>
        <v>0.84600000000000009</v>
      </c>
      <c r="E4" s="2">
        <f>Nowcast_R!M114</f>
        <v>0.83200000000000007</v>
      </c>
      <c r="F4" s="2">
        <f>Nowcast_R!AA114</f>
        <v>0.83003485957732415</v>
      </c>
      <c r="G4" s="2">
        <f>Nowcast_R!AC114</f>
        <v>0.83837922027675282</v>
      </c>
      <c r="H4" s="25">
        <f>Nowcast_R!X114</f>
        <v>0.97399999999999998</v>
      </c>
      <c r="I4" s="2">
        <f>Nowcast_R!AG114</f>
        <v>0.82792901603206881</v>
      </c>
    </row>
    <row r="5" spans="1:9">
      <c r="A5" t="str">
        <f>Nowcast_R!C108</f>
        <v>Donnerstag</v>
      </c>
      <c r="B5" s="26" t="s">
        <v>15</v>
      </c>
      <c r="C5" s="1">
        <f>Nowcast_R!D108</f>
        <v>1494.6</v>
      </c>
      <c r="D5" s="25">
        <f>Nowcast_R!J108</f>
        <v>0.90400000000000014</v>
      </c>
      <c r="E5" s="25">
        <f>Nowcast_R!M108</f>
        <v>0.83200000000000007</v>
      </c>
      <c r="F5" s="2">
        <f>Nowcast_R!AA108</f>
        <v>0.8356309878367304</v>
      </c>
      <c r="G5" s="2">
        <f>Nowcast_R!AC108</f>
        <v>0.83626294234700804</v>
      </c>
      <c r="H5" s="25">
        <f>Nowcast_R!X108</f>
        <v>0.9860000000000001</v>
      </c>
      <c r="I5" s="2">
        <f>Nowcast_R!AG108</f>
        <v>0.82014430658465431</v>
      </c>
    </row>
    <row r="6" spans="1:9">
      <c r="A6" t="str">
        <f>Nowcast_R!C109</f>
        <v>Freitag</v>
      </c>
      <c r="B6" s="26" t="s">
        <v>16</v>
      </c>
      <c r="C6" s="1">
        <f>Nowcast_R!D109</f>
        <v>1948.8</v>
      </c>
      <c r="D6" s="2">
        <f>Nowcast_R!J109</f>
        <v>0.87999999999999989</v>
      </c>
      <c r="E6" s="2">
        <f>Nowcast_R!M109</f>
        <v>0.83200000000000007</v>
      </c>
      <c r="F6" s="2">
        <f>Nowcast_R!AA109</f>
        <v>0.84009154954804399</v>
      </c>
      <c r="G6" s="2">
        <f>Nowcast_R!AC109</f>
        <v>0.83872788108117491</v>
      </c>
      <c r="H6" s="2">
        <f>Nowcast_R!X109</f>
        <v>0.96199999999999997</v>
      </c>
      <c r="I6" s="2">
        <f>Nowcast_R!AG109</f>
        <v>0.82066351348300337</v>
      </c>
    </row>
    <row r="7" spans="1:9">
      <c r="A7" t="str">
        <f>Nowcast_R!C110</f>
        <v>Samstag</v>
      </c>
      <c r="B7" s="26" t="s">
        <v>17</v>
      </c>
      <c r="C7" s="1">
        <f>Nowcast_R!D110</f>
        <v>1663.2</v>
      </c>
      <c r="D7" s="2">
        <f>Nowcast_R!J110</f>
        <v>0.8640000000000001</v>
      </c>
      <c r="E7" s="2">
        <f>Nowcast_R!M110</f>
        <v>0.84400000000000008</v>
      </c>
      <c r="F7" s="2">
        <f>Nowcast_R!AA110</f>
        <v>0.84427770873009766</v>
      </c>
      <c r="G7" s="2">
        <f>Nowcast_R!AC110</f>
        <v>0.83686153962553966</v>
      </c>
      <c r="H7" s="2">
        <f>Nowcast_R!X110</f>
        <v>0.88000000000000012</v>
      </c>
      <c r="I7" s="2">
        <f>Nowcast_R!AG110</f>
        <v>0.8169339025084229</v>
      </c>
    </row>
    <row r="8" spans="1:9">
      <c r="A8" t="str">
        <f>Nowcast_R!C111</f>
        <v>Sonntag</v>
      </c>
      <c r="B8" s="26" t="s">
        <v>18</v>
      </c>
      <c r="C8" s="1">
        <f>Nowcast_R!D111</f>
        <v>1555.2</v>
      </c>
      <c r="D8" s="2">
        <f>Nowcast_R!J111</f>
        <v>0.81199999999999994</v>
      </c>
      <c r="E8" s="2">
        <f>Nowcast_R!M111</f>
        <v>0.84199999999999997</v>
      </c>
      <c r="F8" s="2">
        <f>Nowcast_R!AA111</f>
        <v>0.84103787547478426</v>
      </c>
      <c r="G8" s="2">
        <f>Nowcast_R!AC111</f>
        <v>0.84368259744283891</v>
      </c>
      <c r="H8" s="25">
        <f>Nowcast_R!X111</f>
        <v>0.83399999999999996</v>
      </c>
      <c r="I8" s="2">
        <f>Nowcast_R!AG111</f>
        <v>0.81595481536269188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baseColWidth="10" defaultRowHeight="14.6"/>
  <cols>
    <col min="1" max="1" width="17.765625" customWidth="1"/>
  </cols>
  <sheetData>
    <row r="1" spans="1:7">
      <c r="B1" s="18" t="s">
        <v>6</v>
      </c>
      <c r="C1" s="18" t="s">
        <v>121</v>
      </c>
      <c r="D1" s="24" t="s">
        <v>8</v>
      </c>
      <c r="E1" s="18" t="s">
        <v>12</v>
      </c>
      <c r="F1" s="18" t="s">
        <v>7</v>
      </c>
      <c r="G1" s="24" t="s">
        <v>14</v>
      </c>
    </row>
    <row r="2" spans="1:7">
      <c r="A2" t="s">
        <v>38</v>
      </c>
      <c r="B2" s="2">
        <f>Nowcast_R!J102</f>
        <v>0.84250000000000003</v>
      </c>
      <c r="C2" s="2">
        <f>Nowcast_R!Q102</f>
        <v>0.84325877644313607</v>
      </c>
      <c r="D2" s="2">
        <f>Nowcast_R!AA102</f>
        <v>0.83860459549404387</v>
      </c>
      <c r="E2" s="2">
        <f>Nowcast_R!AC102</f>
        <v>0.84507012305094431</v>
      </c>
      <c r="F2" s="2">
        <f>Nowcast_R!X102</f>
        <v>0.91399999999999992</v>
      </c>
      <c r="G2" s="2">
        <f>Nowcast_R!AG102</f>
        <v>0.8335702615957713</v>
      </c>
    </row>
    <row r="3" spans="1:7">
      <c r="A3" t="s">
        <v>39</v>
      </c>
      <c r="B3" s="2">
        <f>Nowcast_R!J104</f>
        <v>7.0009156910236042E-2</v>
      </c>
      <c r="C3" s="2">
        <f>Nowcast_R!Q104</f>
        <v>4.643999644793937E-2</v>
      </c>
      <c r="D3" s="2">
        <f>Nowcast_R!AA104</f>
        <v>4.2911485099429388E-2</v>
      </c>
      <c r="E3" s="2">
        <f>Nowcast_R!AC104</f>
        <v>4.7867431765637056E-2</v>
      </c>
      <c r="F3" s="2">
        <f>Nowcast_R!X104</f>
        <v>0.18045242287948704</v>
      </c>
      <c r="G3" s="2">
        <f>Nowcast_R!AG104</f>
        <v>8.4828740168043662E-2</v>
      </c>
    </row>
    <row r="4" spans="1:7" s="1" customFormat="1">
      <c r="A4" s="27" t="s">
        <v>27</v>
      </c>
      <c r="B4" s="1">
        <f>Nowcast_R!J103</f>
        <v>1</v>
      </c>
      <c r="C4" s="1">
        <f>Nowcast_R!Q103</f>
        <v>0</v>
      </c>
      <c r="D4" s="1">
        <f>Nowcast_R!AA103</f>
        <v>0</v>
      </c>
      <c r="E4" s="1">
        <f>Nowcast_R!AC103</f>
        <v>0</v>
      </c>
      <c r="F4" s="1">
        <f>Nowcast_R!X103</f>
        <v>9</v>
      </c>
      <c r="G4" s="1">
        <f>Nowcast_R!AG103</f>
        <v>1</v>
      </c>
    </row>
    <row r="5" spans="1:7">
      <c r="A5" s="26" t="s">
        <v>128</v>
      </c>
      <c r="B5" s="2">
        <f>Nowcast_R!AJ102</f>
        <v>4.5897435897435876E-2</v>
      </c>
      <c r="C5" s="2">
        <f>Nowcast_R!AK102</f>
        <v>0</v>
      </c>
      <c r="D5" s="2">
        <f>Nowcast_R!AL102</f>
        <v>2.250976303983283E-2</v>
      </c>
      <c r="E5" s="2">
        <f>Nowcast_R!AM102</f>
        <v>1.3295737419025592E-2</v>
      </c>
      <c r="F5" s="2">
        <f>Nowcast_R!AN102</f>
        <v>0.1376923076923077</v>
      </c>
      <c r="G5" s="2">
        <f>Nowcast_R!AO102</f>
        <v>5.269442503441614E-2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3" sqref="G3"/>
    </sheetView>
  </sheetViews>
  <sheetFormatPr baseColWidth="10" defaultRowHeight="14.6"/>
  <sheetData>
    <row r="1" spans="1:7">
      <c r="B1" s="18" t="s">
        <v>11</v>
      </c>
      <c r="C1" s="18" t="s">
        <v>120</v>
      </c>
      <c r="D1" s="24" t="s">
        <v>28</v>
      </c>
      <c r="E1" s="18" t="s">
        <v>29</v>
      </c>
      <c r="G1" s="67" t="s">
        <v>127</v>
      </c>
    </row>
    <row r="2" spans="1:7">
      <c r="A2" t="s">
        <v>38</v>
      </c>
      <c r="B2" s="1">
        <f>AVERAGE(Nowcast_R!AP$15:'Nowcast_R'!AP70)</f>
        <v>218.60714285714286</v>
      </c>
      <c r="C2" s="1">
        <f>AVERAGE(Nowcast_R!AQ$15:'Nowcast_R'!AQ70)</f>
        <v>353.45918367346945</v>
      </c>
      <c r="D2" s="1">
        <f>AVERAGE(Nowcast_R!AR$15:'Nowcast_R'!AR70)</f>
        <v>186.42091836734696</v>
      </c>
      <c r="E2" s="1">
        <f>AVERAGE(Nowcast_R!AS$15:'Nowcast_R'!AS70)</f>
        <v>340.1193278730367</v>
      </c>
      <c r="F2" s="2"/>
      <c r="G2" s="28" t="s">
        <v>153</v>
      </c>
    </row>
    <row r="3" spans="1:7">
      <c r="A3" t="s">
        <v>38</v>
      </c>
      <c r="B3" s="1">
        <f>AVERAGE(Nowcast_R!AP15:'Nowcast_R'!AP70)</f>
        <v>218.60714285714286</v>
      </c>
      <c r="C3" s="1">
        <f>AVERAGE(Nowcast_R!AQ15:'Nowcast_R'!AQ70)</f>
        <v>353.45918367346945</v>
      </c>
      <c r="D3" s="1">
        <f>AVERAGE(Nowcast_R!AR15:'Nowcast_R'!AR70)</f>
        <v>186.42091836734696</v>
      </c>
      <c r="E3" s="1">
        <f>AVERAGE(Nowcast_R!AS15:'Nowcast_R'!AS70)</f>
        <v>340.1193278730367</v>
      </c>
      <c r="F3" s="2"/>
      <c r="G3" s="28" t="s">
        <v>129</v>
      </c>
    </row>
    <row r="4" spans="1:7">
      <c r="B4" s="18"/>
      <c r="C4" s="18"/>
      <c r="D4" s="24"/>
      <c r="E4" s="18"/>
      <c r="F4" s="1"/>
      <c r="G4" s="1"/>
    </row>
    <row r="5" spans="1:7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10" sqref="B10"/>
    </sheetView>
  </sheetViews>
  <sheetFormatPr baseColWidth="10" defaultRowHeight="14.6"/>
  <cols>
    <col min="2" max="2" width="77.69140625" customWidth="1"/>
    <col min="3" max="3" width="13.69140625" style="40" customWidth="1"/>
    <col min="4" max="4" width="12.53515625" style="53" customWidth="1"/>
  </cols>
  <sheetData>
    <row r="1" spans="1:4">
      <c r="A1" t="s">
        <v>45</v>
      </c>
    </row>
    <row r="2" spans="1:4">
      <c r="A2" s="29" t="s">
        <v>46</v>
      </c>
    </row>
    <row r="3" spans="1:4">
      <c r="A3" s="29" t="s">
        <v>47</v>
      </c>
    </row>
    <row r="4" spans="1:4">
      <c r="A4" s="29" t="s">
        <v>152</v>
      </c>
    </row>
    <row r="5" spans="1:4">
      <c r="A5" s="29" t="s">
        <v>48</v>
      </c>
    </row>
    <row r="6" spans="1:4">
      <c r="A6" s="29"/>
    </row>
    <row r="7" spans="1:4">
      <c r="A7" s="29" t="s">
        <v>51</v>
      </c>
    </row>
    <row r="8" spans="1:4">
      <c r="A8" s="37">
        <v>43968</v>
      </c>
      <c r="B8" s="26" t="s">
        <v>52</v>
      </c>
      <c r="C8" s="41"/>
    </row>
    <row r="9" spans="1:4">
      <c r="A9" s="37"/>
      <c r="B9" s="26"/>
      <c r="C9" s="41"/>
    </row>
    <row r="10" spans="1:4">
      <c r="A10" s="29"/>
    </row>
    <row r="11" spans="1:4">
      <c r="A11" s="29" t="s">
        <v>36</v>
      </c>
    </row>
    <row r="12" spans="1:4">
      <c r="A12" s="26" t="s">
        <v>116</v>
      </c>
    </row>
    <row r="13" spans="1:4">
      <c r="A13" s="26" t="s">
        <v>137</v>
      </c>
    </row>
    <row r="14" spans="1:4">
      <c r="B14" s="26"/>
      <c r="C14" s="41"/>
    </row>
    <row r="15" spans="1:4" s="50" customFormat="1" ht="46.3" customHeight="1">
      <c r="A15" s="48" t="s">
        <v>56</v>
      </c>
      <c r="B15" s="48" t="s">
        <v>53</v>
      </c>
      <c r="C15" s="49" t="s">
        <v>99</v>
      </c>
      <c r="D15" s="54" t="s">
        <v>101</v>
      </c>
    </row>
    <row r="16" spans="1:4">
      <c r="A16" s="26" t="s">
        <v>57</v>
      </c>
      <c r="B16" s="17" t="s">
        <v>9</v>
      </c>
      <c r="C16" s="42" t="s">
        <v>97</v>
      </c>
      <c r="D16" s="55" t="s">
        <v>137</v>
      </c>
    </row>
    <row r="17" spans="1:4">
      <c r="A17" s="26" t="s">
        <v>62</v>
      </c>
      <c r="B17" s="30" t="s">
        <v>37</v>
      </c>
      <c r="C17" s="43" t="s">
        <v>97</v>
      </c>
      <c r="D17" s="55" t="s">
        <v>55</v>
      </c>
    </row>
    <row r="18" spans="1:4">
      <c r="A18" s="26" t="s">
        <v>63</v>
      </c>
      <c r="B18" s="17" t="s">
        <v>5</v>
      </c>
      <c r="C18" s="42" t="s">
        <v>97</v>
      </c>
      <c r="D18" s="55" t="s">
        <v>54</v>
      </c>
    </row>
    <row r="19" spans="1:4">
      <c r="A19" s="26" t="s">
        <v>64</v>
      </c>
      <c r="B19" s="18" t="s">
        <v>10</v>
      </c>
      <c r="C19" s="42" t="s">
        <v>98</v>
      </c>
      <c r="D19" s="55" t="s">
        <v>137</v>
      </c>
    </row>
    <row r="20" spans="1:4">
      <c r="A20" s="26" t="s">
        <v>58</v>
      </c>
      <c r="B20" s="18" t="s">
        <v>35</v>
      </c>
      <c r="C20" s="42" t="s">
        <v>98</v>
      </c>
      <c r="D20" s="55" t="s">
        <v>137</v>
      </c>
    </row>
    <row r="21" spans="1:4">
      <c r="A21" s="26" t="s">
        <v>65</v>
      </c>
      <c r="B21" s="18" t="s">
        <v>96</v>
      </c>
      <c r="C21" s="42" t="s">
        <v>98</v>
      </c>
      <c r="D21" s="55" t="s">
        <v>137</v>
      </c>
    </row>
    <row r="22" spans="1:4">
      <c r="A22" s="26" t="s">
        <v>66</v>
      </c>
      <c r="B22" s="18" t="s">
        <v>11</v>
      </c>
      <c r="C22" s="42" t="s">
        <v>98</v>
      </c>
      <c r="D22" s="55" t="s">
        <v>137</v>
      </c>
    </row>
    <row r="23" spans="1:4">
      <c r="A23" s="26" t="s">
        <v>67</v>
      </c>
      <c r="B23" s="18" t="s">
        <v>0</v>
      </c>
      <c r="C23" s="42" t="s">
        <v>98</v>
      </c>
      <c r="D23" s="55" t="s">
        <v>137</v>
      </c>
    </row>
    <row r="24" spans="1:4">
      <c r="A24" s="26" t="s">
        <v>59</v>
      </c>
      <c r="B24" s="18" t="s">
        <v>1</v>
      </c>
      <c r="C24" s="42" t="s">
        <v>98</v>
      </c>
      <c r="D24" s="55" t="s">
        <v>137</v>
      </c>
    </row>
    <row r="25" spans="1:4">
      <c r="A25" s="26" t="s">
        <v>68</v>
      </c>
      <c r="B25" s="18" t="s">
        <v>6</v>
      </c>
      <c r="C25" s="42" t="s">
        <v>98</v>
      </c>
      <c r="D25" s="55" t="s">
        <v>137</v>
      </c>
    </row>
    <row r="26" spans="1:4">
      <c r="A26" s="26" t="s">
        <v>61</v>
      </c>
      <c r="B26" s="18" t="s">
        <v>94</v>
      </c>
      <c r="C26" s="42" t="s">
        <v>98</v>
      </c>
      <c r="D26" s="55" t="s">
        <v>137</v>
      </c>
    </row>
    <row r="27" spans="1:4">
      <c r="A27" s="26" t="s">
        <v>69</v>
      </c>
      <c r="B27" s="18" t="s">
        <v>95</v>
      </c>
      <c r="C27" s="42" t="s">
        <v>98</v>
      </c>
      <c r="D27" s="55" t="s">
        <v>137</v>
      </c>
    </row>
    <row r="28" spans="1:4">
      <c r="A28" s="26" t="s">
        <v>70</v>
      </c>
      <c r="B28" s="18" t="s">
        <v>121</v>
      </c>
      <c r="C28" s="42" t="s">
        <v>98</v>
      </c>
      <c r="D28" s="55" t="s">
        <v>137</v>
      </c>
    </row>
    <row r="29" spans="1:4">
      <c r="A29" s="26" t="s">
        <v>71</v>
      </c>
      <c r="B29" s="69" t="s">
        <v>124</v>
      </c>
      <c r="C29" s="42" t="s">
        <v>98</v>
      </c>
      <c r="D29" s="55" t="s">
        <v>137</v>
      </c>
    </row>
    <row r="30" spans="1:4">
      <c r="A30" s="26" t="s">
        <v>72</v>
      </c>
      <c r="B30" s="69" t="s">
        <v>125</v>
      </c>
      <c r="C30" s="42" t="s">
        <v>98</v>
      </c>
      <c r="D30" s="55" t="s">
        <v>137</v>
      </c>
    </row>
    <row r="31" spans="1:4">
      <c r="A31" s="26" t="s">
        <v>73</v>
      </c>
      <c r="B31" t="s">
        <v>120</v>
      </c>
      <c r="C31" s="40" t="s">
        <v>97</v>
      </c>
      <c r="D31" s="55" t="s">
        <v>138</v>
      </c>
    </row>
    <row r="32" spans="1:4">
      <c r="A32" s="26" t="s">
        <v>74</v>
      </c>
      <c r="B32" t="s">
        <v>139</v>
      </c>
      <c r="C32" s="40" t="s">
        <v>140</v>
      </c>
      <c r="D32" s="55" t="s">
        <v>141</v>
      </c>
    </row>
    <row r="33" spans="1:4">
      <c r="A33" s="26" t="s">
        <v>60</v>
      </c>
      <c r="B33" s="19" t="s">
        <v>30</v>
      </c>
      <c r="C33" s="43" t="s">
        <v>97</v>
      </c>
      <c r="D33" s="55" t="s">
        <v>119</v>
      </c>
    </row>
    <row r="34" spans="1:4">
      <c r="A34" s="26" t="s">
        <v>75</v>
      </c>
      <c r="B34" s="19" t="s">
        <v>49</v>
      </c>
      <c r="C34" s="43" t="s">
        <v>97</v>
      </c>
      <c r="D34" s="55" t="s">
        <v>117</v>
      </c>
    </row>
    <row r="35" spans="1:4">
      <c r="A35" s="26" t="s">
        <v>76</v>
      </c>
      <c r="B35" s="24" t="s">
        <v>50</v>
      </c>
      <c r="C35" s="44" t="s">
        <v>98</v>
      </c>
      <c r="D35" s="55" t="s">
        <v>118</v>
      </c>
    </row>
    <row r="36" spans="1:4">
      <c r="A36" s="26" t="s">
        <v>77</v>
      </c>
      <c r="B36" s="20" t="s">
        <v>4</v>
      </c>
      <c r="C36" s="45" t="s">
        <v>97</v>
      </c>
      <c r="D36" s="55" t="s">
        <v>4</v>
      </c>
    </row>
    <row r="37" spans="1:4">
      <c r="A37" s="26" t="s">
        <v>78</v>
      </c>
      <c r="B37" s="17" t="s">
        <v>5</v>
      </c>
      <c r="C37" s="42" t="s">
        <v>97</v>
      </c>
      <c r="D37" s="55" t="s">
        <v>93</v>
      </c>
    </row>
    <row r="38" spans="1:4">
      <c r="A38" s="26" t="s">
        <v>79</v>
      </c>
      <c r="B38" s="19" t="s">
        <v>102</v>
      </c>
      <c r="C38" s="43" t="s">
        <v>97</v>
      </c>
      <c r="D38" s="55" t="s">
        <v>106</v>
      </c>
    </row>
    <row r="39" spans="1:4">
      <c r="A39" s="26" t="s">
        <v>80</v>
      </c>
      <c r="B39" s="18" t="s">
        <v>7</v>
      </c>
      <c r="C39" s="42" t="s">
        <v>97</v>
      </c>
      <c r="D39" s="55" t="s">
        <v>107</v>
      </c>
    </row>
    <row r="40" spans="1:4">
      <c r="A40" s="26" t="s">
        <v>81</v>
      </c>
      <c r="B40" s="18" t="s">
        <v>123</v>
      </c>
      <c r="C40" s="40" t="s">
        <v>140</v>
      </c>
      <c r="D40" s="55" t="s">
        <v>142</v>
      </c>
    </row>
    <row r="41" spans="1:4">
      <c r="A41" s="26" t="s">
        <v>82</v>
      </c>
      <c r="B41" s="18" t="s">
        <v>28</v>
      </c>
      <c r="C41" s="42" t="s">
        <v>98</v>
      </c>
      <c r="D41" s="55" t="s">
        <v>103</v>
      </c>
    </row>
    <row r="42" spans="1:4">
      <c r="A42" s="26" t="s">
        <v>83</v>
      </c>
      <c r="B42" s="24" t="s">
        <v>8</v>
      </c>
      <c r="C42" s="44" t="s">
        <v>98</v>
      </c>
      <c r="D42" s="55" t="s">
        <v>104</v>
      </c>
    </row>
    <row r="43" spans="1:4">
      <c r="A43" s="26" t="s">
        <v>84</v>
      </c>
      <c r="B43" s="18" t="s">
        <v>29</v>
      </c>
      <c r="C43" s="42" t="s">
        <v>98</v>
      </c>
      <c r="D43" s="55" t="s">
        <v>110</v>
      </c>
    </row>
    <row r="44" spans="1:4">
      <c r="A44" s="26" t="s">
        <v>85</v>
      </c>
      <c r="B44" s="18" t="s">
        <v>12</v>
      </c>
      <c r="C44" s="42" t="s">
        <v>98</v>
      </c>
      <c r="D44" s="55" t="s">
        <v>109</v>
      </c>
    </row>
    <row r="45" spans="1:4">
      <c r="A45" s="26" t="s">
        <v>86</v>
      </c>
      <c r="B45" s="18" t="s">
        <v>111</v>
      </c>
      <c r="C45" s="42" t="s">
        <v>98</v>
      </c>
      <c r="D45" s="55" t="s">
        <v>112</v>
      </c>
    </row>
    <row r="46" spans="1:4">
      <c r="A46" s="26" t="s">
        <v>87</v>
      </c>
      <c r="B46" s="18" t="s">
        <v>31</v>
      </c>
      <c r="C46" s="42" t="s">
        <v>98</v>
      </c>
      <c r="D46" s="55" t="s">
        <v>105</v>
      </c>
    </row>
    <row r="47" spans="1:4">
      <c r="A47" s="26" t="s">
        <v>88</v>
      </c>
      <c r="B47" s="18" t="s">
        <v>13</v>
      </c>
      <c r="C47" s="42" t="s">
        <v>97</v>
      </c>
      <c r="D47" s="55" t="s">
        <v>113</v>
      </c>
    </row>
    <row r="48" spans="1:4">
      <c r="A48" s="26" t="s">
        <v>89</v>
      </c>
      <c r="B48" s="24" t="s">
        <v>14</v>
      </c>
      <c r="C48" s="44" t="s">
        <v>97</v>
      </c>
      <c r="D48" s="55" t="s">
        <v>114</v>
      </c>
    </row>
    <row r="49" spans="1:4">
      <c r="A49" s="26" t="s">
        <v>90</v>
      </c>
      <c r="B49" s="18" t="s">
        <v>32</v>
      </c>
      <c r="C49" s="42" t="s">
        <v>98</v>
      </c>
      <c r="D49" s="55" t="s">
        <v>115</v>
      </c>
    </row>
    <row r="50" spans="1:4">
      <c r="A50" s="26" t="s">
        <v>91</v>
      </c>
      <c r="B50" s="18" t="s">
        <v>33</v>
      </c>
      <c r="C50" s="42" t="s">
        <v>98</v>
      </c>
      <c r="D50" s="55" t="s">
        <v>108</v>
      </c>
    </row>
    <row r="51" spans="1:4">
      <c r="A51" s="26"/>
      <c r="B51" s="18"/>
      <c r="C51" s="42"/>
      <c r="D51" s="55"/>
    </row>
    <row r="52" spans="1:4" s="29" customFormat="1">
      <c r="A52" s="29" t="s">
        <v>100</v>
      </c>
      <c r="B52" s="51"/>
      <c r="C52" s="52"/>
      <c r="D52" s="54"/>
    </row>
    <row r="53" spans="1:4" s="50" customFormat="1" ht="46.3" customHeight="1">
      <c r="A53" s="48" t="s">
        <v>56</v>
      </c>
      <c r="B53" s="48" t="s">
        <v>53</v>
      </c>
      <c r="C53" s="49"/>
      <c r="D53" s="54"/>
    </row>
    <row r="54" spans="1:4">
      <c r="A54" s="26" t="s">
        <v>92</v>
      </c>
      <c r="B54" s="24" t="s">
        <v>132</v>
      </c>
      <c r="C54" s="26"/>
    </row>
    <row r="55" spans="1:4">
      <c r="A55" s="26" t="s">
        <v>143</v>
      </c>
      <c r="B55" s="24" t="s">
        <v>133</v>
      </c>
      <c r="C55" s="47"/>
    </row>
    <row r="56" spans="1:4">
      <c r="A56" s="26" t="s">
        <v>144</v>
      </c>
      <c r="B56" s="24" t="s">
        <v>134</v>
      </c>
      <c r="C56" s="44"/>
    </row>
    <row r="57" spans="1:4">
      <c r="A57" s="26" t="s">
        <v>145</v>
      </c>
      <c r="B57" s="18" t="s">
        <v>135</v>
      </c>
      <c r="C57" s="42"/>
    </row>
    <row r="58" spans="1:4">
      <c r="A58" s="26" t="s">
        <v>146</v>
      </c>
      <c r="B58" s="24" t="s">
        <v>131</v>
      </c>
      <c r="C58" s="46"/>
    </row>
    <row r="59" spans="1:4">
      <c r="A59" s="26" t="s">
        <v>147</v>
      </c>
      <c r="B59" s="24" t="s">
        <v>136</v>
      </c>
      <c r="C59" s="46"/>
    </row>
    <row r="60" spans="1:4">
      <c r="A60" s="26" t="s">
        <v>148</v>
      </c>
      <c r="B60" s="18" t="s">
        <v>126</v>
      </c>
      <c r="C60" s="46"/>
    </row>
    <row r="61" spans="1:4">
      <c r="A61" s="26" t="s">
        <v>149</v>
      </c>
      <c r="B61" s="17" t="s">
        <v>126</v>
      </c>
    </row>
    <row r="62" spans="1:4">
      <c r="A62" s="26" t="s">
        <v>150</v>
      </c>
      <c r="B62" s="17" t="s">
        <v>43</v>
      </c>
    </row>
    <row r="63" spans="1:4">
      <c r="A63" s="26" t="s">
        <v>151</v>
      </c>
      <c r="B63" s="17" t="s">
        <v>44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2020-05-17T14:34:32Z</dcterms:modified>
</cp:coreProperties>
</file>