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ftware_hardware\COVID-19\"/>
    </mc:Choice>
  </mc:AlternateContent>
  <bookViews>
    <workbookView xWindow="0" yWindow="0" windowWidth="21943" windowHeight="7200" activeTab="4"/>
  </bookViews>
  <sheets>
    <sheet name="Nowcast_R" sheetId="1" r:id="rId1"/>
    <sheet name="Auswertung Wochentage" sheetId="3" r:id="rId2"/>
    <sheet name="MW + STD Schätzer" sheetId="4" r:id="rId3"/>
    <sheet name="MAE gegen N(RKI) " sheetId="6" r:id="rId4"/>
    <sheet name="Erläuterungen" sheetId="5" r:id="rId5"/>
  </sheets>
  <calcPr calcId="162913"/>
</workbook>
</file>

<file path=xl/calcChain.xml><?xml version="1.0" encoding="utf-8"?>
<calcChain xmlns="http://schemas.openxmlformats.org/spreadsheetml/2006/main">
  <c r="AS74" i="1" l="1"/>
  <c r="AR72" i="1"/>
  <c r="AR71" i="1"/>
  <c r="AP74" i="1"/>
  <c r="AO73" i="1"/>
  <c r="AN73" i="1"/>
  <c r="AM73" i="1"/>
  <c r="AL72" i="1"/>
  <c r="AL71" i="1"/>
  <c r="AK75" i="1"/>
  <c r="AK74" i="1"/>
  <c r="AK73" i="1"/>
  <c r="AJ73" i="1"/>
  <c r="AH68" i="1"/>
  <c r="AI68" i="1" s="1"/>
  <c r="AH67" i="1"/>
  <c r="AI67" i="1" s="1"/>
  <c r="AF75" i="1"/>
  <c r="AG75" i="1" s="1"/>
  <c r="AD75" i="1"/>
  <c r="AE75" i="1" s="1"/>
  <c r="AB75" i="1"/>
  <c r="AC75" i="1" s="1"/>
  <c r="AF74" i="1"/>
  <c r="AG74" i="1" s="1"/>
  <c r="AD74" i="1"/>
  <c r="AE74" i="1" s="1"/>
  <c r="AB74" i="1"/>
  <c r="AC74" i="1" s="1"/>
  <c r="Z72" i="1"/>
  <c r="AA72" i="1" s="1"/>
  <c r="Z71" i="1"/>
  <c r="AA71" i="1" s="1"/>
  <c r="S74" i="1"/>
  <c r="T74" i="1" s="1"/>
  <c r="R74" i="1"/>
  <c r="V74" i="1"/>
  <c r="V75" i="1"/>
  <c r="C74" i="1"/>
  <c r="AK35" i="1" l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34" i="1"/>
  <c r="E108" i="1"/>
  <c r="F108" i="1"/>
  <c r="G108" i="1"/>
  <c r="H108" i="1"/>
  <c r="I108" i="1"/>
  <c r="J108" i="1"/>
  <c r="K108" i="1"/>
  <c r="L108" i="1"/>
  <c r="M108" i="1"/>
  <c r="E5" i="3" s="1"/>
  <c r="N108" i="1"/>
  <c r="O108" i="1"/>
  <c r="U108" i="1"/>
  <c r="W108" i="1"/>
  <c r="X108" i="1"/>
  <c r="E109" i="1"/>
  <c r="F109" i="1"/>
  <c r="G109" i="1"/>
  <c r="H109" i="1"/>
  <c r="I109" i="1"/>
  <c r="J109" i="1"/>
  <c r="K109" i="1"/>
  <c r="L109" i="1"/>
  <c r="M109" i="1"/>
  <c r="E6" i="3" s="1"/>
  <c r="N109" i="1"/>
  <c r="O109" i="1"/>
  <c r="U109" i="1"/>
  <c r="W109" i="1"/>
  <c r="X109" i="1"/>
  <c r="E110" i="1"/>
  <c r="F110" i="1"/>
  <c r="G110" i="1"/>
  <c r="H110" i="1"/>
  <c r="I110" i="1"/>
  <c r="J110" i="1"/>
  <c r="K110" i="1"/>
  <c r="L110" i="1"/>
  <c r="M110" i="1"/>
  <c r="E7" i="3" s="1"/>
  <c r="N110" i="1"/>
  <c r="O110" i="1"/>
  <c r="U110" i="1"/>
  <c r="W110" i="1"/>
  <c r="X110" i="1"/>
  <c r="E111" i="1"/>
  <c r="F111" i="1"/>
  <c r="G111" i="1"/>
  <c r="H111" i="1"/>
  <c r="I111" i="1"/>
  <c r="J111" i="1"/>
  <c r="K111" i="1"/>
  <c r="L111" i="1"/>
  <c r="M111" i="1"/>
  <c r="E8" i="3" s="1"/>
  <c r="N111" i="1"/>
  <c r="O111" i="1"/>
  <c r="U111" i="1"/>
  <c r="W111" i="1"/>
  <c r="X111" i="1"/>
  <c r="E112" i="1"/>
  <c r="F112" i="1"/>
  <c r="G112" i="1"/>
  <c r="H112" i="1"/>
  <c r="I112" i="1"/>
  <c r="J112" i="1"/>
  <c r="K112" i="1"/>
  <c r="L112" i="1"/>
  <c r="M112" i="1"/>
  <c r="E2" i="3" s="1"/>
  <c r="N112" i="1"/>
  <c r="O112" i="1"/>
  <c r="U112" i="1"/>
  <c r="W112" i="1"/>
  <c r="X112" i="1"/>
  <c r="E113" i="1"/>
  <c r="F113" i="1"/>
  <c r="G113" i="1"/>
  <c r="H113" i="1"/>
  <c r="I113" i="1"/>
  <c r="J113" i="1"/>
  <c r="K113" i="1"/>
  <c r="L113" i="1"/>
  <c r="M113" i="1"/>
  <c r="E3" i="3" s="1"/>
  <c r="N113" i="1"/>
  <c r="O113" i="1"/>
  <c r="U113" i="1"/>
  <c r="W113" i="1"/>
  <c r="X113" i="1"/>
  <c r="E114" i="1"/>
  <c r="F114" i="1"/>
  <c r="G114" i="1"/>
  <c r="H114" i="1"/>
  <c r="I114" i="1"/>
  <c r="J114" i="1"/>
  <c r="K114" i="1"/>
  <c r="L114" i="1"/>
  <c r="M114" i="1"/>
  <c r="E4" i="3" s="1"/>
  <c r="N114" i="1"/>
  <c r="O114" i="1"/>
  <c r="U114" i="1"/>
  <c r="W114" i="1"/>
  <c r="X114" i="1"/>
  <c r="D113" i="1"/>
  <c r="D112" i="1"/>
  <c r="D111" i="1"/>
  <c r="D110" i="1"/>
  <c r="D109" i="1"/>
  <c r="D108" i="1"/>
  <c r="D11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34" i="1"/>
  <c r="AK102" i="1" l="1"/>
  <c r="C5" i="4" s="1"/>
  <c r="AJ102" i="1"/>
  <c r="B5" i="4" s="1"/>
  <c r="M104" i="1"/>
  <c r="M103" i="1"/>
  <c r="M102" i="1"/>
  <c r="R65" i="1"/>
  <c r="S65" i="1"/>
  <c r="V65" i="1"/>
  <c r="Z65" i="1"/>
  <c r="AD65" i="1"/>
  <c r="AH58" i="1" s="1"/>
  <c r="AP65" i="1"/>
  <c r="R66" i="1"/>
  <c r="S66" i="1"/>
  <c r="V66" i="1"/>
  <c r="Z66" i="1"/>
  <c r="AD66" i="1"/>
  <c r="AH59" i="1" s="1"/>
  <c r="AP66" i="1"/>
  <c r="R67" i="1"/>
  <c r="S67" i="1"/>
  <c r="V67" i="1"/>
  <c r="Z67" i="1"/>
  <c r="AR67" i="1" s="1"/>
  <c r="AD67" i="1"/>
  <c r="AH60" i="1" s="1"/>
  <c r="AP67" i="1"/>
  <c r="R68" i="1"/>
  <c r="S68" i="1"/>
  <c r="V68" i="1"/>
  <c r="Z68" i="1"/>
  <c r="AR68" i="1" s="1"/>
  <c r="AD68" i="1"/>
  <c r="AH61" i="1" s="1"/>
  <c r="AP68" i="1"/>
  <c r="R69" i="1"/>
  <c r="S69" i="1"/>
  <c r="V69" i="1"/>
  <c r="Z69" i="1"/>
  <c r="AR69" i="1" s="1"/>
  <c r="AD69" i="1"/>
  <c r="AH62" i="1" s="1"/>
  <c r="AP69" i="1"/>
  <c r="R70" i="1"/>
  <c r="S70" i="1"/>
  <c r="V70" i="1"/>
  <c r="Z70" i="1"/>
  <c r="AR70" i="1" s="1"/>
  <c r="AD70" i="1"/>
  <c r="AH63" i="1" s="1"/>
  <c r="AP70" i="1"/>
  <c r="R71" i="1"/>
  <c r="S71" i="1"/>
  <c r="T71" i="1" s="1"/>
  <c r="V71" i="1"/>
  <c r="AD71" i="1"/>
  <c r="AH64" i="1" s="1"/>
  <c r="AI64" i="1" s="1"/>
  <c r="AP71" i="1"/>
  <c r="R72" i="1"/>
  <c r="S72" i="1"/>
  <c r="V72" i="1"/>
  <c r="AD72" i="1"/>
  <c r="AH65" i="1" s="1"/>
  <c r="AI65" i="1" s="1"/>
  <c r="AP72" i="1"/>
  <c r="R73" i="1"/>
  <c r="S73" i="1"/>
  <c r="V73" i="1"/>
  <c r="AD73" i="1"/>
  <c r="AH66" i="1" s="1"/>
  <c r="AI66" i="1" s="1"/>
  <c r="AP73" i="1"/>
  <c r="P8" i="1"/>
  <c r="P9" i="1"/>
  <c r="P10" i="1"/>
  <c r="P11" i="1"/>
  <c r="P12" i="1"/>
  <c r="P13" i="1"/>
  <c r="P14" i="1"/>
  <c r="P15" i="1"/>
  <c r="AQ15" i="1" s="1"/>
  <c r="P16" i="1"/>
  <c r="AQ16" i="1" s="1"/>
  <c r="P17" i="1"/>
  <c r="AQ17" i="1" s="1"/>
  <c r="P18" i="1"/>
  <c r="AQ18" i="1" s="1"/>
  <c r="P19" i="1"/>
  <c r="AQ19" i="1" s="1"/>
  <c r="P20" i="1"/>
  <c r="AQ20" i="1" s="1"/>
  <c r="P21" i="1"/>
  <c r="AQ21" i="1" s="1"/>
  <c r="P22" i="1"/>
  <c r="AQ22" i="1" s="1"/>
  <c r="P23" i="1"/>
  <c r="AQ23" i="1" s="1"/>
  <c r="P24" i="1"/>
  <c r="AQ24" i="1" s="1"/>
  <c r="P25" i="1"/>
  <c r="AQ25" i="1" s="1"/>
  <c r="P26" i="1"/>
  <c r="AQ26" i="1" s="1"/>
  <c r="P27" i="1"/>
  <c r="AQ27" i="1" s="1"/>
  <c r="P28" i="1"/>
  <c r="AQ28" i="1" s="1"/>
  <c r="P29" i="1"/>
  <c r="AQ29" i="1" s="1"/>
  <c r="P30" i="1"/>
  <c r="AQ30" i="1" s="1"/>
  <c r="P31" i="1"/>
  <c r="AQ31" i="1" s="1"/>
  <c r="P32" i="1"/>
  <c r="AQ32" i="1" s="1"/>
  <c r="P33" i="1"/>
  <c r="AQ33" i="1" s="1"/>
  <c r="P34" i="1"/>
  <c r="P35" i="1"/>
  <c r="P36" i="1"/>
  <c r="P37" i="1"/>
  <c r="P38" i="1"/>
  <c r="P39" i="1"/>
  <c r="P40" i="1"/>
  <c r="P41" i="1"/>
  <c r="AQ41" i="1" s="1"/>
  <c r="P42" i="1"/>
  <c r="AQ42" i="1" s="1"/>
  <c r="P43" i="1"/>
  <c r="AQ43" i="1" s="1"/>
  <c r="P44" i="1"/>
  <c r="AQ44" i="1" s="1"/>
  <c r="P45" i="1"/>
  <c r="AQ45" i="1" s="1"/>
  <c r="P46" i="1"/>
  <c r="AQ46" i="1" s="1"/>
  <c r="P47" i="1"/>
  <c r="AQ47" i="1" s="1"/>
  <c r="P48" i="1"/>
  <c r="AQ48" i="1" s="1"/>
  <c r="P49" i="1"/>
  <c r="AQ49" i="1" s="1"/>
  <c r="P50" i="1"/>
  <c r="AQ50" i="1" s="1"/>
  <c r="P51" i="1"/>
  <c r="AQ51" i="1" s="1"/>
  <c r="P52" i="1"/>
  <c r="AQ52" i="1" s="1"/>
  <c r="P53" i="1"/>
  <c r="AQ53" i="1" s="1"/>
  <c r="P54" i="1"/>
  <c r="AQ54" i="1" s="1"/>
  <c r="P55" i="1"/>
  <c r="AQ55" i="1" s="1"/>
  <c r="P56" i="1"/>
  <c r="AQ56" i="1" s="1"/>
  <c r="P57" i="1"/>
  <c r="AQ57" i="1" s="1"/>
  <c r="P58" i="1"/>
  <c r="AQ58" i="1" s="1"/>
  <c r="P59" i="1"/>
  <c r="AQ59" i="1" s="1"/>
  <c r="P60" i="1"/>
  <c r="AQ60" i="1" s="1"/>
  <c r="P61" i="1"/>
  <c r="AQ61" i="1" s="1"/>
  <c r="P62" i="1"/>
  <c r="AQ62" i="1" s="1"/>
  <c r="P63" i="1"/>
  <c r="AQ63" i="1" s="1"/>
  <c r="P64" i="1"/>
  <c r="AQ64" i="1" s="1"/>
  <c r="P65" i="1"/>
  <c r="AQ65" i="1" s="1"/>
  <c r="P66" i="1"/>
  <c r="AQ66" i="1" s="1"/>
  <c r="P67" i="1"/>
  <c r="AQ67" i="1" s="1"/>
  <c r="P68" i="1"/>
  <c r="AQ68" i="1" s="1"/>
  <c r="P69" i="1"/>
  <c r="AQ69" i="1" s="1"/>
  <c r="P70" i="1"/>
  <c r="AQ70" i="1" s="1"/>
  <c r="P71" i="1"/>
  <c r="AQ71" i="1" s="1"/>
  <c r="P72" i="1"/>
  <c r="AQ72" i="1" s="1"/>
  <c r="P73" i="1"/>
  <c r="AQ73" i="1" s="1"/>
  <c r="P7" i="1"/>
  <c r="C68" i="1"/>
  <c r="C69" i="1"/>
  <c r="C70" i="1"/>
  <c r="C71" i="1"/>
  <c r="C72" i="1"/>
  <c r="C73" i="1"/>
  <c r="Q34" i="1" l="1"/>
  <c r="AI63" i="1"/>
  <c r="Q36" i="1"/>
  <c r="Q12" i="1"/>
  <c r="Q35" i="1"/>
  <c r="Q11" i="1"/>
  <c r="T70" i="1"/>
  <c r="T73" i="1"/>
  <c r="Q33" i="1"/>
  <c r="Q13" i="1"/>
  <c r="AI62" i="1"/>
  <c r="Q69" i="1"/>
  <c r="Q61" i="1"/>
  <c r="Q53" i="1"/>
  <c r="Q45" i="1"/>
  <c r="Q37" i="1"/>
  <c r="Q29" i="1"/>
  <c r="Q21" i="1"/>
  <c r="Q68" i="1"/>
  <c r="Q60" i="1"/>
  <c r="Q52" i="1"/>
  <c r="Q44" i="1"/>
  <c r="Q28" i="1"/>
  <c r="Q20" i="1"/>
  <c r="AQ39" i="1"/>
  <c r="P114" i="1"/>
  <c r="Q67" i="1"/>
  <c r="Q59" i="1"/>
  <c r="Q51" i="1"/>
  <c r="Q43" i="1"/>
  <c r="Q27" i="1"/>
  <c r="Q19" i="1"/>
  <c r="AQ38" i="1"/>
  <c r="P113" i="1"/>
  <c r="Q66" i="1"/>
  <c r="Q58" i="1"/>
  <c r="Q50" i="1"/>
  <c r="Q42" i="1"/>
  <c r="Q26" i="1"/>
  <c r="Q17" i="1"/>
  <c r="P108" i="1"/>
  <c r="AQ40" i="1"/>
  <c r="P112" i="1"/>
  <c r="AQ37" i="1"/>
  <c r="Q18" i="1"/>
  <c r="Q65" i="1"/>
  <c r="Q57" i="1"/>
  <c r="Q49" i="1"/>
  <c r="Q41" i="1"/>
  <c r="Q25" i="1"/>
  <c r="Q16" i="1"/>
  <c r="AQ36" i="1"/>
  <c r="P111" i="1"/>
  <c r="Q72" i="1"/>
  <c r="Q64" i="1"/>
  <c r="Q56" i="1"/>
  <c r="Q48" i="1"/>
  <c r="Q40" i="1"/>
  <c r="Q32" i="1"/>
  <c r="Q24" i="1"/>
  <c r="Q15" i="1"/>
  <c r="Q71" i="1"/>
  <c r="Q63" i="1"/>
  <c r="Q55" i="1"/>
  <c r="Q47" i="1"/>
  <c r="Q39" i="1"/>
  <c r="Q31" i="1"/>
  <c r="Q23" i="1"/>
  <c r="Q14" i="1"/>
  <c r="P110" i="1"/>
  <c r="AQ35" i="1"/>
  <c r="AQ34" i="1"/>
  <c r="P109" i="1"/>
  <c r="Q70" i="1"/>
  <c r="Q62" i="1"/>
  <c r="Q54" i="1"/>
  <c r="Q46" i="1"/>
  <c r="Q38" i="1"/>
  <c r="Q30" i="1"/>
  <c r="Q22" i="1"/>
  <c r="AE73" i="1"/>
  <c r="AE71" i="1"/>
  <c r="AE69" i="1"/>
  <c r="AF72" i="1" s="1"/>
  <c r="AG72" i="1" s="1"/>
  <c r="AO72" i="1" s="1"/>
  <c r="AE70" i="1"/>
  <c r="AF73" i="1" s="1"/>
  <c r="AG73" i="1" s="1"/>
  <c r="AA69" i="1"/>
  <c r="AL69" i="1" s="1"/>
  <c r="AE72" i="1"/>
  <c r="T69" i="1"/>
  <c r="T72" i="1"/>
  <c r="AR65" i="1"/>
  <c r="AA70" i="1"/>
  <c r="AL70" i="1" s="1"/>
  <c r="AR66" i="1"/>
  <c r="C13" i="1"/>
  <c r="R13" i="1"/>
  <c r="S13" i="1"/>
  <c r="V13" i="1"/>
  <c r="Z13" i="1"/>
  <c r="AD13" i="1"/>
  <c r="C14" i="1"/>
  <c r="R14" i="1"/>
  <c r="S14" i="1"/>
  <c r="V14" i="1"/>
  <c r="Z14" i="1"/>
  <c r="AD14" i="1"/>
  <c r="C15" i="1"/>
  <c r="R15" i="1"/>
  <c r="S15" i="1"/>
  <c r="V15" i="1"/>
  <c r="Z15" i="1"/>
  <c r="AD15" i="1"/>
  <c r="C16" i="1"/>
  <c r="R16" i="1"/>
  <c r="S16" i="1"/>
  <c r="V16" i="1"/>
  <c r="Z16" i="1"/>
  <c r="AD16" i="1"/>
  <c r="AE16" i="1" s="1"/>
  <c r="C12" i="1"/>
  <c r="R12" i="1"/>
  <c r="S12" i="1"/>
  <c r="V12" i="1"/>
  <c r="Z12" i="1"/>
  <c r="AD12" i="1"/>
  <c r="Q108" i="1" l="1"/>
  <c r="Q109" i="1"/>
  <c r="Q110" i="1"/>
  <c r="Q111" i="1"/>
  <c r="C3" i="6"/>
  <c r="AQ102" i="1"/>
  <c r="C2" i="6"/>
  <c r="Q112" i="1"/>
  <c r="Q103" i="1"/>
  <c r="C4" i="4" s="1"/>
  <c r="Q114" i="1"/>
  <c r="Q102" i="1"/>
  <c r="C2" i="4" s="1"/>
  <c r="Q113" i="1"/>
  <c r="Q104" i="1"/>
  <c r="C3" i="4" s="1"/>
  <c r="AB72" i="1"/>
  <c r="AB73" i="1"/>
  <c r="AA16" i="1"/>
  <c r="T16" i="1"/>
  <c r="AC72" i="1" l="1"/>
  <c r="AM72" i="1" s="1"/>
  <c r="AS72" i="1"/>
  <c r="AS73" i="1"/>
  <c r="AC73" i="1"/>
  <c r="S5" i="1"/>
  <c r="S6" i="1"/>
  <c r="S7" i="1"/>
  <c r="S8" i="1"/>
  <c r="T12" i="1" s="1"/>
  <c r="S10" i="1"/>
  <c r="T14" i="1" s="1"/>
  <c r="S11" i="1"/>
  <c r="T15" i="1" s="1"/>
  <c r="S17" i="1"/>
  <c r="S18" i="1"/>
  <c r="S19" i="1"/>
  <c r="T19" i="1" s="1"/>
  <c r="S20" i="1"/>
  <c r="T20" i="1" s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T65" i="1" s="1"/>
  <c r="S62" i="1"/>
  <c r="S63" i="1"/>
  <c r="S64" i="1"/>
  <c r="T68" i="1" s="1"/>
  <c r="S9" i="1"/>
  <c r="T13" i="1" s="1"/>
  <c r="T30" i="1" l="1"/>
  <c r="T54" i="1"/>
  <c r="T38" i="1"/>
  <c r="S113" i="1"/>
  <c r="S112" i="1"/>
  <c r="S111" i="1"/>
  <c r="T46" i="1"/>
  <c r="S110" i="1"/>
  <c r="S109" i="1"/>
  <c r="S108" i="1"/>
  <c r="S114" i="1"/>
  <c r="T62" i="1"/>
  <c r="T66" i="1"/>
  <c r="T63" i="1"/>
  <c r="T67" i="1"/>
  <c r="T55" i="1"/>
  <c r="T47" i="1"/>
  <c r="T39" i="1"/>
  <c r="T31" i="1"/>
  <c r="T51" i="1"/>
  <c r="T43" i="1"/>
  <c r="T35" i="1"/>
  <c r="T27" i="1"/>
  <c r="T58" i="1"/>
  <c r="T50" i="1"/>
  <c r="T42" i="1"/>
  <c r="T34" i="1"/>
  <c r="T26" i="1"/>
  <c r="T57" i="1"/>
  <c r="T49" i="1"/>
  <c r="T41" i="1"/>
  <c r="T33" i="1"/>
  <c r="T29" i="1"/>
  <c r="T21" i="1"/>
  <c r="T9" i="1"/>
  <c r="T59" i="1"/>
  <c r="T64" i="1"/>
  <c r="T56" i="1"/>
  <c r="T48" i="1"/>
  <c r="T40" i="1"/>
  <c r="T32" i="1"/>
  <c r="T24" i="1"/>
  <c r="T10" i="1"/>
  <c r="T61" i="1"/>
  <c r="T45" i="1"/>
  <c r="T60" i="1"/>
  <c r="T52" i="1"/>
  <c r="T44" i="1"/>
  <c r="T36" i="1"/>
  <c r="T111" i="1" s="1"/>
  <c r="T28" i="1"/>
  <c r="T37" i="1"/>
  <c r="T25" i="1"/>
  <c r="T53" i="1"/>
  <c r="T11" i="1"/>
  <c r="T22" i="1"/>
  <c r="T23" i="1"/>
  <c r="T18" i="1"/>
  <c r="T17" i="1"/>
  <c r="T108" i="1" l="1"/>
  <c r="T112" i="1"/>
  <c r="T109" i="1"/>
  <c r="T113" i="1"/>
  <c r="T114" i="1"/>
  <c r="T110" i="1"/>
  <c r="T104" i="1"/>
  <c r="T102" i="1"/>
  <c r="T103" i="1" s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15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B2" i="6" l="1"/>
  <c r="B3" i="6"/>
  <c r="AP102" i="1"/>
  <c r="C3" i="3"/>
  <c r="D3" i="3"/>
  <c r="H3" i="3"/>
  <c r="C6" i="3"/>
  <c r="D6" i="3"/>
  <c r="H6" i="3"/>
  <c r="A5" i="3"/>
  <c r="A6" i="3"/>
  <c r="A7" i="3"/>
  <c r="A8" i="3"/>
  <c r="A2" i="3"/>
  <c r="A3" i="3"/>
  <c r="A4" i="3"/>
  <c r="C4" i="3"/>
  <c r="C2" i="3"/>
  <c r="C8" i="3"/>
  <c r="C7" i="3"/>
  <c r="C5" i="3"/>
  <c r="D4" i="3"/>
  <c r="D2" i="3"/>
  <c r="D8" i="3"/>
  <c r="D7" i="3"/>
  <c r="D5" i="3"/>
  <c r="H7" i="3"/>
  <c r="H8" i="3"/>
  <c r="H2" i="3"/>
  <c r="H4" i="3"/>
  <c r="H5" i="3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1" i="1"/>
  <c r="V10" i="1"/>
  <c r="V9" i="1"/>
  <c r="V8" i="1"/>
  <c r="V7" i="1"/>
  <c r="V6" i="1"/>
  <c r="V5" i="1"/>
  <c r="V4" i="1"/>
  <c r="V3" i="1"/>
  <c r="V2" i="1"/>
  <c r="C3" i="1"/>
  <c r="C4" i="1"/>
  <c r="C5" i="1"/>
  <c r="C6" i="1"/>
  <c r="C7" i="1"/>
  <c r="C8" i="1"/>
  <c r="C9" i="1"/>
  <c r="C10" i="1"/>
  <c r="C11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  <c r="V108" i="1" l="1"/>
  <c r="V112" i="1"/>
  <c r="V114" i="1"/>
  <c r="V109" i="1"/>
  <c r="V110" i="1"/>
  <c r="V111" i="1"/>
  <c r="V113" i="1"/>
  <c r="AN102" i="1"/>
  <c r="F5" i="4" s="1"/>
  <c r="X104" i="1"/>
  <c r="F3" i="4" s="1"/>
  <c r="J104" i="1"/>
  <c r="B3" i="4" s="1"/>
  <c r="X102" i="1"/>
  <c r="F2" i="4" s="1"/>
  <c r="J102" i="1"/>
  <c r="B2" i="4" s="1"/>
  <c r="J103" i="1" l="1"/>
  <c r="B4" i="4" s="1"/>
  <c r="X103" i="1"/>
  <c r="F4" i="4" s="1"/>
  <c r="AD64" i="1"/>
  <c r="Z64" i="1"/>
  <c r="AA68" i="1" s="1"/>
  <c r="AL68" i="1" s="1"/>
  <c r="AB71" i="1" l="1"/>
  <c r="AE68" i="1"/>
  <c r="AF71" i="1" s="1"/>
  <c r="AG71" i="1" s="1"/>
  <c r="AO71" i="1" s="1"/>
  <c r="AH57" i="1"/>
  <c r="AI61" i="1" s="1"/>
  <c r="AR64" i="1"/>
  <c r="R10" i="1"/>
  <c r="R11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108" i="1" s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9" i="1"/>
  <c r="R111" i="1" l="1"/>
  <c r="R110" i="1"/>
  <c r="R109" i="1"/>
  <c r="R114" i="1"/>
  <c r="R113" i="1"/>
  <c r="R112" i="1"/>
  <c r="AC71" i="1"/>
  <c r="AM71" i="1" s="1"/>
  <c r="AS71" i="1"/>
  <c r="AD9" i="1"/>
  <c r="AE13" i="1" s="1"/>
  <c r="AF16" i="1" s="1"/>
  <c r="AG16" i="1" s="1"/>
  <c r="AD10" i="1"/>
  <c r="AE14" i="1" s="1"/>
  <c r="AD11" i="1"/>
  <c r="AE15" i="1" s="1"/>
  <c r="AD17" i="1"/>
  <c r="AD18" i="1"/>
  <c r="AD19" i="1"/>
  <c r="AD20" i="1"/>
  <c r="AH13" i="1" s="1"/>
  <c r="AD21" i="1"/>
  <c r="AH14" i="1" s="1"/>
  <c r="AD22" i="1"/>
  <c r="AH15" i="1" s="1"/>
  <c r="AD23" i="1"/>
  <c r="AH16" i="1" s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E65" i="1" s="1"/>
  <c r="AF68" i="1" s="1"/>
  <c r="AG68" i="1" s="1"/>
  <c r="AO68" i="1" s="1"/>
  <c r="AD62" i="1"/>
  <c r="AD63" i="1"/>
  <c r="AE67" i="1" s="1"/>
  <c r="AF70" i="1" s="1"/>
  <c r="AG70" i="1" s="1"/>
  <c r="AO70" i="1" s="1"/>
  <c r="Z6" i="1"/>
  <c r="Z7" i="1"/>
  <c r="Z8" i="1"/>
  <c r="AA12" i="1" s="1"/>
  <c r="AB15" i="1" s="1"/>
  <c r="Z9" i="1"/>
  <c r="AA13" i="1" s="1"/>
  <c r="AB16" i="1" s="1"/>
  <c r="AC16" i="1" s="1"/>
  <c r="Z10" i="1"/>
  <c r="AA14" i="1" s="1"/>
  <c r="Z11" i="1"/>
  <c r="Z17" i="1"/>
  <c r="Z18" i="1"/>
  <c r="Z19" i="1"/>
  <c r="Z20" i="1"/>
  <c r="AR20" i="1" s="1"/>
  <c r="Z21" i="1"/>
  <c r="AR21" i="1" s="1"/>
  <c r="Z22" i="1"/>
  <c r="AR22" i="1" s="1"/>
  <c r="Z23" i="1"/>
  <c r="AR23" i="1" s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AA65" i="1" s="1"/>
  <c r="AL65" i="1" s="1"/>
  <c r="Z62" i="1"/>
  <c r="AA66" i="1" s="1"/>
  <c r="AL66" i="1" s="1"/>
  <c r="Z63" i="1"/>
  <c r="AA67" i="1" s="1"/>
  <c r="AL67" i="1" s="1"/>
  <c r="Z5" i="1"/>
  <c r="Z108" i="1" l="1"/>
  <c r="AD112" i="1"/>
  <c r="AD113" i="1"/>
  <c r="Z109" i="1"/>
  <c r="AD114" i="1"/>
  <c r="Z114" i="1"/>
  <c r="AD111" i="1"/>
  <c r="Z113" i="1"/>
  <c r="AD110" i="1"/>
  <c r="Z112" i="1"/>
  <c r="AD109" i="1"/>
  <c r="Z111" i="1"/>
  <c r="Z110" i="1"/>
  <c r="AD108" i="1"/>
  <c r="AB68" i="1"/>
  <c r="AB69" i="1"/>
  <c r="AB70" i="1"/>
  <c r="AE62" i="1"/>
  <c r="AF65" i="1" s="1"/>
  <c r="AG65" i="1" s="1"/>
  <c r="AO65" i="1" s="1"/>
  <c r="AE66" i="1"/>
  <c r="AF69" i="1" s="1"/>
  <c r="AG69" i="1" s="1"/>
  <c r="AO69" i="1" s="1"/>
  <c r="AH37" i="1"/>
  <c r="AE44" i="1"/>
  <c r="AF47" i="1" s="1"/>
  <c r="AG47" i="1" s="1"/>
  <c r="AO47" i="1" s="1"/>
  <c r="AH29" i="1"/>
  <c r="AE36" i="1"/>
  <c r="AH52" i="1"/>
  <c r="AE59" i="1"/>
  <c r="AH44" i="1"/>
  <c r="AE51" i="1"/>
  <c r="AF54" i="1" s="1"/>
  <c r="AG54" i="1" s="1"/>
  <c r="AO54" i="1" s="1"/>
  <c r="AH36" i="1"/>
  <c r="AE43" i="1"/>
  <c r="AF46" i="1" s="1"/>
  <c r="AG46" i="1" s="1"/>
  <c r="AO46" i="1" s="1"/>
  <c r="AH28" i="1"/>
  <c r="AE35" i="1"/>
  <c r="AF38" i="1" s="1"/>
  <c r="AH20" i="1"/>
  <c r="AI20" i="1" s="1"/>
  <c r="AE27" i="1"/>
  <c r="AF30" i="1" s="1"/>
  <c r="AG30" i="1" s="1"/>
  <c r="AH45" i="1"/>
  <c r="AE52" i="1"/>
  <c r="AF55" i="1" s="1"/>
  <c r="AG55" i="1" s="1"/>
  <c r="AO55" i="1" s="1"/>
  <c r="AH21" i="1"/>
  <c r="AE28" i="1"/>
  <c r="AF31" i="1" s="1"/>
  <c r="AG31" i="1" s="1"/>
  <c r="AH43" i="1"/>
  <c r="AE50" i="1"/>
  <c r="AF53" i="1" s="1"/>
  <c r="AG53" i="1" s="1"/>
  <c r="AO53" i="1" s="1"/>
  <c r="AH35" i="1"/>
  <c r="AE42" i="1"/>
  <c r="AF45" i="1" s="1"/>
  <c r="AG45" i="1" s="1"/>
  <c r="AO45" i="1" s="1"/>
  <c r="AH27" i="1"/>
  <c r="AE34" i="1"/>
  <c r="AH19" i="1"/>
  <c r="AI19" i="1" s="1"/>
  <c r="AE26" i="1"/>
  <c r="AF29" i="1" s="1"/>
  <c r="AG29" i="1" s="1"/>
  <c r="AH53" i="1"/>
  <c r="AE60" i="1"/>
  <c r="AF63" i="1" s="1"/>
  <c r="AG63" i="1" s="1"/>
  <c r="AO63" i="1" s="1"/>
  <c r="AE64" i="1"/>
  <c r="AF67" i="1" s="1"/>
  <c r="AG67" i="1" s="1"/>
  <c r="AO67" i="1" s="1"/>
  <c r="AA61" i="1"/>
  <c r="AL61" i="1" s="1"/>
  <c r="AH51" i="1"/>
  <c r="AE58" i="1"/>
  <c r="AF61" i="1" s="1"/>
  <c r="AG61" i="1" s="1"/>
  <c r="AO61" i="1" s="1"/>
  <c r="AH50" i="1"/>
  <c r="AE57" i="1"/>
  <c r="AF60" i="1" s="1"/>
  <c r="AG60" i="1" s="1"/>
  <c r="AO60" i="1" s="1"/>
  <c r="AH42" i="1"/>
  <c r="AE49" i="1"/>
  <c r="AF52" i="1" s="1"/>
  <c r="AG52" i="1" s="1"/>
  <c r="AO52" i="1" s="1"/>
  <c r="AH34" i="1"/>
  <c r="AE41" i="1"/>
  <c r="AH26" i="1"/>
  <c r="AE33" i="1"/>
  <c r="AF36" i="1" s="1"/>
  <c r="AH18" i="1"/>
  <c r="AI18" i="1" s="1"/>
  <c r="AE25" i="1"/>
  <c r="AF28" i="1" s="1"/>
  <c r="AG28" i="1" s="1"/>
  <c r="AH49" i="1"/>
  <c r="AE56" i="1"/>
  <c r="AF59" i="1" s="1"/>
  <c r="AG59" i="1" s="1"/>
  <c r="AO59" i="1" s="1"/>
  <c r="AH41" i="1"/>
  <c r="AE48" i="1"/>
  <c r="AF51" i="1" s="1"/>
  <c r="AG51" i="1" s="1"/>
  <c r="AO51" i="1" s="1"/>
  <c r="AH33" i="1"/>
  <c r="AE40" i="1"/>
  <c r="AH25" i="1"/>
  <c r="AI25" i="1" s="1"/>
  <c r="AE32" i="1"/>
  <c r="AH17" i="1"/>
  <c r="AI17" i="1" s="1"/>
  <c r="AE24" i="1"/>
  <c r="AF27" i="1" s="1"/>
  <c r="AG27" i="1" s="1"/>
  <c r="AH56" i="1"/>
  <c r="AI60" i="1" s="1"/>
  <c r="AE63" i="1"/>
  <c r="AF66" i="1" s="1"/>
  <c r="AG66" i="1" s="1"/>
  <c r="AO66" i="1" s="1"/>
  <c r="AH48" i="1"/>
  <c r="AI48" i="1" s="1"/>
  <c r="AE55" i="1"/>
  <c r="AF58" i="1" s="1"/>
  <c r="AG58" i="1" s="1"/>
  <c r="AO58" i="1" s="1"/>
  <c r="AH40" i="1"/>
  <c r="AI40" i="1" s="1"/>
  <c r="AE47" i="1"/>
  <c r="AF50" i="1" s="1"/>
  <c r="AG50" i="1" s="1"/>
  <c r="AO50" i="1" s="1"/>
  <c r="AE39" i="1"/>
  <c r="AF42" i="1" s="1"/>
  <c r="AG42" i="1" s="1"/>
  <c r="AO42" i="1" s="1"/>
  <c r="AE31" i="1"/>
  <c r="AF34" i="1" s="1"/>
  <c r="AH47" i="1"/>
  <c r="AE54" i="1"/>
  <c r="AF57" i="1" s="1"/>
  <c r="AG57" i="1" s="1"/>
  <c r="AO57" i="1" s="1"/>
  <c r="AH39" i="1"/>
  <c r="AE46" i="1"/>
  <c r="AF49" i="1" s="1"/>
  <c r="AG49" i="1" s="1"/>
  <c r="AO49" i="1" s="1"/>
  <c r="AH31" i="1"/>
  <c r="AE38" i="1"/>
  <c r="AF41" i="1" s="1"/>
  <c r="AG41" i="1" s="1"/>
  <c r="AO41" i="1" s="1"/>
  <c r="AH23" i="1"/>
  <c r="AE30" i="1"/>
  <c r="AF33" i="1" s="1"/>
  <c r="AG33" i="1" s="1"/>
  <c r="AE61" i="1"/>
  <c r="AE53" i="1"/>
  <c r="AF56" i="1" s="1"/>
  <c r="AG56" i="1" s="1"/>
  <c r="AO56" i="1" s="1"/>
  <c r="AE45" i="1"/>
  <c r="AF48" i="1" s="1"/>
  <c r="AG48" i="1" s="1"/>
  <c r="AO48" i="1" s="1"/>
  <c r="AE37" i="1"/>
  <c r="AH22" i="1"/>
  <c r="AE29" i="1"/>
  <c r="AF32" i="1" s="1"/>
  <c r="AG32" i="1" s="1"/>
  <c r="AR60" i="1"/>
  <c r="AA60" i="1"/>
  <c r="AL60" i="1" s="1"/>
  <c r="AA64" i="1"/>
  <c r="AR44" i="1"/>
  <c r="AA44" i="1"/>
  <c r="AL44" i="1" s="1"/>
  <c r="AR59" i="1"/>
  <c r="AA59" i="1"/>
  <c r="AL59" i="1" s="1"/>
  <c r="AR43" i="1"/>
  <c r="AA43" i="1"/>
  <c r="AL43" i="1" s="1"/>
  <c r="AR27" i="1"/>
  <c r="AA27" i="1"/>
  <c r="AB30" i="1" s="1"/>
  <c r="AR50" i="1"/>
  <c r="AA50" i="1"/>
  <c r="AL50" i="1" s="1"/>
  <c r="AR34" i="1"/>
  <c r="AA34" i="1"/>
  <c r="AR57" i="1"/>
  <c r="AA57" i="1"/>
  <c r="AL57" i="1" s="1"/>
  <c r="AR33" i="1"/>
  <c r="AA33" i="1"/>
  <c r="AR56" i="1"/>
  <c r="AA56" i="1"/>
  <c r="AL56" i="1" s="1"/>
  <c r="AR48" i="1"/>
  <c r="AA48" i="1"/>
  <c r="AL48" i="1" s="1"/>
  <c r="AR40" i="1"/>
  <c r="AA40" i="1"/>
  <c r="AR32" i="1"/>
  <c r="AA32" i="1"/>
  <c r="AB35" i="1" s="1"/>
  <c r="AR24" i="1"/>
  <c r="AA24" i="1"/>
  <c r="AB27" i="1" s="1"/>
  <c r="AR53" i="1"/>
  <c r="AA53" i="1"/>
  <c r="AL53" i="1" s="1"/>
  <c r="AR45" i="1"/>
  <c r="AA45" i="1"/>
  <c r="AL45" i="1" s="1"/>
  <c r="AR37" i="1"/>
  <c r="AA37" i="1"/>
  <c r="AR29" i="1"/>
  <c r="AA29" i="1"/>
  <c r="AB32" i="1" s="1"/>
  <c r="AR52" i="1"/>
  <c r="AA52" i="1"/>
  <c r="AL52" i="1" s="1"/>
  <c r="AR36" i="1"/>
  <c r="AA36" i="1"/>
  <c r="AR28" i="1"/>
  <c r="AA28" i="1"/>
  <c r="AB31" i="1" s="1"/>
  <c r="AR51" i="1"/>
  <c r="AA51" i="1"/>
  <c r="AL51" i="1" s="1"/>
  <c r="AR35" i="1"/>
  <c r="AA35" i="1"/>
  <c r="AR58" i="1"/>
  <c r="AA58" i="1"/>
  <c r="AL58" i="1" s="1"/>
  <c r="AR42" i="1"/>
  <c r="AA42" i="1"/>
  <c r="AL42" i="1" s="1"/>
  <c r="AR26" i="1"/>
  <c r="AA26" i="1"/>
  <c r="AB29" i="1" s="1"/>
  <c r="AR49" i="1"/>
  <c r="AA49" i="1"/>
  <c r="AL49" i="1" s="1"/>
  <c r="AR41" i="1"/>
  <c r="AA41" i="1"/>
  <c r="AL41" i="1" s="1"/>
  <c r="AR25" i="1"/>
  <c r="AA25" i="1"/>
  <c r="AB28" i="1" s="1"/>
  <c r="AR63" i="1"/>
  <c r="AA63" i="1"/>
  <c r="AR55" i="1"/>
  <c r="AA55" i="1"/>
  <c r="AL55" i="1" s="1"/>
  <c r="AR47" i="1"/>
  <c r="AA47" i="1"/>
  <c r="AL47" i="1" s="1"/>
  <c r="AR39" i="1"/>
  <c r="AA39" i="1"/>
  <c r="AR31" i="1"/>
  <c r="AA31" i="1"/>
  <c r="AB34" i="1" s="1"/>
  <c r="AR62" i="1"/>
  <c r="AA62" i="1"/>
  <c r="AR46" i="1"/>
  <c r="AA46" i="1"/>
  <c r="AL46" i="1" s="1"/>
  <c r="AR38" i="1"/>
  <c r="AA38" i="1"/>
  <c r="AR30" i="1"/>
  <c r="AA30" i="1"/>
  <c r="AB33" i="1" s="1"/>
  <c r="AR54" i="1"/>
  <c r="AA54" i="1"/>
  <c r="AL54" i="1" s="1"/>
  <c r="AC15" i="1"/>
  <c r="AA15" i="1"/>
  <c r="AB18" i="1" s="1"/>
  <c r="AA11" i="1"/>
  <c r="AB14" i="1" s="1"/>
  <c r="AC14" i="1" s="1"/>
  <c r="AH12" i="1"/>
  <c r="AI16" i="1" s="1"/>
  <c r="AE23" i="1"/>
  <c r="AF26" i="1" s="1"/>
  <c r="AG26" i="1" s="1"/>
  <c r="AH11" i="1"/>
  <c r="AI15" i="1" s="1"/>
  <c r="AE18" i="1"/>
  <c r="AF21" i="1" s="1"/>
  <c r="AG21" i="1" s="1"/>
  <c r="AE22" i="1"/>
  <c r="AF25" i="1" s="1"/>
  <c r="AG25" i="1" s="1"/>
  <c r="AR19" i="1"/>
  <c r="AA23" i="1"/>
  <c r="AB26" i="1" s="1"/>
  <c r="AR18" i="1"/>
  <c r="AA18" i="1"/>
  <c r="AB21" i="1" s="1"/>
  <c r="AA22" i="1"/>
  <c r="AB25" i="1" s="1"/>
  <c r="AA9" i="1"/>
  <c r="AB12" i="1" s="1"/>
  <c r="AC12" i="1" s="1"/>
  <c r="AA10" i="1"/>
  <c r="AB13" i="1" s="1"/>
  <c r="AC13" i="1" s="1"/>
  <c r="AB17" i="1"/>
  <c r="AH10" i="1"/>
  <c r="AI14" i="1" s="1"/>
  <c r="AE17" i="1"/>
  <c r="AF20" i="1" s="1"/>
  <c r="AG20" i="1" s="1"/>
  <c r="AE21" i="1"/>
  <c r="AF24" i="1" s="1"/>
  <c r="AG24" i="1" s="1"/>
  <c r="AH9" i="1"/>
  <c r="AI13" i="1" s="1"/>
  <c r="AE20" i="1"/>
  <c r="AF23" i="1" s="1"/>
  <c r="AG23" i="1" s="1"/>
  <c r="AF18" i="1"/>
  <c r="AG18" i="1" s="1"/>
  <c r="AE19" i="1"/>
  <c r="AF22" i="1" s="1"/>
  <c r="AG22" i="1" s="1"/>
  <c r="AR15" i="1"/>
  <c r="AA19" i="1"/>
  <c r="AB22" i="1" s="1"/>
  <c r="AR17" i="1"/>
  <c r="AA17" i="1"/>
  <c r="AB20" i="1" s="1"/>
  <c r="AA21" i="1"/>
  <c r="AB24" i="1" s="1"/>
  <c r="AR16" i="1"/>
  <c r="AB19" i="1"/>
  <c r="AA20" i="1"/>
  <c r="AB23" i="1" s="1"/>
  <c r="AR61" i="1"/>
  <c r="AH55" i="1"/>
  <c r="AI59" i="1" s="1"/>
  <c r="AH54" i="1"/>
  <c r="AI58" i="1" s="1"/>
  <c r="AH24" i="1"/>
  <c r="AF64" i="1"/>
  <c r="AG64" i="1" s="1"/>
  <c r="AO64" i="1" s="1"/>
  <c r="AH46" i="1"/>
  <c r="AI46" i="1" s="1"/>
  <c r="AH38" i="1"/>
  <c r="AH30" i="1"/>
  <c r="AI30" i="1" s="1"/>
  <c r="AH32" i="1"/>
  <c r="AF17" i="1"/>
  <c r="AG17" i="1" s="1"/>
  <c r="AF44" i="1"/>
  <c r="AG44" i="1" s="1"/>
  <c r="AO44" i="1" s="1"/>
  <c r="AF62" i="1"/>
  <c r="AG62" i="1" s="1"/>
  <c r="AO62" i="1" s="1"/>
  <c r="AF19" i="1"/>
  <c r="AG19" i="1" s="1"/>
  <c r="AF35" i="1"/>
  <c r="AS15" i="1"/>
  <c r="AE112" i="1" l="1"/>
  <c r="AI33" i="1"/>
  <c r="AI47" i="1"/>
  <c r="AI32" i="1"/>
  <c r="AF43" i="1"/>
  <c r="AG43" i="1" s="1"/>
  <c r="AO43" i="1" s="1"/>
  <c r="AE108" i="1"/>
  <c r="AG36" i="1"/>
  <c r="AE109" i="1"/>
  <c r="AG35" i="1"/>
  <c r="AF110" i="1"/>
  <c r="AA113" i="1"/>
  <c r="F3" i="3" s="1"/>
  <c r="AL38" i="1"/>
  <c r="AA114" i="1"/>
  <c r="F4" i="3" s="1"/>
  <c r="AL39" i="1"/>
  <c r="AL37" i="1"/>
  <c r="AA112" i="1"/>
  <c r="F2" i="3" s="1"/>
  <c r="AB67" i="1"/>
  <c r="AS67" i="1" s="1"/>
  <c r="AL64" i="1"/>
  <c r="AI52" i="1"/>
  <c r="AE110" i="1"/>
  <c r="AF39" i="1"/>
  <c r="AE111" i="1"/>
  <c r="AG34" i="1"/>
  <c r="AF109" i="1"/>
  <c r="AA111" i="1"/>
  <c r="F8" i="3" s="1"/>
  <c r="AL36" i="1"/>
  <c r="AL40" i="1"/>
  <c r="AA108" i="1"/>
  <c r="F5" i="3" s="1"/>
  <c r="AE114" i="1"/>
  <c r="AI49" i="1"/>
  <c r="AB66" i="1"/>
  <c r="AC66" i="1" s="1"/>
  <c r="AM66" i="1" s="1"/>
  <c r="AL63" i="1"/>
  <c r="AE113" i="1"/>
  <c r="AG38" i="1"/>
  <c r="AF113" i="1"/>
  <c r="D3" i="6"/>
  <c r="D2" i="6"/>
  <c r="AR102" i="1"/>
  <c r="AB65" i="1"/>
  <c r="AC65" i="1" s="1"/>
  <c r="AM65" i="1" s="1"/>
  <c r="AL62" i="1"/>
  <c r="AL35" i="1"/>
  <c r="AA110" i="1"/>
  <c r="F7" i="3" s="1"/>
  <c r="AA109" i="1"/>
  <c r="AL34" i="1"/>
  <c r="AI50" i="1"/>
  <c r="AI21" i="1"/>
  <c r="AI36" i="1"/>
  <c r="AI37" i="1"/>
  <c r="AI38" i="1"/>
  <c r="AI39" i="1"/>
  <c r="AI26" i="1"/>
  <c r="AI51" i="1"/>
  <c r="AC70" i="1"/>
  <c r="AM70" i="1" s="1"/>
  <c r="AS70" i="1"/>
  <c r="AI24" i="1"/>
  <c r="AI42" i="1"/>
  <c r="AS69" i="1"/>
  <c r="AC69" i="1"/>
  <c r="AM69" i="1" s="1"/>
  <c r="AI35" i="1"/>
  <c r="AC68" i="1"/>
  <c r="AM68" i="1" s="1"/>
  <c r="AS68" i="1"/>
  <c r="AI54" i="1"/>
  <c r="AI27" i="1"/>
  <c r="AI45" i="1"/>
  <c r="AI44" i="1"/>
  <c r="AI55" i="1"/>
  <c r="AI56" i="1"/>
  <c r="AI41" i="1"/>
  <c r="AI34" i="1"/>
  <c r="AI23" i="1"/>
  <c r="AI22" i="1"/>
  <c r="AI31" i="1"/>
  <c r="AI53" i="1"/>
  <c r="AI57" i="1"/>
  <c r="AI43" i="1"/>
  <c r="AI28" i="1"/>
  <c r="AI29" i="1"/>
  <c r="AC35" i="1"/>
  <c r="AS35" i="1"/>
  <c r="AC31" i="1"/>
  <c r="AS31" i="1"/>
  <c r="AB59" i="1"/>
  <c r="AB62" i="1"/>
  <c r="AC19" i="1"/>
  <c r="AS19" i="1"/>
  <c r="AB61" i="1"/>
  <c r="AC24" i="1"/>
  <c r="AS24" i="1"/>
  <c r="AB48" i="1"/>
  <c r="AB58" i="1"/>
  <c r="AB53" i="1"/>
  <c r="AB56" i="1"/>
  <c r="AC25" i="1"/>
  <c r="AS25" i="1"/>
  <c r="AB43" i="1"/>
  <c r="AC22" i="1"/>
  <c r="AS22" i="1"/>
  <c r="AB50" i="1"/>
  <c r="AC20" i="1"/>
  <c r="AS20" i="1"/>
  <c r="AC17" i="1"/>
  <c r="AS17" i="1"/>
  <c r="AS16" i="1"/>
  <c r="AC23" i="1"/>
  <c r="AS23" i="1"/>
  <c r="AB55" i="1"/>
  <c r="AC26" i="1"/>
  <c r="AS26" i="1"/>
  <c r="AC18" i="1"/>
  <c r="AS18" i="1"/>
  <c r="AB52" i="1"/>
  <c r="AC34" i="1"/>
  <c r="AS34" i="1"/>
  <c r="AB45" i="1"/>
  <c r="AB51" i="1"/>
  <c r="AB60" i="1"/>
  <c r="AC30" i="1"/>
  <c r="AS30" i="1"/>
  <c r="AB47" i="1"/>
  <c r="AB49" i="1"/>
  <c r="AC21" i="1"/>
  <c r="AS21" i="1"/>
  <c r="AB46" i="1"/>
  <c r="AB64" i="1"/>
  <c r="AC32" i="1"/>
  <c r="AS32" i="1"/>
  <c r="AC33" i="1"/>
  <c r="AS33" i="1"/>
  <c r="AC28" i="1"/>
  <c r="AS28" i="1"/>
  <c r="AB63" i="1"/>
  <c r="AB57" i="1"/>
  <c r="AC29" i="1"/>
  <c r="AS29" i="1"/>
  <c r="AB54" i="1"/>
  <c r="AC27" i="1"/>
  <c r="AS27" i="1"/>
  <c r="AB44" i="1"/>
  <c r="F6" i="3"/>
  <c r="AA104" i="1"/>
  <c r="D3" i="4" s="1"/>
  <c r="AA102" i="1"/>
  <c r="D2" i="4" s="1"/>
  <c r="AB38" i="1"/>
  <c r="AB41" i="1"/>
  <c r="AB42" i="1"/>
  <c r="AB36" i="1"/>
  <c r="AB39" i="1"/>
  <c r="AB37" i="1"/>
  <c r="AF37" i="1"/>
  <c r="AF40" i="1"/>
  <c r="AB40" i="1"/>
  <c r="AF111" i="1" l="1"/>
  <c r="AS66" i="1"/>
  <c r="AS65" i="1"/>
  <c r="AC67" i="1"/>
  <c r="AM67" i="1" s="1"/>
  <c r="AB111" i="1"/>
  <c r="AB110" i="1"/>
  <c r="AB109" i="1"/>
  <c r="AO38" i="1"/>
  <c r="AG113" i="1"/>
  <c r="I3" i="3" s="1"/>
  <c r="AB113" i="1"/>
  <c r="AG40" i="1"/>
  <c r="AF108" i="1"/>
  <c r="AM34" i="1"/>
  <c r="AO35" i="1"/>
  <c r="AG110" i="1"/>
  <c r="I7" i="3" s="1"/>
  <c r="AG39" i="1"/>
  <c r="AF114" i="1"/>
  <c r="AB112" i="1"/>
  <c r="AM35" i="1"/>
  <c r="AO36" i="1"/>
  <c r="AG111" i="1"/>
  <c r="I8" i="3" s="1"/>
  <c r="AB114" i="1"/>
  <c r="AG37" i="1"/>
  <c r="AF112" i="1"/>
  <c r="AB108" i="1"/>
  <c r="AO34" i="1"/>
  <c r="AG109" i="1"/>
  <c r="I6" i="3" s="1"/>
  <c r="AI104" i="1"/>
  <c r="AI102" i="1"/>
  <c r="AI103" i="1" s="1"/>
  <c r="AL102" i="1"/>
  <c r="D5" i="4" s="1"/>
  <c r="AC37" i="1"/>
  <c r="AS37" i="1"/>
  <c r="AC52" i="1"/>
  <c r="AM52" i="1" s="1"/>
  <c r="AS52" i="1"/>
  <c r="AC41" i="1"/>
  <c r="AM41" i="1" s="1"/>
  <c r="AS41" i="1"/>
  <c r="AC64" i="1"/>
  <c r="AM64" i="1" s="1"/>
  <c r="AS64" i="1"/>
  <c r="AC49" i="1"/>
  <c r="AM49" i="1" s="1"/>
  <c r="AS49" i="1"/>
  <c r="AC51" i="1"/>
  <c r="AM51" i="1" s="1"/>
  <c r="AS51" i="1"/>
  <c r="AC56" i="1"/>
  <c r="AM56" i="1" s="1"/>
  <c r="AS56" i="1"/>
  <c r="AC39" i="1"/>
  <c r="AS39" i="1"/>
  <c r="AC54" i="1"/>
  <c r="AM54" i="1" s="1"/>
  <c r="AS54" i="1"/>
  <c r="AC62" i="1"/>
  <c r="AM62" i="1" s="1"/>
  <c r="AS62" i="1"/>
  <c r="AC60" i="1"/>
  <c r="AM60" i="1" s="1"/>
  <c r="AS60" i="1"/>
  <c r="AC40" i="1"/>
  <c r="AS40" i="1"/>
  <c r="AC38" i="1"/>
  <c r="AS38" i="1"/>
  <c r="AC47" i="1"/>
  <c r="AM47" i="1" s="1"/>
  <c r="AS47" i="1"/>
  <c r="AC45" i="1"/>
  <c r="AM45" i="1" s="1"/>
  <c r="AS45" i="1"/>
  <c r="AC43" i="1"/>
  <c r="AM43" i="1" s="1"/>
  <c r="AS43" i="1"/>
  <c r="AC53" i="1"/>
  <c r="AM53" i="1" s="1"/>
  <c r="AS53" i="1"/>
  <c r="AC50" i="1"/>
  <c r="AM50" i="1" s="1"/>
  <c r="AS50" i="1"/>
  <c r="AA103" i="1"/>
  <c r="D4" i="4" s="1"/>
  <c r="AC59" i="1"/>
  <c r="AM59" i="1" s="1"/>
  <c r="AS59" i="1"/>
  <c r="AC46" i="1"/>
  <c r="AM46" i="1" s="1"/>
  <c r="AS46" i="1"/>
  <c r="AC55" i="1"/>
  <c r="AM55" i="1" s="1"/>
  <c r="AS55" i="1"/>
  <c r="AC58" i="1"/>
  <c r="AM58" i="1" s="1"/>
  <c r="AS58" i="1"/>
  <c r="AC36" i="1"/>
  <c r="AS36" i="1"/>
  <c r="AC44" i="1"/>
  <c r="AM44" i="1" s="1"/>
  <c r="AS44" i="1"/>
  <c r="AC57" i="1"/>
  <c r="AM57" i="1" s="1"/>
  <c r="AS57" i="1"/>
  <c r="AC61" i="1"/>
  <c r="AM61" i="1" s="1"/>
  <c r="AS61" i="1"/>
  <c r="AC48" i="1"/>
  <c r="AM48" i="1" s="1"/>
  <c r="AS48" i="1"/>
  <c r="AC42" i="1"/>
  <c r="AM42" i="1" s="1"/>
  <c r="AS42" i="1"/>
  <c r="AC63" i="1"/>
  <c r="AM63" i="1" s="1"/>
  <c r="AS63" i="1"/>
  <c r="AG102" i="1" l="1"/>
  <c r="G2" i="4" s="1"/>
  <c r="AS102" i="1"/>
  <c r="AM38" i="1"/>
  <c r="AC113" i="1"/>
  <c r="G3" i="3" s="1"/>
  <c r="AG112" i="1"/>
  <c r="I2" i="3" s="1"/>
  <c r="AO37" i="1"/>
  <c r="AG104" i="1"/>
  <c r="G3" i="4" s="1"/>
  <c r="AM40" i="1"/>
  <c r="AC108" i="1"/>
  <c r="G5" i="3" s="1"/>
  <c r="AC114" i="1"/>
  <c r="G4" i="3" s="1"/>
  <c r="AM39" i="1"/>
  <c r="E3" i="6"/>
  <c r="AO40" i="1"/>
  <c r="AG108" i="1"/>
  <c r="I5" i="3" s="1"/>
  <c r="AC104" i="1"/>
  <c r="E3" i="4" s="1"/>
  <c r="AM37" i="1"/>
  <c r="AC112" i="1"/>
  <c r="G2" i="3" s="1"/>
  <c r="AM36" i="1"/>
  <c r="AC111" i="1"/>
  <c r="AG114" i="1"/>
  <c r="I4" i="3" s="1"/>
  <c r="AO39" i="1"/>
  <c r="AC110" i="1"/>
  <c r="G7" i="3" s="1"/>
  <c r="E2" i="6"/>
  <c r="AC109" i="1"/>
  <c r="G6" i="3" s="1"/>
  <c r="AC102" i="1"/>
  <c r="E2" i="4" s="1"/>
  <c r="AG103" i="1"/>
  <c r="G4" i="4" s="1"/>
  <c r="G8" i="3"/>
  <c r="AO102" i="1" l="1"/>
  <c r="G5" i="4" s="1"/>
  <c r="AC103" i="1"/>
  <c r="E4" i="4" s="1"/>
  <c r="AM102" i="1"/>
  <c r="E5" i="4" s="1"/>
</calcChain>
</file>

<file path=xl/sharedStrings.xml><?xml version="1.0" encoding="utf-8"?>
<sst xmlns="http://schemas.openxmlformats.org/spreadsheetml/2006/main" count="268" uniqueCount="158">
  <si>
    <t>Untere Grenze des 95%-Prädiktionsintervalls der Anzahl Neuerkrankungen</t>
  </si>
  <si>
    <t>Obere Grenze des 95%-Prädiktionsintervalls der Anzahl Neuerkrankungen</t>
  </si>
  <si>
    <t>Untere Grenze des 95%-Prädiktionsintervalls der Reproduktionszahl R</t>
  </si>
  <si>
    <t>Obere Grenze des 95%-Prädiktionsintervalls der Reproduktionszahl R</t>
  </si>
  <si>
    <t>Datum RKI-Tagesbericht</t>
  </si>
  <si>
    <t>Wochentag</t>
  </si>
  <si>
    <t>R(RKI-H)</t>
  </si>
  <si>
    <t>R(RKI-A)</t>
  </si>
  <si>
    <t>R(NEU-H)</t>
  </si>
  <si>
    <t>Erkrankungsdatum</t>
  </si>
  <si>
    <t>N(RKI-H)</t>
  </si>
  <si>
    <t>NF(RKI-H)</t>
  </si>
  <si>
    <t>R(NEU-HA)</t>
  </si>
  <si>
    <t>NF(NEU-A)</t>
  </si>
  <si>
    <t>R(NEU-A)</t>
  </si>
  <si>
    <t>Montag</t>
  </si>
  <si>
    <t>Dienstag</t>
  </si>
  <si>
    <t>Mittwoch</t>
  </si>
  <si>
    <t>Donnerstag</t>
  </si>
  <si>
    <t>Freitag</t>
  </si>
  <si>
    <t>Samstag</t>
  </si>
  <si>
    <t>Sonntag</t>
  </si>
  <si>
    <t>Erkrankung</t>
  </si>
  <si>
    <t>Meldung</t>
  </si>
  <si>
    <t>R RKI-H</t>
  </si>
  <si>
    <t>R RKI-A</t>
  </si>
  <si>
    <t>N RKI-H</t>
  </si>
  <si>
    <t>R&gt;1</t>
  </si>
  <si>
    <t>NF(NEU-H)</t>
  </si>
  <si>
    <t>NF(NEU-HA)</t>
  </si>
  <si>
    <t>N(BF)</t>
  </si>
  <si>
    <t>R_{BF,AF7} [k,k+7]</t>
  </si>
  <si>
    <t>NF(BF)[k+11]</t>
  </si>
  <si>
    <t>R_{BF,AF7} [k,k+14]</t>
  </si>
  <si>
    <t>Obere Grenze des 95%-Prädiktionsintervalls der Anzahl Neuerkrankungen [ohne Glättung]</t>
  </si>
  <si>
    <t>Untere Grenze des 95%-Prädiktionsintervalls der Anzahl Neuerkrankungen [ohne Glättung]</t>
  </si>
  <si>
    <t>Datenquelle: Robert-Koch-Institut</t>
  </si>
  <si>
    <t>Tag</t>
  </si>
  <si>
    <t>Mittelwert</t>
  </si>
  <si>
    <t>Standardabweichung</t>
  </si>
  <si>
    <t>R NEU-H</t>
  </si>
  <si>
    <t>R NEU-HA</t>
  </si>
  <si>
    <t>R NEU-A</t>
  </si>
  <si>
    <t>MAE NF(NEU-H) vs. N(RKI-H)</t>
  </si>
  <si>
    <t>MAE NF(NEU-HA) vs. N(RKI-H)</t>
  </si>
  <si>
    <t>Supplementary Material zu</t>
  </si>
  <si>
    <t xml:space="preserve">Ralf Mikut, Tillmann Mühlpfordt, Markus Reischl, Veit Hagenmeyer: </t>
  </si>
  <si>
    <t xml:space="preserve">Schätzung einer zeitabhängigen Reproduktionszahl R für Daten mit einer wöchentlichen Periodizität am Beispiel von SARS-CoV-2-Infektionen und COVID-19. </t>
  </si>
  <si>
    <t>Kontakt: ralf.mikut@kit.edu</t>
  </si>
  <si>
    <t>Neuberechnung mit Formel  NF(RKI-H)</t>
  </si>
  <si>
    <t>Neuberechnung mit Formel R (RKI-H)</t>
  </si>
  <si>
    <t>Versionen:</t>
  </si>
  <si>
    <t>Originale Version</t>
  </si>
  <si>
    <t xml:space="preserve">Tabellenspalten: </t>
  </si>
  <si>
    <t>aus Datum berechnet</t>
  </si>
  <si>
    <t>Index</t>
  </si>
  <si>
    <t>Spalten-ID</t>
  </si>
  <si>
    <t>A</t>
  </si>
  <si>
    <t>E</t>
  </si>
  <si>
    <t>I</t>
  </si>
  <si>
    <t>R</t>
  </si>
  <si>
    <t>K</t>
  </si>
  <si>
    <t>B</t>
  </si>
  <si>
    <t>C</t>
  </si>
  <si>
    <t>D</t>
  </si>
  <si>
    <t>F</t>
  </si>
  <si>
    <t>G</t>
  </si>
  <si>
    <t>H</t>
  </si>
  <si>
    <t>J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</si>
  <si>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</si>
  <si>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</si>
  <si>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</si>
  <si>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</si>
  <si>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</si>
  <si>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</si>
  <si>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</si>
  <si>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</si>
  <si>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</si>
  <si>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</si>
  <si>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</si>
  <si>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</si>
  <si>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</si>
  <si>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</si>
  <si>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</si>
  <si>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</si>
  <si>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</si>
  <si>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</si>
  <si>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</si>
  <si>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</si>
  <si>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</si>
  <si>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</si>
  <si>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</si>
  <si>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</si>
  <si>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aus Datum RKI-Tagesbericht berechnet</t>
  </si>
  <si>
    <t xml:space="preserve">Untere Grenze des 95%-Prädiktionsintervalls der Reproduktionszahl R </t>
  </si>
  <si>
    <t xml:space="preserve">Obere Grenze des 95%-Prädiktionsintervalls der Reproduktionszahl R </t>
  </si>
  <si>
    <t xml:space="preserve">Obere Grenze des 95%-Prädiktionsintervalls der Anzahl Neuerkrankungen [ohne Glättung] </t>
  </si>
  <si>
    <t>ja</t>
  </si>
  <si>
    <t>nein</t>
  </si>
  <si>
    <t>für "-A"-Modelle nutzbar</t>
  </si>
  <si>
    <t>Modellstatistiken:</t>
  </si>
  <si>
    <t>Erläuterung (inkl. Datenquelle)</t>
  </si>
  <si>
    <t>N_{BF} [k+3,k+4]</t>
  </si>
  <si>
    <t>akasual gefiltert aus N(RKI-H)</t>
  </si>
  <si>
    <t>berechnet aus NF(NEU-H) aus aktuellem Wert und Wert vor 4 Tagen</t>
  </si>
  <si>
    <t>berechnet aus N_{BF,AF7} [k+3,k+7]; aktueller Wert und Wert vor 4 Tagen</t>
  </si>
  <si>
    <t>aus dem jeweiligen tägl. Lagebericht des RKI (gemeldete Zahlen vom Vortag, immer 4 Tage nach dem Erkrankungsdatum)</t>
  </si>
  <si>
    <t>aus dem jeweiligen tägl. Lagebericht des RKI (aktuelle R-Schätzung)</t>
  </si>
  <si>
    <t>aus NF(BF)[k+11], berechnet aus aktuellem Wert und Wert vor 4 Tagen</t>
  </si>
  <si>
    <t>berechnet aus NF(NEU-HA) aus aktuellem Wert und Wert vor 4 Tagen von NF(NEU-H), der ist dann nämlich bekannt</t>
  </si>
  <si>
    <t>akasual gefiltert aus N(RKI-H) mit Schätzung zukünftiger Werte, diese basieren auf dem letzten bekannten R von NEU-H vor 3 Tagen (weil dann alle Werte für das akausale Filter bekannt sind)</t>
  </si>
  <si>
    <t>NF_{BF,AF7} [k+3,k+7]</t>
  </si>
  <si>
    <t xml:space="preserve">akausal gefiltert aus der N_{BF} [k+3,k+4] (Fallzahl tägl. Lagebericht), aus Sicht des Lageberichts gehen die Tage k-3:k+3 ein; aus Sicht des Erkrankungsdatums die Tage k+1:k+7 ein </t>
  </si>
  <si>
    <t>akausal gefiltert aus der Fallzahl tägl. Lagebericht, aus dessen Sicht gehen die Tage k:-k-6 ein: direkt die Werte k-3:k; zukünftige Werte werden geschätzt mit R-Wert aus R_{BF,AF7} [k,k+7] vor 3 Tagen (damit wieder aktuell verfügbar)</t>
  </si>
  <si>
    <t>aus NF(NEU-A), berechnet aus aktuellem Wert und Wert von "NF_{BF,AF7} [k+3,k+7]" 4 Tagen</t>
  </si>
  <si>
    <t>NF_{BF,AF7} [k+3,k+7], um weitere 7 Tage in die Vergangenheit geschoben, korrespondiert damit mit einem zukünftigem Wert 11 Tage nach dem Erkrankungsbeginn (7 Tage aus Verschiebung + 4 Tage Meldedatum), aus Sicht des Erkrankungsdatums gehen diei Tage k+8:k+14 ein</t>
  </si>
  <si>
    <t xml:space="preserve">Täglicher Lagebericht </t>
  </si>
  <si>
    <t>berechnet aus N(RKI-H), 4 Tage kausales Filter</t>
  </si>
  <si>
    <t>berechnet aus Neuberechnung mit Formel  NF(RKI-H) aus aktuellem Wert und Wert vor 4 Tagen</t>
  </si>
  <si>
    <t>aus dem jeweiligen tägl. Lagebericht des RKI, dem Erkrankungsdatum zugeordnet (aus dem tägl. Lagebericht 4 Tage zurückgeschoben)</t>
  </si>
  <si>
    <t>NF(RKI7-H)</t>
  </si>
  <si>
    <t>R(RKI7-H)</t>
  </si>
  <si>
    <t>Neuberechnung R(RKI7)</t>
  </si>
  <si>
    <t>R(RKI7-A)</t>
  </si>
  <si>
    <t>Untere Grenze des 95%-Prädiktionsintervalls des 7-Tage-R Wertes</t>
  </si>
  <si>
    <t>Obere Grenze des 95%-Prädiktionsintervalls des 7-Tage-R Wertes</t>
  </si>
  <si>
    <t>MAE NF(RKI7-H) vs. N(RKI-H)</t>
  </si>
  <si>
    <t>ACHTUNG! Messbereich muss an gülige Werte angepasst werden</t>
  </si>
  <si>
    <t>MAE gegen R(RKI7-H)</t>
  </si>
  <si>
    <t>aktuell</t>
  </si>
  <si>
    <t>R RKI7-H</t>
  </si>
  <si>
    <t>MAE(RKI H7 vs. RKI-A vs. )</t>
  </si>
  <si>
    <t>MAE(RKI7-H vs. RKI-H)</t>
  </si>
  <si>
    <t>MAE(RKI7-H vs. RKI7-H)</t>
  </si>
  <si>
    <t>MAE(RKI7-H vs. NEU-H)</t>
  </si>
  <si>
    <t>MAE(RKI7-H vs. NEU-HA)</t>
  </si>
  <si>
    <t>MAE(RKI7-H vs. NEU-A)</t>
  </si>
  <si>
    <t>berechnet aus N(RKI-H), 7 Tage kausales Filter</t>
  </si>
  <si>
    <t>Neuberechnung R(RKI7-H)</t>
  </si>
  <si>
    <t>ja*</t>
  </si>
  <si>
    <t>Neuberechnung R(RKI-7H) aus NF(RKI+H), Veschiebung um einen Tag in die Zukunft, * einen Tag später verfügbar</t>
  </si>
  <si>
    <t>aus dem jeweiligen tägl. Lagebericht des RKI (aktuelle R-Schätzung), ab dem 14.5.2020 verfügbar, * einen Tag später verfügbar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</si>
  <si>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</si>
  <si>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</si>
  <si>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</si>
  <si>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</si>
  <si>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</si>
  <si>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</si>
  <si>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</si>
  <si>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</si>
  <si>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</si>
  <si>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bis 12.5., nicht verändern!</t>
  </si>
  <si>
    <t>Excel-Tabelle zum Nowcasting vom 17.5.2020</t>
  </si>
  <si>
    <t xml:space="preserve">Preprint, 17.5.2020, Karlsruher Institut für Technologie, Researchgate, </t>
  </si>
  <si>
    <t>https://publikationen.bibliothek.kit.edu/1000119466/7364762</t>
  </si>
  <si>
    <t>http://dx.doi.org/10.13140/RG.2.2.14990</t>
  </si>
  <si>
    <t>täglich</t>
  </si>
  <si>
    <t>reguläre Datenupdates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</si>
</sst>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sz val="11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6">
    <xf numFmtId="0" fontId="0" fillId="0" borderId="0"/>
    <xf numFmtId="0" fontId="2" fillId="0" borderId="1"/>
    <xf numFmtId="0" fontId="1" fillId="0" borderId="1"/>
    <xf numFmtId="0" fontId="2" fillId="0" borderId="1"/>
    <xf numFmtId="0" fontId="5" fillId="0" borderId="1"/>
    <xf numFmtId="0" fontId="6" fillId="0" borderId="1" applyNumberFormat="0" applyFill="0" applyBorder="0" applyAlignment="0" applyProtection="0"/>
  </cellStyleXfs>
  <cellXfs count="70">
    <xf numFmtId="0" fontId="0" fillId="0" borderId="0" xfId="0"/>
    <xf numFmtId="1" fontId="0" fillId="0" borderId="0" xfId="0" applyNumberFormat="1"/>
    <xf numFmtId="2" fontId="0" fillId="0" borderId="0" xfId="0" applyNumberFormat="1"/>
    <xf numFmtId="14" fontId="2" fillId="2" borderId="1" xfId="3" applyNumberFormat="1" applyFill="1" applyBorder="1"/>
    <xf numFmtId="1" fontId="0" fillId="2" borderId="0" xfId="0" applyNumberFormat="1" applyFill="1"/>
    <xf numFmtId="14" fontId="0" fillId="2" borderId="0" xfId="0" applyNumberFormat="1" applyFill="1"/>
    <xf numFmtId="1" fontId="1" fillId="2" borderId="0" xfId="0" applyNumberFormat="1" applyFont="1" applyFill="1" applyAlignment="1">
      <alignment vertical="center" wrapText="1"/>
    </xf>
    <xf numFmtId="2" fontId="0" fillId="2" borderId="0" xfId="0" applyNumberFormat="1" applyFill="1"/>
    <xf numFmtId="2" fontId="1" fillId="2" borderId="0" xfId="0" applyNumberFormat="1" applyFont="1" applyFill="1"/>
    <xf numFmtId="0" fontId="0" fillId="2" borderId="0" xfId="0" applyFill="1"/>
    <xf numFmtId="14" fontId="2" fillId="0" borderId="1" xfId="3" applyNumberFormat="1" applyFill="1" applyBorder="1"/>
    <xf numFmtId="0" fontId="0" fillId="0" borderId="0" xfId="0" applyFill="1"/>
    <xf numFmtId="1" fontId="0" fillId="0" borderId="0" xfId="0" applyNumberFormat="1" applyFill="1"/>
    <xf numFmtId="14" fontId="0" fillId="0" borderId="0" xfId="0" applyNumberFormat="1" applyFill="1"/>
    <xf numFmtId="1" fontId="1" fillId="0" borderId="0" xfId="0" applyNumberFormat="1" applyFont="1" applyFill="1" applyAlignment="1">
      <alignment vertical="center" wrapText="1"/>
    </xf>
    <xf numFmtId="2" fontId="0" fillId="0" borderId="0" xfId="0" applyNumberFormat="1" applyFill="1"/>
    <xf numFmtId="2" fontId="1" fillId="0" borderId="0" xfId="0" applyNumberFormat="1" applyFont="1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1" fontId="1" fillId="0" borderId="0" xfId="0" applyNumberFormat="1" applyFont="1" applyFill="1" applyAlignment="1">
      <alignment wrapText="1"/>
    </xf>
    <xf numFmtId="14" fontId="1" fillId="0" borderId="0" xfId="0" applyNumberFormat="1" applyFont="1" applyFill="1" applyAlignment="1">
      <alignment wrapText="1"/>
    </xf>
    <xf numFmtId="0" fontId="1" fillId="0" borderId="0" xfId="0" applyFont="1" applyFill="1"/>
    <xf numFmtId="2" fontId="3" fillId="2" borderId="0" xfId="0" applyNumberFormat="1" applyFont="1" applyFill="1"/>
    <xf numFmtId="2" fontId="3" fillId="0" borderId="0" xfId="0" applyNumberFormat="1" applyFont="1" applyFill="1"/>
    <xf numFmtId="2" fontId="1" fillId="0" borderId="0" xfId="0" applyNumberFormat="1" applyFont="1" applyFill="1" applyAlignment="1">
      <alignment wrapText="1"/>
    </xf>
    <xf numFmtId="2" fontId="3" fillId="0" borderId="0" xfId="0" applyNumberFormat="1" applyFont="1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" fontId="0" fillId="0" borderId="0" xfId="0" applyNumberFormat="1" applyFill="1" applyAlignment="1">
      <alignment wrapText="1"/>
    </xf>
    <xf numFmtId="1" fontId="2" fillId="0" borderId="1" xfId="3" applyNumberFormat="1" applyFill="1" applyBorder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2" fontId="1" fillId="3" borderId="0" xfId="0" applyNumberFormat="1" applyFont="1" applyFill="1"/>
    <xf numFmtId="1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horizontal="left"/>
    </xf>
    <xf numFmtId="2" fontId="4" fillId="3" borderId="0" xfId="0" applyNumberFormat="1" applyFont="1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wrapText="1"/>
    </xf>
    <xf numFmtId="1" fontId="1" fillId="0" borderId="0" xfId="0" applyNumberFormat="1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14" fontId="1" fillId="0" borderId="0" xfId="0" applyNumberFormat="1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2" fontId="0" fillId="0" borderId="0" xfId="0" applyNumberFormat="1" applyFill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/>
    <xf numFmtId="14" fontId="2" fillId="4" borderId="1" xfId="3" applyNumberFormat="1" applyFill="1" applyBorder="1"/>
    <xf numFmtId="1" fontId="2" fillId="4" borderId="1" xfId="3" applyNumberFormat="1" applyFill="1" applyBorder="1"/>
    <xf numFmtId="0" fontId="0" fillId="4" borderId="0" xfId="0" applyFill="1"/>
    <xf numFmtId="1" fontId="0" fillId="4" borderId="0" xfId="0" applyNumberFormat="1" applyFill="1"/>
    <xf numFmtId="2" fontId="0" fillId="4" borderId="0" xfId="0" applyNumberFormat="1" applyFill="1"/>
    <xf numFmtId="14" fontId="0" fillId="4" borderId="0" xfId="0" applyNumberFormat="1" applyFill="1"/>
    <xf numFmtId="1" fontId="1" fillId="4" borderId="0" xfId="0" applyNumberFormat="1" applyFont="1" applyFill="1" applyAlignment="1">
      <alignment vertical="center" wrapText="1"/>
    </xf>
    <xf numFmtId="2" fontId="1" fillId="4" borderId="0" xfId="0" applyNumberFormat="1" applyFont="1" applyFill="1"/>
    <xf numFmtId="0" fontId="0" fillId="0" borderId="0" xfId="0" applyAlignment="1">
      <alignment horizontal="center" vertical="center" wrapText="1"/>
    </xf>
    <xf numFmtId="2" fontId="1" fillId="0" borderId="0" xfId="0" applyNumberFormat="1" applyFont="1" applyFill="1" applyAlignment="1"/>
    <xf numFmtId="2" fontId="3" fillId="4" borderId="0" xfId="0" applyNumberFormat="1" applyFont="1" applyFill="1"/>
    <xf numFmtId="0" fontId="0" fillId="0" borderId="0" xfId="0" applyAlignment="1">
      <alignment horizontal="left" vertical="center" wrapText="1"/>
    </xf>
    <xf numFmtId="0" fontId="5" fillId="0" borderId="1" xfId="4"/>
    <xf numFmtId="0" fontId="6" fillId="0" borderId="1" xfId="5"/>
  </cellXfs>
  <cellStyles count="6">
    <cellStyle name="Link" xfId="5" builtinId="8"/>
    <cellStyle name="Standard" xfId="0" builtinId="0"/>
    <cellStyle name="Standard 2" xfId="1"/>
    <cellStyle name="Standard 3" xfId="2"/>
    <cellStyle name="Standard 4" xfId="3"/>
    <cellStyle name="Standard 5" xfId="4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dx.doi.org/10.13140/RG.2.2.14990" TargetMode="External"/><Relationship Id="rId1" Type="http://schemas.openxmlformats.org/officeDocument/2006/relationships/hyperlink" Target="https://publikationen.bibliothek.kit.edu/1000119466/73647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2"/>
  <sheetViews>
    <sheetView workbookViewId="0">
      <pane xSplit="1" ySplit="1" topLeftCell="B66" activePane="bottomRight" state="frozenSplit"/>
      <selection pane="topRight" activeCell="B1" sqref="B1"/>
      <selection pane="bottomLeft" activeCell="A2" sqref="A2"/>
      <selection pane="bottomRight" activeCell="A75" sqref="A75"/>
    </sheetView>
  </sheetViews>
  <sheetFormatPr baseColWidth="10" defaultColWidth="9.15234375" defaultRowHeight="14.6"/>
  <cols>
    <col min="1" max="1" width="17" style="11" customWidth="1"/>
    <col min="2" max="2" width="17" style="12" customWidth="1"/>
    <col min="3" max="3" width="15.69140625" style="11" customWidth="1"/>
    <col min="4" max="9" width="9.15234375" style="11"/>
    <col min="10" max="10" width="9.15234375" style="21"/>
    <col min="11" max="11" width="9.15234375" style="11"/>
    <col min="12" max="16" width="15.53515625" style="11" customWidth="1"/>
    <col min="17" max="17" width="15.53515625" style="15" customWidth="1"/>
    <col min="18" max="19" width="9.15234375" style="11"/>
    <col min="20" max="20" width="9.15234375" style="15"/>
    <col min="21" max="21" width="11.921875" style="13" customWidth="1"/>
    <col min="22" max="22" width="15.69140625" style="11" customWidth="1"/>
    <col min="23" max="23" width="12.53515625" style="12" customWidth="1"/>
    <col min="24" max="25" width="9.15234375" style="15"/>
    <col min="26" max="26" width="10.69140625" style="12" customWidth="1"/>
    <col min="27" max="27" width="9.15234375" style="16"/>
    <col min="28" max="28" width="10.84375" style="12" customWidth="1"/>
    <col min="29" max="29" width="11.53515625" style="16" customWidth="1"/>
    <col min="30" max="30" width="12.84375" style="12" customWidth="1"/>
    <col min="31" max="31" width="9.15234375" style="16"/>
    <col min="32" max="32" width="9.15234375" style="11"/>
    <col min="33" max="33" width="9.15234375" style="15"/>
    <col min="34" max="35" width="9.15234375" style="11"/>
    <col min="36" max="36" width="9.15234375" style="15"/>
    <col min="37" max="39" width="9.15234375" style="11"/>
    <col min="40" max="41" width="9.15234375" style="15"/>
    <col min="42" max="16384" width="9.15234375" style="11"/>
  </cols>
  <sheetData>
    <row r="1" spans="1:45" s="17" customFormat="1" ht="160.30000000000001">
      <c r="A1" s="17" t="s">
        <v>9</v>
      </c>
      <c r="B1" s="30" t="s">
        <v>37</v>
      </c>
      <c r="C1" s="17" t="s">
        <v>5</v>
      </c>
      <c r="D1" s="18" t="s">
        <v>10</v>
      </c>
      <c r="E1" s="17" t="s">
        <v>35</v>
      </c>
      <c r="F1" s="17" t="s">
        <v>34</v>
      </c>
      <c r="G1" s="18" t="s">
        <v>11</v>
      </c>
      <c r="H1" s="17" t="s">
        <v>0</v>
      </c>
      <c r="I1" s="17" t="s">
        <v>1</v>
      </c>
      <c r="J1" s="18" t="s">
        <v>6</v>
      </c>
      <c r="K1" s="17" t="s">
        <v>2</v>
      </c>
      <c r="L1" s="17" t="s">
        <v>3</v>
      </c>
      <c r="M1" s="18" t="s">
        <v>121</v>
      </c>
      <c r="N1" s="64" t="s">
        <v>124</v>
      </c>
      <c r="O1" s="64" t="s">
        <v>125</v>
      </c>
      <c r="P1" s="17" t="s">
        <v>120</v>
      </c>
      <c r="Q1" s="24" t="s">
        <v>122</v>
      </c>
      <c r="R1" s="19" t="s">
        <v>30</v>
      </c>
      <c r="S1" s="19" t="s">
        <v>49</v>
      </c>
      <c r="T1" s="24" t="s">
        <v>50</v>
      </c>
      <c r="U1" s="20" t="s">
        <v>4</v>
      </c>
      <c r="V1" s="17" t="s">
        <v>5</v>
      </c>
      <c r="W1" s="19" t="s">
        <v>102</v>
      </c>
      <c r="X1" s="18" t="s">
        <v>7</v>
      </c>
      <c r="Y1" s="18" t="s">
        <v>123</v>
      </c>
      <c r="Z1" s="18" t="s">
        <v>28</v>
      </c>
      <c r="AA1" s="24" t="s">
        <v>8</v>
      </c>
      <c r="AB1" s="18" t="s">
        <v>29</v>
      </c>
      <c r="AC1" s="18" t="s">
        <v>12</v>
      </c>
      <c r="AD1" s="18" t="s">
        <v>111</v>
      </c>
      <c r="AE1" s="18" t="s">
        <v>31</v>
      </c>
      <c r="AF1" s="18" t="s">
        <v>13</v>
      </c>
      <c r="AG1" s="24" t="s">
        <v>14</v>
      </c>
      <c r="AH1" s="18" t="s">
        <v>32</v>
      </c>
      <c r="AI1" s="18" t="s">
        <v>33</v>
      </c>
      <c r="AJ1" s="24" t="s">
        <v>132</v>
      </c>
      <c r="AK1" s="24" t="s">
        <v>133</v>
      </c>
      <c r="AL1" s="24" t="s">
        <v>134</v>
      </c>
      <c r="AM1" s="18" t="s">
        <v>135</v>
      </c>
      <c r="AN1" s="24" t="s">
        <v>131</v>
      </c>
      <c r="AO1" s="24" t="s">
        <v>136</v>
      </c>
      <c r="AP1" s="18" t="s">
        <v>126</v>
      </c>
      <c r="AQ1" s="17" t="s">
        <v>126</v>
      </c>
      <c r="AR1" s="17" t="s">
        <v>43</v>
      </c>
      <c r="AS1" s="17" t="s">
        <v>44</v>
      </c>
    </row>
    <row r="2" spans="1:45">
      <c r="A2" s="10">
        <v>43892</v>
      </c>
      <c r="B2" s="31">
        <v>0</v>
      </c>
      <c r="C2" s="11" t="str">
        <f>TEXT(A2,"TTTT")</f>
        <v>Montag</v>
      </c>
      <c r="D2" s="68">
        <v>311</v>
      </c>
      <c r="E2" s="68">
        <v>297</v>
      </c>
      <c r="F2" s="68">
        <v>327</v>
      </c>
      <c r="G2" s="68">
        <v>229</v>
      </c>
      <c r="H2" s="68">
        <v>216</v>
      </c>
      <c r="I2" s="68">
        <v>244</v>
      </c>
      <c r="J2" s="68"/>
      <c r="K2" s="68"/>
      <c r="L2" s="68"/>
      <c r="M2" s="68"/>
      <c r="N2" s="68"/>
      <c r="O2" s="68"/>
      <c r="P2"/>
      <c r="Q2" s="2"/>
      <c r="R2" s="32"/>
      <c r="S2" s="32"/>
      <c r="T2" s="33"/>
      <c r="U2" s="13">
        <v>43896</v>
      </c>
      <c r="V2" s="11" t="str">
        <f t="shared" ref="V2:V33" si="0">TEXT(U2,"TTTT")</f>
        <v>Freitag</v>
      </c>
      <c r="W2" s="36"/>
      <c r="Z2" s="34"/>
      <c r="AA2" s="35"/>
      <c r="AB2" s="34"/>
      <c r="AC2" s="35"/>
      <c r="AD2" s="34"/>
      <c r="AE2" s="35"/>
      <c r="AF2" s="32"/>
      <c r="AG2" s="33"/>
      <c r="AH2" s="32"/>
      <c r="AI2" s="32"/>
    </row>
    <row r="3" spans="1:45">
      <c r="A3" s="10">
        <v>43893</v>
      </c>
      <c r="B3" s="31">
        <v>1</v>
      </c>
      <c r="C3" s="11" t="str">
        <f t="shared" ref="C3:C66" si="1">TEXT(A3,"TTTT")</f>
        <v>Dienstag</v>
      </c>
      <c r="D3" s="68">
        <v>330</v>
      </c>
      <c r="E3" s="68">
        <v>314</v>
      </c>
      <c r="F3" s="68">
        <v>351</v>
      </c>
      <c r="G3" s="68">
        <v>266</v>
      </c>
      <c r="H3" s="68">
        <v>252</v>
      </c>
      <c r="I3" s="68">
        <v>282</v>
      </c>
      <c r="J3" s="68"/>
      <c r="K3" s="68"/>
      <c r="L3" s="68"/>
      <c r="M3" s="68"/>
      <c r="N3" s="68"/>
      <c r="O3" s="68"/>
      <c r="P3"/>
      <c r="Q3" s="2"/>
      <c r="R3" s="32"/>
      <c r="S3" s="34"/>
      <c r="T3" s="33"/>
      <c r="U3" s="13">
        <v>43897</v>
      </c>
      <c r="V3" s="11" t="str">
        <f t="shared" si="0"/>
        <v>Samstag</v>
      </c>
      <c r="W3" s="36"/>
      <c r="Z3" s="34"/>
      <c r="AA3" s="35"/>
      <c r="AB3" s="34"/>
      <c r="AC3" s="35"/>
      <c r="AD3" s="34"/>
      <c r="AE3" s="35"/>
      <c r="AF3" s="32"/>
      <c r="AG3" s="33"/>
      <c r="AH3" s="32"/>
      <c r="AI3" s="32"/>
    </row>
    <row r="4" spans="1:45">
      <c r="A4" s="10">
        <v>43894</v>
      </c>
      <c r="B4" s="31">
        <v>2</v>
      </c>
      <c r="C4" s="11" t="str">
        <f t="shared" si="1"/>
        <v>Mittwoch</v>
      </c>
      <c r="D4" s="68">
        <v>456</v>
      </c>
      <c r="E4" s="68">
        <v>435</v>
      </c>
      <c r="F4" s="68">
        <v>478</v>
      </c>
      <c r="G4" s="68">
        <v>332</v>
      </c>
      <c r="H4" s="68">
        <v>315</v>
      </c>
      <c r="I4" s="68">
        <v>350</v>
      </c>
      <c r="J4" s="68"/>
      <c r="K4" s="68"/>
      <c r="L4" s="68"/>
      <c r="M4" s="68"/>
      <c r="N4" s="68"/>
      <c r="O4" s="68"/>
      <c r="P4"/>
      <c r="Q4" s="2"/>
      <c r="R4" s="32"/>
      <c r="S4" s="34"/>
      <c r="T4" s="33"/>
      <c r="U4" s="13">
        <v>43898</v>
      </c>
      <c r="V4" s="11" t="str">
        <f t="shared" si="0"/>
        <v>Sonntag</v>
      </c>
      <c r="W4" s="36"/>
      <c r="Z4" s="34"/>
      <c r="AA4" s="35"/>
      <c r="AB4" s="34"/>
      <c r="AC4" s="35"/>
      <c r="AD4" s="34"/>
      <c r="AE4" s="35"/>
      <c r="AF4" s="32"/>
      <c r="AG4" s="33"/>
      <c r="AH4" s="32"/>
      <c r="AI4" s="32"/>
    </row>
    <row r="5" spans="1:45">
      <c r="A5" s="10">
        <v>43895</v>
      </c>
      <c r="B5" s="31">
        <v>3</v>
      </c>
      <c r="C5" s="11" t="str">
        <f t="shared" si="1"/>
        <v>Donnerstag</v>
      </c>
      <c r="D5" s="68">
        <v>503</v>
      </c>
      <c r="E5" s="68">
        <v>478</v>
      </c>
      <c r="F5" s="68">
        <v>530</v>
      </c>
      <c r="G5" s="68">
        <v>400</v>
      </c>
      <c r="H5" s="68">
        <v>381</v>
      </c>
      <c r="I5" s="68">
        <v>421</v>
      </c>
      <c r="J5" s="68"/>
      <c r="K5" s="68"/>
      <c r="L5" s="68"/>
      <c r="M5" s="68"/>
      <c r="N5" s="68"/>
      <c r="O5" s="68"/>
      <c r="P5"/>
      <c r="Q5" s="2"/>
      <c r="R5" s="32"/>
      <c r="S5" s="4">
        <f t="shared" ref="S5:S36" si="2">AVERAGE(D2:D5)</f>
        <v>400</v>
      </c>
      <c r="T5" s="33"/>
      <c r="U5" s="13">
        <v>43899</v>
      </c>
      <c r="V5" s="11" t="str">
        <f t="shared" si="0"/>
        <v>Montag</v>
      </c>
      <c r="W5" s="34"/>
      <c r="Z5" s="12">
        <f t="shared" ref="Z5:Z36" si="3">AVERAGE(D2:D8)</f>
        <v>668.85714285714289</v>
      </c>
      <c r="AA5" s="35"/>
      <c r="AB5" s="34"/>
      <c r="AC5" s="35"/>
      <c r="AD5" s="34"/>
      <c r="AE5" s="35"/>
      <c r="AF5" s="32"/>
      <c r="AG5" s="33"/>
      <c r="AH5" s="32"/>
      <c r="AI5" s="32"/>
    </row>
    <row r="6" spans="1:45">
      <c r="A6" s="10">
        <v>43896</v>
      </c>
      <c r="B6" s="31">
        <v>4</v>
      </c>
      <c r="C6" s="11" t="str">
        <f t="shared" si="1"/>
        <v>Freitag</v>
      </c>
      <c r="D6" s="68">
        <v>765</v>
      </c>
      <c r="E6" s="68">
        <v>738</v>
      </c>
      <c r="F6" s="68">
        <v>790</v>
      </c>
      <c r="G6" s="68">
        <v>513</v>
      </c>
      <c r="H6" s="68">
        <v>491</v>
      </c>
      <c r="I6" s="68">
        <v>537</v>
      </c>
      <c r="J6" s="68">
        <v>2.25</v>
      </c>
      <c r="K6" s="68">
        <v>2.17</v>
      </c>
      <c r="L6" s="68">
        <v>2.34</v>
      </c>
      <c r="M6" s="68">
        <v>2.3199999999999998</v>
      </c>
      <c r="N6" s="68">
        <v>2.27</v>
      </c>
      <c r="O6" s="68">
        <v>2.36</v>
      </c>
      <c r="P6" s="12"/>
      <c r="R6" s="32"/>
      <c r="S6" s="4">
        <f t="shared" si="2"/>
        <v>513.5</v>
      </c>
      <c r="T6" s="33"/>
      <c r="U6" s="13">
        <v>43900</v>
      </c>
      <c r="V6" s="11" t="str">
        <f t="shared" si="0"/>
        <v>Dienstag</v>
      </c>
      <c r="W6" s="14">
        <v>157</v>
      </c>
      <c r="Z6" s="12">
        <f t="shared" si="3"/>
        <v>908</v>
      </c>
      <c r="AA6" s="35"/>
      <c r="AB6" s="34"/>
      <c r="AC6" s="35"/>
      <c r="AD6" s="34"/>
      <c r="AE6" s="35"/>
      <c r="AF6" s="32"/>
      <c r="AG6" s="33"/>
      <c r="AH6" s="32"/>
      <c r="AI6" s="32"/>
    </row>
    <row r="7" spans="1:45">
      <c r="A7" s="10">
        <v>43897</v>
      </c>
      <c r="B7" s="31">
        <v>5</v>
      </c>
      <c r="C7" s="11" t="str">
        <f t="shared" si="1"/>
        <v>Samstag</v>
      </c>
      <c r="D7" s="68">
        <v>983</v>
      </c>
      <c r="E7" s="68">
        <v>955</v>
      </c>
      <c r="F7" s="68">
        <v>1013</v>
      </c>
      <c r="G7" s="68">
        <v>677</v>
      </c>
      <c r="H7" s="68">
        <v>651</v>
      </c>
      <c r="I7" s="68">
        <v>702</v>
      </c>
      <c r="J7" s="68">
        <v>2.5499999999999998</v>
      </c>
      <c r="K7" s="68">
        <v>2.48</v>
      </c>
      <c r="L7" s="68">
        <v>2.63</v>
      </c>
      <c r="M7" s="68">
        <v>2.5299999999999998</v>
      </c>
      <c r="N7" s="68">
        <v>2.48</v>
      </c>
      <c r="O7" s="68">
        <v>2.58</v>
      </c>
      <c r="P7" s="12">
        <f>AVERAGE(D1:D7)</f>
        <v>558</v>
      </c>
      <c r="R7" s="32"/>
      <c r="S7" s="4">
        <f t="shared" si="2"/>
        <v>676.75</v>
      </c>
      <c r="T7" s="33"/>
      <c r="U7" s="13">
        <v>43901</v>
      </c>
      <c r="V7" s="11" t="str">
        <f t="shared" si="0"/>
        <v>Mittwoch</v>
      </c>
      <c r="W7" s="14">
        <v>271</v>
      </c>
      <c r="Z7" s="12">
        <f t="shared" si="3"/>
        <v>1226.1428571428571</v>
      </c>
      <c r="AA7" s="35"/>
      <c r="AB7" s="34"/>
      <c r="AC7" s="35"/>
      <c r="AD7" s="34"/>
      <c r="AE7" s="35"/>
      <c r="AF7" s="32"/>
      <c r="AG7" s="33"/>
      <c r="AH7" s="32"/>
      <c r="AI7" s="32"/>
    </row>
    <row r="8" spans="1:45">
      <c r="A8" s="10">
        <v>43898</v>
      </c>
      <c r="B8" s="31">
        <v>6</v>
      </c>
      <c r="C8" s="11" t="str">
        <f t="shared" si="1"/>
        <v>Sonntag</v>
      </c>
      <c r="D8" s="68">
        <v>1334</v>
      </c>
      <c r="E8" s="68">
        <v>1303</v>
      </c>
      <c r="F8" s="68">
        <v>1369</v>
      </c>
      <c r="G8" s="68">
        <v>896</v>
      </c>
      <c r="H8" s="68">
        <v>868</v>
      </c>
      <c r="I8" s="68">
        <v>925</v>
      </c>
      <c r="J8" s="68">
        <v>2.7</v>
      </c>
      <c r="K8" s="68">
        <v>2.62</v>
      </c>
      <c r="L8" s="68">
        <v>2.78</v>
      </c>
      <c r="M8" s="68">
        <v>2.88</v>
      </c>
      <c r="N8" s="68">
        <v>2.83</v>
      </c>
      <c r="O8" s="68">
        <v>2.94</v>
      </c>
      <c r="P8" s="12">
        <f t="shared" ref="P8:P71" si="4">AVERAGE(D2:D8)</f>
        <v>668.85714285714289</v>
      </c>
      <c r="R8" s="32"/>
      <c r="S8" s="4">
        <f t="shared" si="2"/>
        <v>896.25</v>
      </c>
      <c r="T8" s="33"/>
      <c r="U8" s="13">
        <v>43902</v>
      </c>
      <c r="V8" s="11" t="str">
        <f t="shared" si="0"/>
        <v>Donnerstag</v>
      </c>
      <c r="W8" s="14">
        <v>802</v>
      </c>
      <c r="Z8" s="12">
        <f t="shared" si="3"/>
        <v>1621.5714285714287</v>
      </c>
      <c r="AA8" s="35"/>
      <c r="AB8" s="34"/>
      <c r="AC8" s="35"/>
      <c r="AD8" s="34"/>
      <c r="AE8" s="35"/>
      <c r="AF8" s="32"/>
      <c r="AG8" s="33"/>
      <c r="AH8" s="32"/>
      <c r="AI8" s="32"/>
    </row>
    <row r="9" spans="1:45" s="9" customFormat="1">
      <c r="A9" s="3">
        <v>43899</v>
      </c>
      <c r="B9" s="31">
        <v>7</v>
      </c>
      <c r="C9" s="9" t="str">
        <f t="shared" si="1"/>
        <v>Montag</v>
      </c>
      <c r="D9" s="68">
        <v>1985</v>
      </c>
      <c r="E9" s="68">
        <v>1940</v>
      </c>
      <c r="F9" s="68">
        <v>2029</v>
      </c>
      <c r="G9" s="68">
        <v>1267</v>
      </c>
      <c r="H9" s="68">
        <v>1234</v>
      </c>
      <c r="I9" s="68">
        <v>1300</v>
      </c>
      <c r="J9" s="68">
        <v>3.17</v>
      </c>
      <c r="K9" s="68">
        <v>3.08</v>
      </c>
      <c r="L9" s="68">
        <v>3.26</v>
      </c>
      <c r="M9" s="68">
        <v>3.08</v>
      </c>
      <c r="N9" s="68">
        <v>3.02</v>
      </c>
      <c r="O9" s="68">
        <v>3.13</v>
      </c>
      <c r="P9" s="12">
        <f t="shared" si="4"/>
        <v>908</v>
      </c>
      <c r="Q9" s="15"/>
      <c r="R9" s="4">
        <f t="shared" ref="R9:R40" si="5">W6</f>
        <v>157</v>
      </c>
      <c r="S9" s="4">
        <f t="shared" si="2"/>
        <v>1266.75</v>
      </c>
      <c r="T9" s="7">
        <f>S9/S5</f>
        <v>3.1668750000000001</v>
      </c>
      <c r="U9" s="5">
        <v>43903</v>
      </c>
      <c r="V9" s="9" t="str">
        <f t="shared" si="0"/>
        <v>Freitag</v>
      </c>
      <c r="W9" s="6">
        <v>693</v>
      </c>
      <c r="X9" s="7"/>
      <c r="Y9" s="7"/>
      <c r="Z9" s="4">
        <f t="shared" si="3"/>
        <v>2063.7142857142858</v>
      </c>
      <c r="AA9" s="8">
        <f>Z9/Z5</f>
        <v>3.0854335753951303</v>
      </c>
      <c r="AB9" s="34"/>
      <c r="AC9" s="35"/>
      <c r="AD9" s="4">
        <f t="shared" ref="AD9:AD63" si="6">AVERAGE(W6:W12)</f>
        <v>696.14285714285711</v>
      </c>
      <c r="AE9" s="35"/>
      <c r="AF9" s="32"/>
      <c r="AG9" s="33"/>
      <c r="AH9" s="4">
        <f>AD16</f>
        <v>2380</v>
      </c>
      <c r="AI9" s="32"/>
      <c r="AJ9" s="7"/>
      <c r="AN9" s="7"/>
      <c r="AO9" s="7"/>
    </row>
    <row r="10" spans="1:45" s="9" customFormat="1">
      <c r="A10" s="3">
        <v>43900</v>
      </c>
      <c r="B10" s="31">
        <v>8</v>
      </c>
      <c r="C10" s="9" t="str">
        <f t="shared" si="1"/>
        <v>Dienstag</v>
      </c>
      <c r="D10" s="68">
        <v>2557</v>
      </c>
      <c r="E10" s="68">
        <v>2502</v>
      </c>
      <c r="F10" s="68">
        <v>2606</v>
      </c>
      <c r="G10" s="68">
        <v>1715</v>
      </c>
      <c r="H10" s="68">
        <v>1675</v>
      </c>
      <c r="I10" s="68">
        <v>1754</v>
      </c>
      <c r="J10" s="68">
        <v>3.34</v>
      </c>
      <c r="K10" s="68">
        <v>3.26</v>
      </c>
      <c r="L10" s="68">
        <v>3.43</v>
      </c>
      <c r="M10" s="68">
        <v>3.17</v>
      </c>
      <c r="N10" s="68">
        <v>3.12</v>
      </c>
      <c r="O10" s="68">
        <v>3.22</v>
      </c>
      <c r="P10" s="12">
        <f t="shared" si="4"/>
        <v>1226.1428571428571</v>
      </c>
      <c r="Q10" s="15"/>
      <c r="R10" s="4">
        <f t="shared" si="5"/>
        <v>271</v>
      </c>
      <c r="S10" s="4">
        <f t="shared" si="2"/>
        <v>1714.75</v>
      </c>
      <c r="T10" s="7">
        <f>S10/S6</f>
        <v>3.3393378773125608</v>
      </c>
      <c r="U10" s="5">
        <v>43904</v>
      </c>
      <c r="V10" s="9" t="str">
        <f t="shared" si="0"/>
        <v>Samstag</v>
      </c>
      <c r="W10" s="6">
        <v>733</v>
      </c>
      <c r="X10" s="7"/>
      <c r="Y10" s="7"/>
      <c r="Z10" s="4">
        <f t="shared" si="3"/>
        <v>2580.5714285714284</v>
      </c>
      <c r="AA10" s="8">
        <f t="shared" ref="AA10:AA64" si="7">Z10/Z6</f>
        <v>2.842039018250472</v>
      </c>
      <c r="AB10" s="34"/>
      <c r="AC10" s="35"/>
      <c r="AD10" s="4">
        <f t="shared" si="6"/>
        <v>837.14285714285711</v>
      </c>
      <c r="AE10" s="35"/>
      <c r="AF10" s="32"/>
      <c r="AG10" s="33"/>
      <c r="AH10" s="4">
        <f t="shared" ref="AH10:AH56" si="8">AD17</f>
        <v>2897.1428571428573</v>
      </c>
      <c r="AI10" s="32"/>
      <c r="AJ10" s="7"/>
      <c r="AN10" s="7"/>
      <c r="AO10" s="7"/>
    </row>
    <row r="11" spans="1:45" s="9" customFormat="1">
      <c r="A11" s="3">
        <v>43901</v>
      </c>
      <c r="B11" s="31">
        <v>9</v>
      </c>
      <c r="C11" s="9" t="str">
        <f t="shared" si="1"/>
        <v>Mittwoch</v>
      </c>
      <c r="D11" s="68">
        <v>3224</v>
      </c>
      <c r="E11" s="68">
        <v>3176</v>
      </c>
      <c r="F11" s="68">
        <v>3287</v>
      </c>
      <c r="G11" s="68">
        <v>2275</v>
      </c>
      <c r="H11" s="68">
        <v>2230</v>
      </c>
      <c r="I11" s="68">
        <v>2323</v>
      </c>
      <c r="J11" s="68">
        <v>3.36</v>
      </c>
      <c r="K11" s="68">
        <v>3.29</v>
      </c>
      <c r="L11" s="68">
        <v>3.43</v>
      </c>
      <c r="M11" s="68">
        <v>3.09</v>
      </c>
      <c r="N11" s="68">
        <v>3.05</v>
      </c>
      <c r="O11" s="68">
        <v>3.12</v>
      </c>
      <c r="P11" s="12">
        <f t="shared" si="4"/>
        <v>1621.5714285714287</v>
      </c>
      <c r="Q11" s="15">
        <f t="shared" ref="Q11:Q18" si="9">P12/P8</f>
        <v>3.0854335753951303</v>
      </c>
      <c r="R11" s="4">
        <f t="shared" si="5"/>
        <v>802</v>
      </c>
      <c r="S11" s="4">
        <f t="shared" si="2"/>
        <v>2275</v>
      </c>
      <c r="T11" s="7">
        <f t="shared" ref="T11:T64" si="10">S11/S7</f>
        <v>3.3616549685999262</v>
      </c>
      <c r="U11" s="5">
        <v>43905</v>
      </c>
      <c r="V11" s="9" t="str">
        <f t="shared" si="0"/>
        <v>Sonntag</v>
      </c>
      <c r="W11" s="6">
        <v>1043</v>
      </c>
      <c r="X11" s="7"/>
      <c r="Y11" s="7"/>
      <c r="Z11" s="4">
        <f t="shared" si="3"/>
        <v>3080.5714285714284</v>
      </c>
      <c r="AA11" s="8">
        <f t="shared" si="7"/>
        <v>2.5124082488640336</v>
      </c>
      <c r="AB11" s="34"/>
      <c r="AC11" s="35"/>
      <c r="AD11" s="4">
        <f t="shared" si="6"/>
        <v>947.28571428571433</v>
      </c>
      <c r="AE11" s="35"/>
      <c r="AF11" s="34"/>
      <c r="AG11" s="35"/>
      <c r="AH11" s="4">
        <f t="shared" si="8"/>
        <v>3336.5714285714284</v>
      </c>
      <c r="AI11" s="32"/>
      <c r="AJ11" s="7"/>
      <c r="AN11" s="7"/>
      <c r="AO11" s="7"/>
    </row>
    <row r="12" spans="1:45" s="9" customFormat="1">
      <c r="A12" s="3">
        <v>43902</v>
      </c>
      <c r="B12" s="31">
        <v>10</v>
      </c>
      <c r="C12" s="9" t="str">
        <f t="shared" si="1"/>
        <v>Donnerstag</v>
      </c>
      <c r="D12" s="68">
        <v>3598</v>
      </c>
      <c r="E12" s="68">
        <v>3538</v>
      </c>
      <c r="F12" s="68">
        <v>3655</v>
      </c>
      <c r="G12" s="68">
        <v>2841</v>
      </c>
      <c r="H12" s="68">
        <v>2789</v>
      </c>
      <c r="I12" s="68">
        <v>2894</v>
      </c>
      <c r="J12" s="68">
        <v>3.17</v>
      </c>
      <c r="K12" s="68">
        <v>3.12</v>
      </c>
      <c r="L12" s="68">
        <v>3.23</v>
      </c>
      <c r="M12" s="68">
        <v>2.84</v>
      </c>
      <c r="N12" s="68">
        <v>2.81</v>
      </c>
      <c r="O12" s="68">
        <v>2.87</v>
      </c>
      <c r="P12" s="12">
        <f t="shared" si="4"/>
        <v>2063.7142857142858</v>
      </c>
      <c r="Q12" s="15">
        <f t="shared" si="9"/>
        <v>2.842039018250472</v>
      </c>
      <c r="R12" s="4">
        <f t="shared" si="5"/>
        <v>693</v>
      </c>
      <c r="S12" s="4">
        <f t="shared" si="2"/>
        <v>2841</v>
      </c>
      <c r="T12" s="7">
        <f t="shared" si="10"/>
        <v>3.1698744769874478</v>
      </c>
      <c r="U12" s="5">
        <v>43906</v>
      </c>
      <c r="V12" s="9" t="str">
        <f t="shared" si="0"/>
        <v>Montag</v>
      </c>
      <c r="W12" s="6">
        <v>1174</v>
      </c>
      <c r="X12" s="7"/>
      <c r="Y12" s="7"/>
      <c r="Z12" s="4">
        <f t="shared" si="3"/>
        <v>3564.4285714285716</v>
      </c>
      <c r="AA12" s="8">
        <f t="shared" si="7"/>
        <v>2.1981323231433354</v>
      </c>
      <c r="AB12" s="4">
        <f t="shared" ref="AB12:AB43" si="11">AVERAGE(D9:D12,AA9^1.75*D6,AA9^1.75*D7,AA9^1.75*D8)</f>
        <v>4785.9825471269496</v>
      </c>
      <c r="AC12" s="8">
        <f>AB12/Z8</f>
        <v>2.951447258381521</v>
      </c>
      <c r="AD12" s="4">
        <f t="shared" si="6"/>
        <v>1232.8571428571429</v>
      </c>
      <c r="AE12" s="35"/>
      <c r="AF12" s="34"/>
      <c r="AG12" s="35"/>
      <c r="AH12" s="4">
        <f t="shared" si="8"/>
        <v>3644.1428571428573</v>
      </c>
      <c r="AI12" s="35"/>
      <c r="AJ12" s="7"/>
      <c r="AN12" s="7"/>
      <c r="AO12" s="7"/>
    </row>
    <row r="13" spans="1:45" s="9" customFormat="1">
      <c r="A13" s="3">
        <v>43903</v>
      </c>
      <c r="B13" s="31">
        <v>11</v>
      </c>
      <c r="C13" s="9" t="str">
        <f t="shared" si="1"/>
        <v>Freitag</v>
      </c>
      <c r="D13" s="68">
        <v>4383</v>
      </c>
      <c r="E13" s="68">
        <v>4321</v>
      </c>
      <c r="F13" s="68">
        <v>4443</v>
      </c>
      <c r="G13" s="68">
        <v>3441</v>
      </c>
      <c r="H13" s="68">
        <v>3384</v>
      </c>
      <c r="I13" s="68">
        <v>3498</v>
      </c>
      <c r="J13" s="68">
        <v>2.72</v>
      </c>
      <c r="K13" s="68">
        <v>2.68</v>
      </c>
      <c r="L13" s="68">
        <v>2.76</v>
      </c>
      <c r="M13" s="68">
        <v>2.5099999999999998</v>
      </c>
      <c r="N13" s="68">
        <v>2.4900000000000002</v>
      </c>
      <c r="O13" s="68">
        <v>2.5299999999999998</v>
      </c>
      <c r="P13" s="12">
        <f t="shared" si="4"/>
        <v>2580.5714285714284</v>
      </c>
      <c r="Q13" s="15">
        <f t="shared" si="9"/>
        <v>2.5124082488640336</v>
      </c>
      <c r="R13" s="4">
        <f t="shared" si="5"/>
        <v>733</v>
      </c>
      <c r="S13" s="4">
        <f t="shared" si="2"/>
        <v>3440.5</v>
      </c>
      <c r="T13" s="7">
        <f t="shared" si="10"/>
        <v>2.71600552595224</v>
      </c>
      <c r="U13" s="5">
        <v>43907</v>
      </c>
      <c r="V13" s="9" t="str">
        <f t="shared" si="0"/>
        <v>Dienstag</v>
      </c>
      <c r="W13" s="6">
        <v>1144</v>
      </c>
      <c r="X13" s="7"/>
      <c r="Y13" s="7"/>
      <c r="Z13" s="4">
        <f t="shared" si="3"/>
        <v>4141.7142857142853</v>
      </c>
      <c r="AA13" s="8">
        <f t="shared" si="7"/>
        <v>2.006922331441229</v>
      </c>
      <c r="AB13" s="4">
        <f t="shared" si="11"/>
        <v>5789.1816153874879</v>
      </c>
      <c r="AC13" s="8">
        <f t="shared" ref="AC13:AC64" si="12">AB13/Z9</f>
        <v>2.8052243740628833</v>
      </c>
      <c r="AD13" s="4">
        <f t="shared" si="6"/>
        <v>1556.4285714285713</v>
      </c>
      <c r="AE13" s="8">
        <f>AD13/AD9</f>
        <v>2.2357890416581161</v>
      </c>
      <c r="AF13" s="34"/>
      <c r="AG13" s="35"/>
      <c r="AH13" s="4">
        <f t="shared" si="8"/>
        <v>4047.2857142857142</v>
      </c>
      <c r="AI13" s="8">
        <f>AH13/AH9</f>
        <v>1.7005402160864345</v>
      </c>
      <c r="AJ13" s="7"/>
      <c r="AN13" s="7"/>
      <c r="AO13" s="7"/>
    </row>
    <row r="14" spans="1:45" s="9" customFormat="1">
      <c r="A14" s="3">
        <v>43904</v>
      </c>
      <c r="B14" s="31">
        <v>12</v>
      </c>
      <c r="C14" s="9" t="str">
        <f t="shared" si="1"/>
        <v>Samstag</v>
      </c>
      <c r="D14" s="68">
        <v>4483</v>
      </c>
      <c r="E14" s="68">
        <v>4423</v>
      </c>
      <c r="F14" s="68">
        <v>4546</v>
      </c>
      <c r="G14" s="68">
        <v>3922</v>
      </c>
      <c r="H14" s="68">
        <v>3864</v>
      </c>
      <c r="I14" s="68">
        <v>3983</v>
      </c>
      <c r="J14" s="68">
        <v>2.29</v>
      </c>
      <c r="K14" s="68">
        <v>2.2599999999999998</v>
      </c>
      <c r="L14" s="68">
        <v>2.3199999999999998</v>
      </c>
      <c r="M14" s="68">
        <v>2.2000000000000002</v>
      </c>
      <c r="N14" s="68">
        <v>2.1800000000000002</v>
      </c>
      <c r="O14" s="68">
        <v>2.21</v>
      </c>
      <c r="P14" s="12">
        <f t="shared" si="4"/>
        <v>3080.5714285714284</v>
      </c>
      <c r="Q14" s="15">
        <f t="shared" si="9"/>
        <v>2.1981323231433354</v>
      </c>
      <c r="R14" s="4">
        <f t="shared" si="5"/>
        <v>1043</v>
      </c>
      <c r="S14" s="4">
        <f t="shared" si="2"/>
        <v>3922</v>
      </c>
      <c r="T14" s="7">
        <f t="shared" si="10"/>
        <v>2.2872138795742818</v>
      </c>
      <c r="U14" s="5">
        <v>43908</v>
      </c>
      <c r="V14" s="9" t="str">
        <f t="shared" si="0"/>
        <v>Mittwoch</v>
      </c>
      <c r="W14" s="6">
        <v>1042</v>
      </c>
      <c r="X14" s="7"/>
      <c r="Y14" s="7"/>
      <c r="Z14" s="4">
        <f t="shared" si="3"/>
        <v>4525.8571428571431</v>
      </c>
      <c r="AA14" s="8">
        <f t="shared" si="7"/>
        <v>1.7538197519929142</v>
      </c>
      <c r="AB14" s="4">
        <f t="shared" si="11"/>
        <v>6449.7812794258743</v>
      </c>
      <c r="AC14" s="8">
        <f t="shared" si="12"/>
        <v>2.4993616561105583</v>
      </c>
      <c r="AD14" s="4">
        <f t="shared" si="6"/>
        <v>1838.1428571428571</v>
      </c>
      <c r="AE14" s="8">
        <f t="shared" ref="AE14:AE64" si="13">AD14/AD10</f>
        <v>2.1957337883959043</v>
      </c>
      <c r="AF14" s="34"/>
      <c r="AG14" s="35"/>
      <c r="AH14" s="4">
        <f t="shared" si="8"/>
        <v>4560</v>
      </c>
      <c r="AI14" s="8">
        <f t="shared" ref="AI14:AI57" si="14">AH14/AH10</f>
        <v>1.5739644970414199</v>
      </c>
      <c r="AJ14" s="7"/>
      <c r="AN14" s="7"/>
      <c r="AO14" s="7"/>
    </row>
    <row r="15" spans="1:45" s="9" customFormat="1">
      <c r="A15" s="3">
        <v>43905</v>
      </c>
      <c r="B15" s="31">
        <v>13</v>
      </c>
      <c r="C15" s="9" t="str">
        <f t="shared" si="1"/>
        <v>Sonntag</v>
      </c>
      <c r="D15" s="68">
        <v>4721</v>
      </c>
      <c r="E15" s="68">
        <v>4668</v>
      </c>
      <c r="F15" s="68">
        <v>4798</v>
      </c>
      <c r="G15" s="68">
        <v>4296</v>
      </c>
      <c r="H15" s="68">
        <v>4237</v>
      </c>
      <c r="I15" s="68">
        <v>4360</v>
      </c>
      <c r="J15" s="68">
        <v>1.89</v>
      </c>
      <c r="K15" s="68">
        <v>1.87</v>
      </c>
      <c r="L15" s="68">
        <v>1.91</v>
      </c>
      <c r="M15" s="68">
        <v>2.0099999999999998</v>
      </c>
      <c r="N15" s="68">
        <v>1.99</v>
      </c>
      <c r="O15" s="68">
        <v>2.02</v>
      </c>
      <c r="P15" s="12">
        <f t="shared" si="4"/>
        <v>3564.4285714285716</v>
      </c>
      <c r="Q15" s="15">
        <f t="shared" si="9"/>
        <v>2.006922331441229</v>
      </c>
      <c r="R15" s="4">
        <f t="shared" si="5"/>
        <v>1174</v>
      </c>
      <c r="S15" s="4">
        <f t="shared" si="2"/>
        <v>4296.25</v>
      </c>
      <c r="T15" s="7">
        <f t="shared" si="10"/>
        <v>1.8884615384615384</v>
      </c>
      <c r="U15" s="5">
        <v>43909</v>
      </c>
      <c r="V15" s="9" t="str">
        <f t="shared" si="0"/>
        <v>Donnerstag</v>
      </c>
      <c r="W15" s="6">
        <v>2801</v>
      </c>
      <c r="X15" s="7"/>
      <c r="Y15" s="7"/>
      <c r="Z15" s="4">
        <f t="shared" si="3"/>
        <v>4825.1428571428569</v>
      </c>
      <c r="AA15" s="8">
        <f t="shared" si="7"/>
        <v>1.5663142274160637</v>
      </c>
      <c r="AB15" s="4">
        <f t="shared" si="11"/>
        <v>6857.4410882677248</v>
      </c>
      <c r="AC15" s="8">
        <f t="shared" si="12"/>
        <v>2.2260289193968688</v>
      </c>
      <c r="AD15" s="4">
        <f t="shared" si="6"/>
        <v>1967.4285714285713</v>
      </c>
      <c r="AE15" s="8">
        <f t="shared" si="13"/>
        <v>2.0769114763987329</v>
      </c>
      <c r="AF15" s="34"/>
      <c r="AG15" s="35"/>
      <c r="AH15" s="4">
        <f t="shared" si="8"/>
        <v>4848.1428571428569</v>
      </c>
      <c r="AI15" s="8">
        <f t="shared" si="14"/>
        <v>1.4530313409830451</v>
      </c>
      <c r="AJ15" s="7"/>
      <c r="AN15" s="7"/>
      <c r="AO15" s="7"/>
      <c r="AP15" s="15">
        <f t="shared" ref="AP15:AP46" si="15">ABS(G15-$D15)</f>
        <v>425</v>
      </c>
      <c r="AQ15" s="15">
        <f>ABS(P15-$D15)</f>
        <v>1156.5714285714284</v>
      </c>
      <c r="AR15" s="15">
        <f t="shared" ref="AR15:AR46" si="16">ABS(Z15-$D15)</f>
        <v>104.14285714285688</v>
      </c>
      <c r="AS15" s="15">
        <f t="shared" ref="AS15:AS46" si="17">ABS(AB15-$D15)</f>
        <v>2136.4410882677248</v>
      </c>
    </row>
    <row r="16" spans="1:45">
      <c r="A16" s="10">
        <v>43906</v>
      </c>
      <c r="B16" s="31">
        <v>14</v>
      </c>
      <c r="C16" s="11" t="str">
        <f t="shared" si="1"/>
        <v>Montag</v>
      </c>
      <c r="D16" s="68">
        <v>6026</v>
      </c>
      <c r="E16" s="68">
        <v>5956</v>
      </c>
      <c r="F16" s="68">
        <v>6101</v>
      </c>
      <c r="G16" s="68">
        <v>4903</v>
      </c>
      <c r="H16" s="68">
        <v>4842</v>
      </c>
      <c r="I16" s="68">
        <v>4972</v>
      </c>
      <c r="J16" s="68">
        <v>1.73</v>
      </c>
      <c r="K16" s="68">
        <v>1.71</v>
      </c>
      <c r="L16" s="68">
        <v>1.74</v>
      </c>
      <c r="M16" s="68">
        <v>1.75</v>
      </c>
      <c r="N16" s="68">
        <v>1.74</v>
      </c>
      <c r="O16" s="68">
        <v>1.77</v>
      </c>
      <c r="P16" s="12">
        <f t="shared" si="4"/>
        <v>4141.7142857142853</v>
      </c>
      <c r="Q16" s="15">
        <f t="shared" si="9"/>
        <v>1.7538197519929142</v>
      </c>
      <c r="R16" s="12">
        <f t="shared" si="5"/>
        <v>1144</v>
      </c>
      <c r="S16" s="4">
        <f t="shared" si="2"/>
        <v>4903.25</v>
      </c>
      <c r="T16" s="7">
        <f t="shared" si="10"/>
        <v>1.7258887715593101</v>
      </c>
      <c r="U16" s="13">
        <v>43910</v>
      </c>
      <c r="V16" s="11" t="str">
        <f t="shared" si="0"/>
        <v>Freitag</v>
      </c>
      <c r="W16" s="14">
        <v>2958</v>
      </c>
      <c r="Z16" s="12">
        <f t="shared" si="3"/>
        <v>4986.8571428571431</v>
      </c>
      <c r="AA16" s="22">
        <f t="shared" si="7"/>
        <v>1.399062161837201</v>
      </c>
      <c r="AB16" s="12">
        <f t="shared" si="11"/>
        <v>7335.9142457366534</v>
      </c>
      <c r="AC16" s="16">
        <f t="shared" si="12"/>
        <v>2.0580898449022715</v>
      </c>
      <c r="AD16" s="12">
        <f t="shared" si="6"/>
        <v>2380</v>
      </c>
      <c r="AE16" s="8">
        <f t="shared" si="13"/>
        <v>1.9304750869061413</v>
      </c>
      <c r="AF16" s="12">
        <f t="shared" ref="AF16:AF47" si="18">AVERAGE(W13:W16,AE13^1.75*W10,AE13^1.75*W11,AE13^1.75*W12)</f>
        <v>2857.7724440950578</v>
      </c>
      <c r="AG16" s="16">
        <f t="shared" ref="AG16:AG64" si="19">AF16/AD12</f>
        <v>2.3180077762068834</v>
      </c>
      <c r="AH16" s="12">
        <f t="shared" si="8"/>
        <v>4946.5714285714284</v>
      </c>
      <c r="AI16" s="8">
        <f t="shared" si="14"/>
        <v>1.3574032694343172</v>
      </c>
      <c r="AP16" s="15">
        <f t="shared" si="15"/>
        <v>1123</v>
      </c>
      <c r="AQ16" s="15">
        <f t="shared" ref="AQ16:AQ73" si="20">ABS(P16-$D16)</f>
        <v>1884.2857142857147</v>
      </c>
      <c r="AR16" s="15">
        <f t="shared" si="16"/>
        <v>1039.1428571428569</v>
      </c>
      <c r="AS16" s="15">
        <f t="shared" si="17"/>
        <v>1309.9142457366534</v>
      </c>
    </row>
    <row r="17" spans="1:45">
      <c r="A17" s="10">
        <v>43907</v>
      </c>
      <c r="B17" s="31">
        <v>15</v>
      </c>
      <c r="C17" s="11" t="str">
        <f t="shared" si="1"/>
        <v>Dienstag</v>
      </c>
      <c r="D17" s="68">
        <v>5246</v>
      </c>
      <c r="E17" s="68">
        <v>5179</v>
      </c>
      <c r="F17" s="68">
        <v>5319</v>
      </c>
      <c r="G17" s="68">
        <v>5119</v>
      </c>
      <c r="H17" s="68">
        <v>5056</v>
      </c>
      <c r="I17" s="68">
        <v>5191</v>
      </c>
      <c r="J17" s="68">
        <v>1.49</v>
      </c>
      <c r="K17" s="68">
        <v>1.47</v>
      </c>
      <c r="L17" s="68">
        <v>1.5</v>
      </c>
      <c r="M17" s="68">
        <v>1.57</v>
      </c>
      <c r="N17" s="68">
        <v>1.56</v>
      </c>
      <c r="O17" s="68">
        <v>1.58</v>
      </c>
      <c r="P17" s="12">
        <f t="shared" si="4"/>
        <v>4525.8571428571431</v>
      </c>
      <c r="Q17" s="15">
        <f t="shared" si="9"/>
        <v>1.5663142274160637</v>
      </c>
      <c r="R17" s="12">
        <f t="shared" si="5"/>
        <v>1042</v>
      </c>
      <c r="S17" s="4">
        <f t="shared" si="2"/>
        <v>5119</v>
      </c>
      <c r="T17" s="7">
        <f t="shared" si="10"/>
        <v>1.4878651358814126</v>
      </c>
      <c r="U17" s="13">
        <v>43911</v>
      </c>
      <c r="V17" s="11" t="str">
        <f t="shared" si="0"/>
        <v>Samstag</v>
      </c>
      <c r="W17" s="14">
        <v>2705</v>
      </c>
      <c r="Z17" s="12">
        <f t="shared" si="3"/>
        <v>5119.1428571428569</v>
      </c>
      <c r="AA17" s="8">
        <f t="shared" si="7"/>
        <v>1.2359961368653423</v>
      </c>
      <c r="AB17" s="12">
        <f t="shared" si="11"/>
        <v>7203.6030482039878</v>
      </c>
      <c r="AC17" s="16">
        <f t="shared" si="12"/>
        <v>1.7392805373009077</v>
      </c>
      <c r="AD17" s="12">
        <f t="shared" si="6"/>
        <v>2897.1428571428573</v>
      </c>
      <c r="AE17" s="8">
        <f t="shared" si="13"/>
        <v>1.8614043139054615</v>
      </c>
      <c r="AF17" s="12">
        <f t="shared" si="18"/>
        <v>3259.668974561363</v>
      </c>
      <c r="AG17" s="16">
        <f t="shared" si="19"/>
        <v>2.0943260965515873</v>
      </c>
      <c r="AH17" s="12">
        <f t="shared" si="8"/>
        <v>4925.2857142857147</v>
      </c>
      <c r="AI17" s="8">
        <f t="shared" si="14"/>
        <v>1.2169355123363101</v>
      </c>
      <c r="AP17" s="15">
        <f t="shared" si="15"/>
        <v>127</v>
      </c>
      <c r="AQ17" s="15">
        <f t="shared" si="20"/>
        <v>720.14285714285688</v>
      </c>
      <c r="AR17" s="15">
        <f t="shared" si="16"/>
        <v>126.85714285714312</v>
      </c>
      <c r="AS17" s="15">
        <f t="shared" si="17"/>
        <v>1957.6030482039878</v>
      </c>
    </row>
    <row r="18" spans="1:45">
      <c r="A18" s="10">
        <v>43908</v>
      </c>
      <c r="B18" s="31">
        <v>16</v>
      </c>
      <c r="C18" s="11" t="str">
        <f t="shared" si="1"/>
        <v>Mittwoch</v>
      </c>
      <c r="D18" s="68">
        <v>5319</v>
      </c>
      <c r="E18" s="68">
        <v>5247</v>
      </c>
      <c r="F18" s="68">
        <v>5395</v>
      </c>
      <c r="G18" s="68">
        <v>5328</v>
      </c>
      <c r="H18" s="68">
        <v>5262</v>
      </c>
      <c r="I18" s="68">
        <v>5403</v>
      </c>
      <c r="J18" s="68">
        <v>1.36</v>
      </c>
      <c r="K18" s="68">
        <v>1.35</v>
      </c>
      <c r="L18" s="68">
        <v>1.37</v>
      </c>
      <c r="M18" s="68">
        <v>1.4</v>
      </c>
      <c r="N18" s="68">
        <v>1.39</v>
      </c>
      <c r="O18" s="68">
        <v>1.41</v>
      </c>
      <c r="P18" s="12">
        <f t="shared" si="4"/>
        <v>4825.1428571428569</v>
      </c>
      <c r="Q18" s="15">
        <f t="shared" si="9"/>
        <v>1.399062161837201</v>
      </c>
      <c r="R18" s="12">
        <f t="shared" si="5"/>
        <v>2801</v>
      </c>
      <c r="S18" s="4">
        <f t="shared" si="2"/>
        <v>5328</v>
      </c>
      <c r="T18" s="7">
        <f t="shared" si="10"/>
        <v>1.3584905660377358</v>
      </c>
      <c r="U18" s="13">
        <v>43912</v>
      </c>
      <c r="V18" s="11" t="str">
        <f t="shared" si="0"/>
        <v>Sonntag</v>
      </c>
      <c r="W18" s="14">
        <v>1948</v>
      </c>
      <c r="Z18" s="12">
        <f t="shared" si="3"/>
        <v>5113.4285714285716</v>
      </c>
      <c r="AA18" s="8">
        <f t="shared" si="7"/>
        <v>1.1298254474290583</v>
      </c>
      <c r="AB18" s="12">
        <f t="shared" si="11"/>
        <v>6949.3594531001345</v>
      </c>
      <c r="AC18" s="16">
        <f t="shared" si="12"/>
        <v>1.5354791885262757</v>
      </c>
      <c r="AD18" s="12">
        <f t="shared" si="6"/>
        <v>3336.5714285714284</v>
      </c>
      <c r="AE18" s="8">
        <f t="shared" si="13"/>
        <v>1.8151861350742209</v>
      </c>
      <c r="AF18" s="12">
        <f t="shared" si="18"/>
        <v>3212.1649078104065</v>
      </c>
      <c r="AG18" s="16">
        <f t="shared" si="19"/>
        <v>1.7475055844153917</v>
      </c>
      <c r="AH18" s="12">
        <f t="shared" si="8"/>
        <v>5116</v>
      </c>
      <c r="AI18" s="8">
        <f t="shared" si="14"/>
        <v>1.1219298245614036</v>
      </c>
      <c r="AP18" s="15">
        <f t="shared" si="15"/>
        <v>9</v>
      </c>
      <c r="AQ18" s="15">
        <f t="shared" si="20"/>
        <v>493.85714285714312</v>
      </c>
      <c r="AR18" s="15">
        <f t="shared" si="16"/>
        <v>205.57142857142844</v>
      </c>
      <c r="AS18" s="15">
        <f t="shared" si="17"/>
        <v>1630.3594531001345</v>
      </c>
    </row>
    <row r="19" spans="1:45">
      <c r="A19" s="10">
        <v>43909</v>
      </c>
      <c r="B19" s="31">
        <v>17</v>
      </c>
      <c r="C19" s="11" t="str">
        <f t="shared" si="1"/>
        <v>Donnerstag</v>
      </c>
      <c r="D19" s="68">
        <v>4730</v>
      </c>
      <c r="E19" s="68">
        <v>4665</v>
      </c>
      <c r="F19" s="68">
        <v>4794</v>
      </c>
      <c r="G19" s="68">
        <v>5330</v>
      </c>
      <c r="H19" s="68">
        <v>5262</v>
      </c>
      <c r="I19" s="68">
        <v>5402</v>
      </c>
      <c r="J19" s="68">
        <v>1.24</v>
      </c>
      <c r="K19" s="68">
        <v>1.23</v>
      </c>
      <c r="L19" s="68">
        <v>1.25</v>
      </c>
      <c r="M19" s="68">
        <v>1.24</v>
      </c>
      <c r="N19" s="68">
        <v>1.23</v>
      </c>
      <c r="O19" s="68">
        <v>1.24</v>
      </c>
      <c r="P19" s="12">
        <f t="shared" si="4"/>
        <v>4986.8571428571431</v>
      </c>
      <c r="Q19" s="15">
        <f t="shared" ref="Q19:Q72" si="21">P20/P16</f>
        <v>1.2359961368653423</v>
      </c>
      <c r="R19" s="12">
        <f t="shared" si="5"/>
        <v>2958</v>
      </c>
      <c r="S19" s="4">
        <f t="shared" si="2"/>
        <v>5330.25</v>
      </c>
      <c r="T19" s="7">
        <f t="shared" si="10"/>
        <v>1.2406750072737853</v>
      </c>
      <c r="U19" s="13">
        <v>43913</v>
      </c>
      <c r="V19" s="11" t="str">
        <f t="shared" si="0"/>
        <v>Montag</v>
      </c>
      <c r="W19" s="14">
        <v>4062</v>
      </c>
      <c r="Z19" s="12">
        <f t="shared" si="3"/>
        <v>4989.1428571428569</v>
      </c>
      <c r="AA19" s="8">
        <f t="shared" si="7"/>
        <v>1.0339886309805779</v>
      </c>
      <c r="AB19" s="12">
        <f t="shared" si="11"/>
        <v>6539.1927032550966</v>
      </c>
      <c r="AC19" s="16">
        <f t="shared" si="12"/>
        <v>1.3552329737916178</v>
      </c>
      <c r="AD19" s="12">
        <f t="shared" si="6"/>
        <v>3644.1428571428573</v>
      </c>
      <c r="AE19" s="8">
        <f t="shared" si="13"/>
        <v>1.8522364217252398</v>
      </c>
      <c r="AF19" s="12">
        <f t="shared" si="18"/>
        <v>3920.0137594175749</v>
      </c>
      <c r="AG19" s="16">
        <f t="shared" si="19"/>
        <v>1.9924554397272021</v>
      </c>
      <c r="AH19" s="12">
        <f t="shared" si="8"/>
        <v>5287.7142857142853</v>
      </c>
      <c r="AI19" s="8">
        <f t="shared" si="14"/>
        <v>1.0906680024751745</v>
      </c>
      <c r="AP19" s="15">
        <f t="shared" si="15"/>
        <v>600</v>
      </c>
      <c r="AQ19" s="15">
        <f t="shared" si="20"/>
        <v>256.85714285714312</v>
      </c>
      <c r="AR19" s="15">
        <f t="shared" si="16"/>
        <v>259.14285714285688</v>
      </c>
      <c r="AS19" s="15">
        <f t="shared" si="17"/>
        <v>1809.1927032550966</v>
      </c>
    </row>
    <row r="20" spans="1:45">
      <c r="A20" s="10">
        <v>43910</v>
      </c>
      <c r="B20" s="31">
        <v>18</v>
      </c>
      <c r="C20" s="11" t="str">
        <f t="shared" si="1"/>
        <v>Freitag</v>
      </c>
      <c r="D20" s="68">
        <v>5309</v>
      </c>
      <c r="E20" s="68">
        <v>5237</v>
      </c>
      <c r="F20" s="68">
        <v>5374</v>
      </c>
      <c r="G20" s="68">
        <v>5151</v>
      </c>
      <c r="H20" s="68">
        <v>5082</v>
      </c>
      <c r="I20" s="68">
        <v>5220</v>
      </c>
      <c r="J20" s="68">
        <v>1.05</v>
      </c>
      <c r="K20" s="68">
        <v>1.04</v>
      </c>
      <c r="L20" s="68">
        <v>1.06</v>
      </c>
      <c r="M20" s="68">
        <v>1.1299999999999999</v>
      </c>
      <c r="N20" s="68">
        <v>1.1200000000000001</v>
      </c>
      <c r="O20" s="68">
        <v>1.1399999999999999</v>
      </c>
      <c r="P20" s="12">
        <f t="shared" si="4"/>
        <v>5119.1428571428569</v>
      </c>
      <c r="Q20" s="15">
        <f t="shared" si="21"/>
        <v>1.1298254474290583</v>
      </c>
      <c r="R20" s="12">
        <f t="shared" si="5"/>
        <v>2705</v>
      </c>
      <c r="S20" s="4">
        <f t="shared" si="2"/>
        <v>5151</v>
      </c>
      <c r="T20" s="7">
        <f t="shared" si="10"/>
        <v>1.0505277112119513</v>
      </c>
      <c r="U20" s="13">
        <v>43914</v>
      </c>
      <c r="V20" s="11" t="str">
        <f t="shared" si="0"/>
        <v>Dienstag</v>
      </c>
      <c r="W20" s="14">
        <v>4764</v>
      </c>
      <c r="Z20" s="12">
        <f t="shared" si="3"/>
        <v>4864.7142857142853</v>
      </c>
      <c r="AA20" s="8">
        <f t="shared" si="7"/>
        <v>0.97550704709522162</v>
      </c>
      <c r="AB20" s="12">
        <f t="shared" si="11"/>
        <v>6095.7595630251071</v>
      </c>
      <c r="AC20" s="16">
        <f t="shared" si="12"/>
        <v>1.2223649862832515</v>
      </c>
      <c r="AD20" s="12">
        <f t="shared" si="6"/>
        <v>4047.2857142857142</v>
      </c>
      <c r="AE20" s="8">
        <f t="shared" si="13"/>
        <v>1.7005402160864345</v>
      </c>
      <c r="AF20" s="12">
        <f t="shared" si="18"/>
        <v>4807.5847769659285</v>
      </c>
      <c r="AG20" s="16">
        <f t="shared" si="19"/>
        <v>2.0199936037671971</v>
      </c>
      <c r="AH20" s="12">
        <f t="shared" si="8"/>
        <v>5344</v>
      </c>
      <c r="AI20" s="8">
        <f t="shared" si="14"/>
        <v>1.08034424998556</v>
      </c>
      <c r="AP20" s="15">
        <f t="shared" si="15"/>
        <v>158</v>
      </c>
      <c r="AQ20" s="15">
        <f t="shared" si="20"/>
        <v>189.85714285714312</v>
      </c>
      <c r="AR20" s="15">
        <f t="shared" si="16"/>
        <v>444.28571428571468</v>
      </c>
      <c r="AS20" s="15">
        <f t="shared" si="17"/>
        <v>786.75956302510713</v>
      </c>
    </row>
    <row r="21" spans="1:45">
      <c r="A21" s="10">
        <v>43911</v>
      </c>
      <c r="B21" s="31">
        <v>19</v>
      </c>
      <c r="C21" s="11" t="str">
        <f t="shared" si="1"/>
        <v>Samstag</v>
      </c>
      <c r="D21" s="68">
        <v>4443</v>
      </c>
      <c r="E21" s="68">
        <v>4375</v>
      </c>
      <c r="F21" s="68">
        <v>4513</v>
      </c>
      <c r="G21" s="68">
        <v>4950</v>
      </c>
      <c r="H21" s="68">
        <v>4881</v>
      </c>
      <c r="I21" s="68">
        <v>5019</v>
      </c>
      <c r="J21" s="68">
        <v>0.97</v>
      </c>
      <c r="K21" s="68">
        <v>0.96</v>
      </c>
      <c r="L21" s="68">
        <v>0.98</v>
      </c>
      <c r="M21" s="68">
        <v>1.03</v>
      </c>
      <c r="N21" s="68">
        <v>1.03</v>
      </c>
      <c r="O21" s="68">
        <v>1.04</v>
      </c>
      <c r="P21" s="12">
        <f t="shared" si="4"/>
        <v>5113.4285714285716</v>
      </c>
      <c r="Q21" s="15">
        <f t="shared" si="21"/>
        <v>1.0339886309805779</v>
      </c>
      <c r="R21" s="12">
        <f t="shared" si="5"/>
        <v>1948</v>
      </c>
      <c r="S21" s="4">
        <f t="shared" si="2"/>
        <v>4950.25</v>
      </c>
      <c r="T21" s="7">
        <f t="shared" si="10"/>
        <v>0.96703457706583318</v>
      </c>
      <c r="U21" s="13">
        <v>43915</v>
      </c>
      <c r="V21" s="11" t="str">
        <f t="shared" si="0"/>
        <v>Mittwoch</v>
      </c>
      <c r="W21" s="14">
        <v>4118</v>
      </c>
      <c r="Z21" s="12">
        <f t="shared" si="3"/>
        <v>4706.4285714285716</v>
      </c>
      <c r="AA21" s="8">
        <f t="shared" si="7"/>
        <v>0.9193782441256908</v>
      </c>
      <c r="AB21" s="12">
        <f t="shared" si="11"/>
        <v>5657.5111615915584</v>
      </c>
      <c r="AC21" s="16">
        <f t="shared" si="12"/>
        <v>1.1051676656566645</v>
      </c>
      <c r="AD21" s="12">
        <f t="shared" si="6"/>
        <v>4560</v>
      </c>
      <c r="AE21" s="8">
        <f t="shared" si="13"/>
        <v>1.5739644970414199</v>
      </c>
      <c r="AF21" s="12">
        <f t="shared" si="18"/>
        <v>5559.7634576747687</v>
      </c>
      <c r="AG21" s="16">
        <f t="shared" si="19"/>
        <v>1.9190505031421785</v>
      </c>
      <c r="AH21" s="12">
        <f t="shared" si="8"/>
        <v>5313.7142857142853</v>
      </c>
      <c r="AI21" s="8">
        <f t="shared" si="14"/>
        <v>1.0788641703164428</v>
      </c>
      <c r="AP21" s="15">
        <f t="shared" si="15"/>
        <v>507</v>
      </c>
      <c r="AQ21" s="15">
        <f t="shared" si="20"/>
        <v>670.42857142857156</v>
      </c>
      <c r="AR21" s="15">
        <f t="shared" si="16"/>
        <v>263.42857142857156</v>
      </c>
      <c r="AS21" s="15">
        <f t="shared" si="17"/>
        <v>1214.5111615915584</v>
      </c>
    </row>
    <row r="22" spans="1:45">
      <c r="A22" s="10">
        <v>43912</v>
      </c>
      <c r="B22" s="31">
        <v>20</v>
      </c>
      <c r="C22" s="11" t="str">
        <f t="shared" si="1"/>
        <v>Sonntag</v>
      </c>
      <c r="D22" s="68">
        <v>3851</v>
      </c>
      <c r="E22" s="68">
        <v>3786</v>
      </c>
      <c r="F22" s="68">
        <v>3923</v>
      </c>
      <c r="G22" s="68">
        <v>4583</v>
      </c>
      <c r="H22" s="68">
        <v>4515</v>
      </c>
      <c r="I22" s="68">
        <v>4651</v>
      </c>
      <c r="J22" s="68">
        <v>0.86</v>
      </c>
      <c r="K22" s="68">
        <v>0.85</v>
      </c>
      <c r="L22" s="68">
        <v>0.87</v>
      </c>
      <c r="M22" s="68">
        <v>0.98</v>
      </c>
      <c r="N22" s="68">
        <v>0.97</v>
      </c>
      <c r="O22" s="68">
        <v>0.98</v>
      </c>
      <c r="P22" s="12">
        <f t="shared" si="4"/>
        <v>4989.1428571428569</v>
      </c>
      <c r="Q22" s="15">
        <f t="shared" si="21"/>
        <v>0.97550704709522162</v>
      </c>
      <c r="R22" s="12">
        <f t="shared" si="5"/>
        <v>4062</v>
      </c>
      <c r="S22" s="4">
        <f t="shared" si="2"/>
        <v>4583.25</v>
      </c>
      <c r="T22" s="7">
        <f t="shared" si="10"/>
        <v>0.86021959459459463</v>
      </c>
      <c r="U22" s="13">
        <v>43916</v>
      </c>
      <c r="V22" s="11" t="str">
        <f t="shared" si="0"/>
        <v>Donnerstag</v>
      </c>
      <c r="W22" s="14">
        <v>4954</v>
      </c>
      <c r="Z22" s="12">
        <f t="shared" si="3"/>
        <v>4576.8571428571431</v>
      </c>
      <c r="AA22" s="22">
        <f t="shared" si="7"/>
        <v>0.89506621221433758</v>
      </c>
      <c r="AB22" s="12">
        <f t="shared" si="11"/>
        <v>5131.9110125238294</v>
      </c>
      <c r="AC22" s="16">
        <f t="shared" si="12"/>
        <v>1.0036144909109572</v>
      </c>
      <c r="AD22" s="12">
        <f t="shared" si="6"/>
        <v>4848.1428571428569</v>
      </c>
      <c r="AE22" s="8">
        <f t="shared" si="13"/>
        <v>1.4530313409830451</v>
      </c>
      <c r="AF22" s="12">
        <f t="shared" si="18"/>
        <v>5754.370861923986</v>
      </c>
      <c r="AG22" s="16">
        <f t="shared" si="19"/>
        <v>1.7246358979905765</v>
      </c>
      <c r="AH22" s="12">
        <f t="shared" si="8"/>
        <v>5595.2857142857147</v>
      </c>
      <c r="AI22" s="8">
        <f t="shared" si="14"/>
        <v>1.0936836814475595</v>
      </c>
      <c r="AP22" s="15">
        <f t="shared" si="15"/>
        <v>732</v>
      </c>
      <c r="AQ22" s="15">
        <f t="shared" si="20"/>
        <v>1138.1428571428569</v>
      </c>
      <c r="AR22" s="15">
        <f t="shared" si="16"/>
        <v>725.85714285714312</v>
      </c>
      <c r="AS22" s="15">
        <f t="shared" si="17"/>
        <v>1280.9110125238294</v>
      </c>
    </row>
    <row r="23" spans="1:45" s="9" customFormat="1">
      <c r="A23" s="3">
        <v>43913</v>
      </c>
      <c r="B23" s="31">
        <v>21</v>
      </c>
      <c r="C23" s="9" t="str">
        <f t="shared" si="1"/>
        <v>Montag</v>
      </c>
      <c r="D23" s="68">
        <v>5155</v>
      </c>
      <c r="E23" s="68">
        <v>5091</v>
      </c>
      <c r="F23" s="68">
        <v>5223</v>
      </c>
      <c r="G23" s="68">
        <v>4689</v>
      </c>
      <c r="H23" s="68">
        <v>4622</v>
      </c>
      <c r="I23" s="68">
        <v>4758</v>
      </c>
      <c r="J23" s="68">
        <v>0.88</v>
      </c>
      <c r="K23" s="68">
        <v>0.87</v>
      </c>
      <c r="L23" s="68">
        <v>0.89</v>
      </c>
      <c r="M23" s="68">
        <v>0.92</v>
      </c>
      <c r="N23" s="68">
        <v>0.91</v>
      </c>
      <c r="O23" s="68">
        <v>0.92</v>
      </c>
      <c r="P23" s="12">
        <f t="shared" si="4"/>
        <v>4864.7142857142853</v>
      </c>
      <c r="Q23" s="15">
        <f t="shared" si="21"/>
        <v>0.9193782441256908</v>
      </c>
      <c r="R23" s="4">
        <f t="shared" si="5"/>
        <v>4764</v>
      </c>
      <c r="S23" s="4">
        <f t="shared" si="2"/>
        <v>4689.5</v>
      </c>
      <c r="T23" s="7">
        <f t="shared" si="10"/>
        <v>0.87978987852352142</v>
      </c>
      <c r="U23" s="5">
        <v>43917</v>
      </c>
      <c r="V23" s="9" t="str">
        <f t="shared" si="0"/>
        <v>Freitag</v>
      </c>
      <c r="W23" s="6">
        <v>5780</v>
      </c>
      <c r="X23" s="7"/>
      <c r="Y23" s="7"/>
      <c r="Z23" s="4">
        <f t="shared" si="3"/>
        <v>4474.5714285714284</v>
      </c>
      <c r="AA23" s="8">
        <f t="shared" si="7"/>
        <v>0.89686175695796588</v>
      </c>
      <c r="AB23" s="4">
        <f t="shared" si="11"/>
        <v>4771.921333543427</v>
      </c>
      <c r="AC23" s="8">
        <f t="shared" si="12"/>
        <v>0.9564611537854768</v>
      </c>
      <c r="AD23" s="4">
        <f t="shared" si="6"/>
        <v>4946.5714285714284</v>
      </c>
      <c r="AE23" s="8">
        <f t="shared" si="13"/>
        <v>1.3574032694343172</v>
      </c>
      <c r="AF23" s="4">
        <f t="shared" si="18"/>
        <v>5955.0858367168721</v>
      </c>
      <c r="AG23" s="8">
        <f t="shared" si="19"/>
        <v>1.63415268560187</v>
      </c>
      <c r="AH23" s="4">
        <f t="shared" si="8"/>
        <v>5441.8571428571431</v>
      </c>
      <c r="AI23" s="8">
        <f t="shared" si="14"/>
        <v>1.0291511320041067</v>
      </c>
      <c r="AJ23" s="7"/>
      <c r="AN23" s="7"/>
      <c r="AO23" s="7"/>
      <c r="AP23" s="15">
        <f t="shared" si="15"/>
        <v>466</v>
      </c>
      <c r="AQ23" s="15">
        <f t="shared" si="20"/>
        <v>290.28571428571468</v>
      </c>
      <c r="AR23" s="15">
        <f t="shared" si="16"/>
        <v>680.42857142857156</v>
      </c>
      <c r="AS23" s="15">
        <f t="shared" si="17"/>
        <v>383.07866645657305</v>
      </c>
    </row>
    <row r="24" spans="1:45" s="9" customFormat="1">
      <c r="A24" s="3">
        <v>43914</v>
      </c>
      <c r="B24" s="31">
        <v>22</v>
      </c>
      <c r="C24" s="9" t="str">
        <f t="shared" si="1"/>
        <v>Dienstag</v>
      </c>
      <c r="D24" s="68">
        <v>4138</v>
      </c>
      <c r="E24" s="68">
        <v>4078</v>
      </c>
      <c r="F24" s="68">
        <v>4199</v>
      </c>
      <c r="G24" s="68">
        <v>4397</v>
      </c>
      <c r="H24" s="68">
        <v>4332</v>
      </c>
      <c r="I24" s="68">
        <v>4464</v>
      </c>
      <c r="J24" s="68">
        <v>0.85</v>
      </c>
      <c r="K24" s="68">
        <v>0.85</v>
      </c>
      <c r="L24" s="68">
        <v>0.86</v>
      </c>
      <c r="M24" s="68">
        <v>0.9</v>
      </c>
      <c r="N24" s="68">
        <v>0.89</v>
      </c>
      <c r="O24" s="68">
        <v>0.9</v>
      </c>
      <c r="P24" s="12">
        <f t="shared" si="4"/>
        <v>4706.4285714285716</v>
      </c>
      <c r="Q24" s="15">
        <f t="shared" si="21"/>
        <v>0.89506621221433758</v>
      </c>
      <c r="R24" s="4">
        <f t="shared" si="5"/>
        <v>4118</v>
      </c>
      <c r="S24" s="4">
        <f t="shared" si="2"/>
        <v>4396.75</v>
      </c>
      <c r="T24" s="7">
        <f t="shared" si="10"/>
        <v>0.85357212191807419</v>
      </c>
      <c r="U24" s="5">
        <v>43918</v>
      </c>
      <c r="V24" s="9" t="str">
        <f t="shared" si="0"/>
        <v>Samstag</v>
      </c>
      <c r="W24" s="6">
        <v>6294</v>
      </c>
      <c r="X24" s="7"/>
      <c r="Y24" s="7"/>
      <c r="Z24" s="4">
        <f t="shared" si="3"/>
        <v>4304.1428571428569</v>
      </c>
      <c r="AA24" s="22">
        <f t="shared" si="7"/>
        <v>0.88476786186239098</v>
      </c>
      <c r="AB24" s="4">
        <f t="shared" si="11"/>
        <v>4406.3044499676744</v>
      </c>
      <c r="AC24" s="8">
        <f t="shared" si="12"/>
        <v>0.90576839484843397</v>
      </c>
      <c r="AD24" s="4">
        <f t="shared" si="6"/>
        <v>4925.2857142857147</v>
      </c>
      <c r="AE24" s="8">
        <f t="shared" si="13"/>
        <v>1.2169355123363101</v>
      </c>
      <c r="AF24" s="4">
        <f t="shared" si="18"/>
        <v>6425.0962950039748</v>
      </c>
      <c r="AG24" s="8">
        <f t="shared" si="19"/>
        <v>1.5875074676159622</v>
      </c>
      <c r="AH24" s="4">
        <f t="shared" si="8"/>
        <v>5330.2857142857147</v>
      </c>
      <c r="AI24" s="8">
        <f t="shared" si="14"/>
        <v>0.99743370402053044</v>
      </c>
      <c r="AJ24" s="7"/>
      <c r="AN24" s="7"/>
      <c r="AO24" s="7"/>
      <c r="AP24" s="15">
        <f t="shared" si="15"/>
        <v>259</v>
      </c>
      <c r="AQ24" s="15">
        <f t="shared" si="20"/>
        <v>568.42857142857156</v>
      </c>
      <c r="AR24" s="15">
        <f t="shared" si="16"/>
        <v>166.14285714285688</v>
      </c>
      <c r="AS24" s="15">
        <f t="shared" si="17"/>
        <v>268.30444996767437</v>
      </c>
    </row>
    <row r="25" spans="1:45" s="9" customFormat="1">
      <c r="A25" s="3">
        <v>43915</v>
      </c>
      <c r="B25" s="31">
        <v>23</v>
      </c>
      <c r="C25" s="9" t="str">
        <f t="shared" si="1"/>
        <v>Mittwoch</v>
      </c>
      <c r="D25" s="68">
        <v>4412</v>
      </c>
      <c r="E25" s="68">
        <v>4344</v>
      </c>
      <c r="F25" s="68">
        <v>4474</v>
      </c>
      <c r="G25" s="68">
        <v>4389</v>
      </c>
      <c r="H25" s="68">
        <v>4325</v>
      </c>
      <c r="I25" s="68">
        <v>4455</v>
      </c>
      <c r="J25" s="68">
        <v>0.89</v>
      </c>
      <c r="K25" s="68">
        <v>0.88</v>
      </c>
      <c r="L25" s="68">
        <v>0.9</v>
      </c>
      <c r="M25" s="68">
        <v>0.9</v>
      </c>
      <c r="N25" s="68">
        <v>0.89</v>
      </c>
      <c r="O25" s="68">
        <v>0.9</v>
      </c>
      <c r="P25" s="12">
        <f t="shared" si="4"/>
        <v>4576.8571428571431</v>
      </c>
      <c r="Q25" s="15">
        <f t="shared" si="21"/>
        <v>0.89686175695796588</v>
      </c>
      <c r="R25" s="4">
        <f t="shared" si="5"/>
        <v>4954</v>
      </c>
      <c r="S25" s="4">
        <f t="shared" si="2"/>
        <v>4389</v>
      </c>
      <c r="T25" s="7">
        <f t="shared" si="10"/>
        <v>0.88662188778344531</v>
      </c>
      <c r="U25" s="5">
        <v>43919</v>
      </c>
      <c r="V25" s="9" t="str">
        <f t="shared" si="0"/>
        <v>Sonntag</v>
      </c>
      <c r="W25" s="6">
        <v>3965</v>
      </c>
      <c r="X25" s="7"/>
      <c r="Y25" s="7"/>
      <c r="Z25" s="4">
        <f t="shared" si="3"/>
        <v>4227.2857142857147</v>
      </c>
      <c r="AA25" s="8">
        <f t="shared" si="7"/>
        <v>0.89819395962968585</v>
      </c>
      <c r="AB25" s="4">
        <f t="shared" si="11"/>
        <v>4212.0292250456687</v>
      </c>
      <c r="AC25" s="8">
        <f t="shared" si="12"/>
        <v>0.89495233192653456</v>
      </c>
      <c r="AD25" s="4">
        <f t="shared" si="6"/>
        <v>5116</v>
      </c>
      <c r="AE25" s="8">
        <f t="shared" si="13"/>
        <v>1.1219298245614036</v>
      </c>
      <c r="AF25" s="4">
        <f t="shared" si="18"/>
        <v>6554.9175496124471</v>
      </c>
      <c r="AG25" s="8">
        <f t="shared" si="19"/>
        <v>1.4374819187746595</v>
      </c>
      <c r="AH25" s="4">
        <f t="shared" si="8"/>
        <v>5123.1428571428569</v>
      </c>
      <c r="AI25" s="8">
        <f t="shared" si="14"/>
        <v>0.9641359285944725</v>
      </c>
      <c r="AJ25" s="7"/>
      <c r="AN25" s="7"/>
      <c r="AO25" s="7"/>
      <c r="AP25" s="15">
        <f t="shared" si="15"/>
        <v>23</v>
      </c>
      <c r="AQ25" s="15">
        <f t="shared" si="20"/>
        <v>164.85714285714312</v>
      </c>
      <c r="AR25" s="15">
        <f t="shared" si="16"/>
        <v>184.71428571428532</v>
      </c>
      <c r="AS25" s="15">
        <f t="shared" si="17"/>
        <v>199.97077495433132</v>
      </c>
    </row>
    <row r="26" spans="1:45" s="9" customFormat="1">
      <c r="A26" s="3">
        <v>43916</v>
      </c>
      <c r="B26" s="31">
        <v>24</v>
      </c>
      <c r="C26" s="9" t="str">
        <f t="shared" si="1"/>
        <v>Donnerstag</v>
      </c>
      <c r="D26" s="68">
        <v>4014</v>
      </c>
      <c r="E26" s="68">
        <v>3942</v>
      </c>
      <c r="F26" s="68">
        <v>4083</v>
      </c>
      <c r="G26" s="68">
        <v>4430</v>
      </c>
      <c r="H26" s="68">
        <v>4364</v>
      </c>
      <c r="I26" s="68">
        <v>4494</v>
      </c>
      <c r="J26" s="68">
        <v>0.97</v>
      </c>
      <c r="K26" s="68">
        <v>0.96</v>
      </c>
      <c r="L26" s="68">
        <v>0.98</v>
      </c>
      <c r="M26" s="68">
        <v>0.88</v>
      </c>
      <c r="N26" s="68">
        <v>0.88</v>
      </c>
      <c r="O26" s="68">
        <v>0.89</v>
      </c>
      <c r="P26" s="12">
        <f t="shared" si="4"/>
        <v>4474.5714285714284</v>
      </c>
      <c r="Q26" s="15">
        <f t="shared" si="21"/>
        <v>0.88476786186239098</v>
      </c>
      <c r="R26" s="4">
        <f t="shared" si="5"/>
        <v>5780</v>
      </c>
      <c r="S26" s="4">
        <f t="shared" si="2"/>
        <v>4429.75</v>
      </c>
      <c r="T26" s="7">
        <f t="shared" si="10"/>
        <v>0.96650848197239947</v>
      </c>
      <c r="U26" s="5">
        <v>43920</v>
      </c>
      <c r="V26" s="9" t="str">
        <f t="shared" si="0"/>
        <v>Montag</v>
      </c>
      <c r="W26" s="6">
        <v>4751</v>
      </c>
      <c r="X26" s="7"/>
      <c r="Y26" s="7"/>
      <c r="Z26" s="4">
        <f t="shared" si="3"/>
        <v>4152.4285714285716</v>
      </c>
      <c r="AA26" s="8">
        <f t="shared" si="7"/>
        <v>0.90726637118421871</v>
      </c>
      <c r="AB26" s="4">
        <f t="shared" si="11"/>
        <v>4137.510388102387</v>
      </c>
      <c r="AC26" s="8">
        <f t="shared" si="12"/>
        <v>0.90400688921645256</v>
      </c>
      <c r="AD26" s="4">
        <f t="shared" si="6"/>
        <v>5287.7142857142853</v>
      </c>
      <c r="AE26" s="8">
        <f t="shared" si="13"/>
        <v>1.0906680024751745</v>
      </c>
      <c r="AF26" s="4">
        <f t="shared" si="18"/>
        <v>6344.0621064468269</v>
      </c>
      <c r="AG26" s="8">
        <f t="shared" si="19"/>
        <v>1.3085551093239765</v>
      </c>
      <c r="AH26" s="4">
        <f t="shared" si="8"/>
        <v>4954.2857142857147</v>
      </c>
      <c r="AI26" s="8">
        <f t="shared" si="14"/>
        <v>0.88543927285725232</v>
      </c>
      <c r="AJ26" s="7"/>
      <c r="AN26" s="7"/>
      <c r="AO26" s="7"/>
      <c r="AP26" s="15">
        <f t="shared" si="15"/>
        <v>416</v>
      </c>
      <c r="AQ26" s="15">
        <f t="shared" si="20"/>
        <v>460.57142857142844</v>
      </c>
      <c r="AR26" s="15">
        <f t="shared" si="16"/>
        <v>138.42857142857156</v>
      </c>
      <c r="AS26" s="15">
        <f t="shared" si="17"/>
        <v>123.51038810238697</v>
      </c>
    </row>
    <row r="27" spans="1:45" s="9" customFormat="1">
      <c r="A27" s="3">
        <v>43917</v>
      </c>
      <c r="B27" s="31">
        <v>25</v>
      </c>
      <c r="C27" s="9" t="str">
        <f t="shared" si="1"/>
        <v>Freitag</v>
      </c>
      <c r="D27" s="68">
        <v>4116</v>
      </c>
      <c r="E27" s="68">
        <v>4056</v>
      </c>
      <c r="F27" s="68">
        <v>4186</v>
      </c>
      <c r="G27" s="68">
        <v>4170</v>
      </c>
      <c r="H27" s="68">
        <v>4105</v>
      </c>
      <c r="I27" s="68">
        <v>4235</v>
      </c>
      <c r="J27" s="68">
        <v>0.89</v>
      </c>
      <c r="K27" s="68">
        <v>0.88</v>
      </c>
      <c r="L27" s="68">
        <v>0.9</v>
      </c>
      <c r="M27" s="68">
        <v>0.9</v>
      </c>
      <c r="N27" s="68">
        <v>0.89</v>
      </c>
      <c r="O27" s="68">
        <v>0.9</v>
      </c>
      <c r="P27" s="12">
        <f t="shared" si="4"/>
        <v>4304.1428571428569</v>
      </c>
      <c r="Q27" s="15">
        <f t="shared" si="21"/>
        <v>0.89819395962968585</v>
      </c>
      <c r="R27" s="4">
        <f t="shared" si="5"/>
        <v>6294</v>
      </c>
      <c r="S27" s="4">
        <f t="shared" si="2"/>
        <v>4170</v>
      </c>
      <c r="T27" s="7">
        <f t="shared" si="10"/>
        <v>0.88922059921100327</v>
      </c>
      <c r="U27" s="5">
        <v>43921</v>
      </c>
      <c r="V27" s="9" t="str">
        <f t="shared" si="0"/>
        <v>Dienstag</v>
      </c>
      <c r="W27" s="6">
        <v>4615</v>
      </c>
      <c r="X27" s="7"/>
      <c r="Y27" s="7"/>
      <c r="Z27" s="4">
        <f t="shared" si="3"/>
        <v>4040.4285714285716</v>
      </c>
      <c r="AA27" s="8">
        <f t="shared" si="7"/>
        <v>0.90297554434582727</v>
      </c>
      <c r="AB27" s="4">
        <f t="shared" si="11"/>
        <v>3933.6125240178408</v>
      </c>
      <c r="AC27" s="8">
        <f t="shared" si="12"/>
        <v>0.87910375033921484</v>
      </c>
      <c r="AD27" s="4">
        <f t="shared" si="6"/>
        <v>5344</v>
      </c>
      <c r="AE27" s="8">
        <f t="shared" si="13"/>
        <v>1.08034424998556</v>
      </c>
      <c r="AF27" s="4">
        <f t="shared" si="18"/>
        <v>5795.1825488292307</v>
      </c>
      <c r="AG27" s="8">
        <f t="shared" si="19"/>
        <v>1.1715554162133834</v>
      </c>
      <c r="AH27" s="4">
        <f t="shared" si="8"/>
        <v>4832.7142857142853</v>
      </c>
      <c r="AI27" s="8">
        <f t="shared" si="14"/>
        <v>0.88806342372614377</v>
      </c>
      <c r="AJ27" s="7"/>
      <c r="AN27" s="7"/>
      <c r="AO27" s="7"/>
      <c r="AP27" s="15">
        <f t="shared" si="15"/>
        <v>54</v>
      </c>
      <c r="AQ27" s="15">
        <f t="shared" si="20"/>
        <v>188.14285714285688</v>
      </c>
      <c r="AR27" s="15">
        <f t="shared" si="16"/>
        <v>75.571428571428442</v>
      </c>
      <c r="AS27" s="15">
        <f t="shared" si="17"/>
        <v>182.38747598215923</v>
      </c>
    </row>
    <row r="28" spans="1:45" s="9" customFormat="1">
      <c r="A28" s="3">
        <v>43918</v>
      </c>
      <c r="B28" s="31">
        <v>26</v>
      </c>
      <c r="C28" s="9" t="str">
        <f t="shared" si="1"/>
        <v>Samstag</v>
      </c>
      <c r="D28" s="68">
        <v>3905</v>
      </c>
      <c r="E28" s="68">
        <v>3838</v>
      </c>
      <c r="F28" s="68">
        <v>3964</v>
      </c>
      <c r="G28" s="68">
        <v>4112</v>
      </c>
      <c r="H28" s="68">
        <v>4045</v>
      </c>
      <c r="I28" s="68">
        <v>4177</v>
      </c>
      <c r="J28" s="68">
        <v>0.94</v>
      </c>
      <c r="K28" s="68">
        <v>0.92</v>
      </c>
      <c r="L28" s="68">
        <v>0.94</v>
      </c>
      <c r="M28" s="68">
        <v>0.91</v>
      </c>
      <c r="N28" s="68">
        <v>0.9</v>
      </c>
      <c r="O28" s="68">
        <v>0.91</v>
      </c>
      <c r="P28" s="12">
        <f t="shared" si="4"/>
        <v>4227.2857142857147</v>
      </c>
      <c r="Q28" s="15">
        <f t="shared" si="21"/>
        <v>0.90726637118421871</v>
      </c>
      <c r="R28" s="4">
        <f t="shared" si="5"/>
        <v>3965</v>
      </c>
      <c r="S28" s="4">
        <f t="shared" si="2"/>
        <v>4111.75</v>
      </c>
      <c r="T28" s="7">
        <f t="shared" si="10"/>
        <v>0.93517939387047255</v>
      </c>
      <c r="U28" s="5">
        <v>43922</v>
      </c>
      <c r="V28" s="9" t="str">
        <f t="shared" si="0"/>
        <v>Mittwoch</v>
      </c>
      <c r="W28" s="6">
        <v>5453</v>
      </c>
      <c r="X28" s="7"/>
      <c r="Y28" s="7"/>
      <c r="Z28" s="4">
        <f t="shared" si="3"/>
        <v>3962.1428571428573</v>
      </c>
      <c r="AA28" s="8">
        <f t="shared" si="7"/>
        <v>0.92054167081549343</v>
      </c>
      <c r="AB28" s="4">
        <f t="shared" si="11"/>
        <v>3905.6346503024265</v>
      </c>
      <c r="AC28" s="8">
        <f t="shared" si="12"/>
        <v>0.90741287636884682</v>
      </c>
      <c r="AD28" s="4">
        <f t="shared" si="6"/>
        <v>5313.7142857142853</v>
      </c>
      <c r="AE28" s="8">
        <f t="shared" si="13"/>
        <v>1.0788641703164428</v>
      </c>
      <c r="AF28" s="4">
        <f t="shared" si="18"/>
        <v>5658.5559495123453</v>
      </c>
      <c r="AG28" s="8">
        <f t="shared" si="19"/>
        <v>1.148878720497329</v>
      </c>
      <c r="AH28" s="4">
        <f t="shared" si="8"/>
        <v>4554.2857142857147</v>
      </c>
      <c r="AI28" s="8">
        <f t="shared" si="14"/>
        <v>0.85441680960548883</v>
      </c>
      <c r="AJ28" s="7"/>
      <c r="AN28" s="7"/>
      <c r="AO28" s="7"/>
      <c r="AP28" s="15">
        <f t="shared" si="15"/>
        <v>207</v>
      </c>
      <c r="AQ28" s="15">
        <f t="shared" si="20"/>
        <v>322.28571428571468</v>
      </c>
      <c r="AR28" s="15">
        <f t="shared" si="16"/>
        <v>57.142857142857338</v>
      </c>
      <c r="AS28" s="15">
        <f t="shared" si="17"/>
        <v>0.63465030242650755</v>
      </c>
    </row>
    <row r="29" spans="1:45" s="9" customFormat="1">
      <c r="A29" s="3">
        <v>43919</v>
      </c>
      <c r="B29" s="31">
        <v>27</v>
      </c>
      <c r="C29" s="9" t="str">
        <f t="shared" si="1"/>
        <v>Sonntag</v>
      </c>
      <c r="D29" s="68">
        <v>3327</v>
      </c>
      <c r="E29" s="68">
        <v>3268</v>
      </c>
      <c r="F29" s="68">
        <v>3394</v>
      </c>
      <c r="G29" s="68">
        <v>3840</v>
      </c>
      <c r="H29" s="68">
        <v>3776</v>
      </c>
      <c r="I29" s="68">
        <v>3906</v>
      </c>
      <c r="J29" s="68">
        <v>0.88</v>
      </c>
      <c r="K29" s="68">
        <v>0.87</v>
      </c>
      <c r="L29" s="68">
        <v>0.88</v>
      </c>
      <c r="M29" s="68">
        <v>0.9</v>
      </c>
      <c r="N29" s="68">
        <v>0.9</v>
      </c>
      <c r="O29" s="68">
        <v>0.91</v>
      </c>
      <c r="P29" s="12">
        <f t="shared" si="4"/>
        <v>4152.4285714285716</v>
      </c>
      <c r="Q29" s="15">
        <f t="shared" si="21"/>
        <v>0.90297554434582727</v>
      </c>
      <c r="R29" s="4">
        <f t="shared" si="5"/>
        <v>4751</v>
      </c>
      <c r="S29" s="4">
        <f t="shared" si="2"/>
        <v>3840.5</v>
      </c>
      <c r="T29" s="7">
        <f t="shared" si="10"/>
        <v>0.87502848029163816</v>
      </c>
      <c r="U29" s="5">
        <v>43923</v>
      </c>
      <c r="V29" s="9" t="str">
        <f t="shared" si="0"/>
        <v>Donnerstag</v>
      </c>
      <c r="W29" s="6">
        <v>6156</v>
      </c>
      <c r="X29" s="7"/>
      <c r="Y29" s="7"/>
      <c r="Z29" s="4">
        <f t="shared" si="3"/>
        <v>3907.2857142857142</v>
      </c>
      <c r="AA29" s="22">
        <f t="shared" si="7"/>
        <v>0.92430130783008335</v>
      </c>
      <c r="AB29" s="4">
        <f t="shared" si="11"/>
        <v>3845.8369908181644</v>
      </c>
      <c r="AC29" s="8">
        <f t="shared" si="12"/>
        <v>0.90976509532381966</v>
      </c>
      <c r="AD29" s="4">
        <f t="shared" si="6"/>
        <v>5595.2857142857147</v>
      </c>
      <c r="AE29" s="8">
        <f t="shared" si="13"/>
        <v>1.0936836814475595</v>
      </c>
      <c r="AF29" s="4">
        <f t="shared" si="18"/>
        <v>5663.540542603223</v>
      </c>
      <c r="AG29" s="8">
        <f t="shared" si="19"/>
        <v>1.1070251256065722</v>
      </c>
      <c r="AH29" s="4">
        <f t="shared" si="8"/>
        <v>4109.2857142857147</v>
      </c>
      <c r="AI29" s="8">
        <f t="shared" si="14"/>
        <v>0.8021025040432771</v>
      </c>
      <c r="AJ29" s="7"/>
      <c r="AN29" s="7"/>
      <c r="AO29" s="7"/>
      <c r="AP29" s="15">
        <f t="shared" si="15"/>
        <v>513</v>
      </c>
      <c r="AQ29" s="15">
        <f t="shared" si="20"/>
        <v>825.42857142857156</v>
      </c>
      <c r="AR29" s="15">
        <f t="shared" si="16"/>
        <v>580.28571428571422</v>
      </c>
      <c r="AS29" s="15">
        <f t="shared" si="17"/>
        <v>518.8369908181644</v>
      </c>
    </row>
    <row r="30" spans="1:45">
      <c r="A30" s="10">
        <v>43920</v>
      </c>
      <c r="B30" s="31">
        <v>28</v>
      </c>
      <c r="C30" s="11" t="str">
        <f t="shared" si="1"/>
        <v>Montag</v>
      </c>
      <c r="D30" s="68">
        <v>4371</v>
      </c>
      <c r="E30" s="68">
        <v>4305</v>
      </c>
      <c r="F30" s="68">
        <v>4447</v>
      </c>
      <c r="G30" s="68">
        <v>3930</v>
      </c>
      <c r="H30" s="68">
        <v>3867</v>
      </c>
      <c r="I30" s="68">
        <v>3998</v>
      </c>
      <c r="J30" s="68">
        <v>0.89</v>
      </c>
      <c r="K30" s="68">
        <v>0.88</v>
      </c>
      <c r="L30" s="68">
        <v>0.9</v>
      </c>
      <c r="M30" s="68">
        <v>0.92</v>
      </c>
      <c r="N30" s="68">
        <v>0.91</v>
      </c>
      <c r="O30" s="68">
        <v>0.93</v>
      </c>
      <c r="P30" s="12">
        <f t="shared" si="4"/>
        <v>4040.4285714285716</v>
      </c>
      <c r="Q30" s="15">
        <f t="shared" si="21"/>
        <v>0.92054167081549343</v>
      </c>
      <c r="R30" s="12">
        <f t="shared" si="5"/>
        <v>4615</v>
      </c>
      <c r="S30" s="4">
        <f t="shared" si="2"/>
        <v>3929.75</v>
      </c>
      <c r="T30" s="7">
        <f t="shared" si="10"/>
        <v>0.88712681302556573</v>
      </c>
      <c r="U30" s="13">
        <v>43924</v>
      </c>
      <c r="V30" s="11" t="str">
        <f t="shared" si="0"/>
        <v>Freitag</v>
      </c>
      <c r="W30" s="14">
        <v>6174</v>
      </c>
      <c r="Z30" s="12">
        <f t="shared" si="3"/>
        <v>3871.8571428571427</v>
      </c>
      <c r="AA30" s="8">
        <f t="shared" si="7"/>
        <v>0.93243196752330815</v>
      </c>
      <c r="AB30" s="12">
        <f t="shared" si="11"/>
        <v>3746.8554670231242</v>
      </c>
      <c r="AC30" s="16">
        <f t="shared" si="12"/>
        <v>0.90232869815123229</v>
      </c>
      <c r="AD30" s="12">
        <f t="shared" si="6"/>
        <v>5441.8571428571431</v>
      </c>
      <c r="AE30" s="8">
        <f t="shared" si="13"/>
        <v>1.0291511320041067</v>
      </c>
      <c r="AF30" s="12">
        <f t="shared" si="18"/>
        <v>5654.516128385083</v>
      </c>
      <c r="AG30" s="16">
        <f t="shared" si="19"/>
        <v>1.0693686955934398</v>
      </c>
      <c r="AH30" s="12">
        <f t="shared" si="8"/>
        <v>3946.4285714285716</v>
      </c>
      <c r="AI30" s="8">
        <f t="shared" si="14"/>
        <v>0.79656862745098034</v>
      </c>
      <c r="AP30" s="15">
        <f t="shared" si="15"/>
        <v>441</v>
      </c>
      <c r="AQ30" s="15">
        <f t="shared" si="20"/>
        <v>330.57142857142844</v>
      </c>
      <c r="AR30" s="15">
        <f t="shared" si="16"/>
        <v>499.14285714285734</v>
      </c>
      <c r="AS30" s="15">
        <f t="shared" si="17"/>
        <v>624.14453297687578</v>
      </c>
    </row>
    <row r="31" spans="1:45">
      <c r="A31" s="10">
        <v>43921</v>
      </c>
      <c r="B31" s="31">
        <v>29</v>
      </c>
      <c r="C31" s="11" t="str">
        <f t="shared" si="1"/>
        <v>Dienstag</v>
      </c>
      <c r="D31" s="68">
        <v>3590</v>
      </c>
      <c r="E31" s="68">
        <v>3524</v>
      </c>
      <c r="F31" s="68">
        <v>3662</v>
      </c>
      <c r="G31" s="68">
        <v>3798</v>
      </c>
      <c r="H31" s="68">
        <v>3734</v>
      </c>
      <c r="I31" s="68">
        <v>3867</v>
      </c>
      <c r="J31" s="68">
        <v>0.91</v>
      </c>
      <c r="K31" s="68">
        <v>0.9</v>
      </c>
      <c r="L31" s="68">
        <v>0.92</v>
      </c>
      <c r="M31" s="68">
        <v>0.92</v>
      </c>
      <c r="N31" s="68">
        <v>0.92</v>
      </c>
      <c r="O31" s="68">
        <v>0.93</v>
      </c>
      <c r="P31" s="12">
        <f t="shared" si="4"/>
        <v>3962.1428571428573</v>
      </c>
      <c r="Q31" s="15">
        <f t="shared" si="21"/>
        <v>0.92430130783008335</v>
      </c>
      <c r="R31" s="12">
        <f t="shared" si="5"/>
        <v>5453</v>
      </c>
      <c r="S31" s="4">
        <f t="shared" si="2"/>
        <v>3798.25</v>
      </c>
      <c r="T31" s="7">
        <f t="shared" si="10"/>
        <v>0.91085131894484417</v>
      </c>
      <c r="U31" s="13">
        <v>43925</v>
      </c>
      <c r="V31" s="11" t="str">
        <f t="shared" si="0"/>
        <v>Samstag</v>
      </c>
      <c r="W31" s="14">
        <v>6082</v>
      </c>
      <c r="Z31" s="12">
        <f t="shared" si="3"/>
        <v>3821.8571428571427</v>
      </c>
      <c r="AA31" s="22">
        <f t="shared" si="7"/>
        <v>0.94590389986917933</v>
      </c>
      <c r="AB31" s="12">
        <f t="shared" si="11"/>
        <v>3720.4753284776903</v>
      </c>
      <c r="AC31" s="16">
        <f t="shared" si="12"/>
        <v>0.92081205315361991</v>
      </c>
      <c r="AD31" s="12">
        <f t="shared" si="6"/>
        <v>5330.2857142857147</v>
      </c>
      <c r="AE31" s="8">
        <f t="shared" si="13"/>
        <v>0.99743370402053044</v>
      </c>
      <c r="AF31" s="12">
        <f t="shared" si="18"/>
        <v>5584.2720668052998</v>
      </c>
      <c r="AG31" s="16">
        <f t="shared" si="19"/>
        <v>1.044961090345303</v>
      </c>
      <c r="AH31" s="12">
        <f t="shared" si="8"/>
        <v>3696.1428571428573</v>
      </c>
      <c r="AI31" s="8">
        <f t="shared" si="14"/>
        <v>0.76481716870141014</v>
      </c>
      <c r="AP31" s="15">
        <f t="shared" si="15"/>
        <v>208</v>
      </c>
      <c r="AQ31" s="15">
        <f t="shared" si="20"/>
        <v>372.14285714285734</v>
      </c>
      <c r="AR31" s="15">
        <f t="shared" si="16"/>
        <v>231.85714285714266</v>
      </c>
      <c r="AS31" s="15">
        <f t="shared" si="17"/>
        <v>130.47532847769025</v>
      </c>
    </row>
    <row r="32" spans="1:45">
      <c r="A32" s="10">
        <v>43922</v>
      </c>
      <c r="B32" s="31">
        <v>30</v>
      </c>
      <c r="C32" s="11" t="str">
        <f t="shared" si="1"/>
        <v>Mittwoch</v>
      </c>
      <c r="D32" s="68">
        <v>4028</v>
      </c>
      <c r="E32" s="68">
        <v>3957</v>
      </c>
      <c r="F32" s="68">
        <v>4097</v>
      </c>
      <c r="G32" s="68">
        <v>3829</v>
      </c>
      <c r="H32" s="68">
        <v>3763</v>
      </c>
      <c r="I32" s="68">
        <v>3900</v>
      </c>
      <c r="J32" s="68">
        <v>0.93</v>
      </c>
      <c r="K32" s="68">
        <v>0.92</v>
      </c>
      <c r="L32" s="68">
        <v>0.94</v>
      </c>
      <c r="M32" s="68">
        <v>0.93</v>
      </c>
      <c r="N32" s="68">
        <v>0.93</v>
      </c>
      <c r="O32" s="68">
        <v>0.94</v>
      </c>
      <c r="P32" s="12">
        <f t="shared" si="4"/>
        <v>3907.2857142857142</v>
      </c>
      <c r="Q32" s="15">
        <f t="shared" si="21"/>
        <v>0.93243196752330815</v>
      </c>
      <c r="R32" s="12">
        <f t="shared" si="5"/>
        <v>6156</v>
      </c>
      <c r="S32" s="4">
        <f t="shared" si="2"/>
        <v>3829</v>
      </c>
      <c r="T32" s="7">
        <f t="shared" si="10"/>
        <v>0.93123365963397575</v>
      </c>
      <c r="U32" s="13">
        <v>43926</v>
      </c>
      <c r="V32" s="11" t="str">
        <f t="shared" si="0"/>
        <v>Sonntag</v>
      </c>
      <c r="W32" s="14">
        <v>5936</v>
      </c>
      <c r="Z32" s="12">
        <f t="shared" si="3"/>
        <v>3701.7142857142858</v>
      </c>
      <c r="AA32" s="8">
        <f t="shared" si="7"/>
        <v>0.93427077699657468</v>
      </c>
      <c r="AB32" s="12">
        <f t="shared" si="11"/>
        <v>3686.0344393933415</v>
      </c>
      <c r="AC32" s="16">
        <f t="shared" si="12"/>
        <v>0.93031336130352948</v>
      </c>
      <c r="AD32" s="12">
        <f t="shared" si="6"/>
        <v>5123.1428571428569</v>
      </c>
      <c r="AE32" s="8">
        <f t="shared" si="13"/>
        <v>0.9641359285944725</v>
      </c>
      <c r="AF32" s="12">
        <f t="shared" si="18"/>
        <v>5954.461026581519</v>
      </c>
      <c r="AG32" s="16">
        <f t="shared" si="19"/>
        <v>1.1205835892588083</v>
      </c>
      <c r="AH32" s="12">
        <f t="shared" si="8"/>
        <v>3479.4285714285716</v>
      </c>
      <c r="AI32" s="8">
        <f t="shared" si="14"/>
        <v>0.76398996235884564</v>
      </c>
      <c r="AP32" s="15">
        <f t="shared" si="15"/>
        <v>199</v>
      </c>
      <c r="AQ32" s="15">
        <f t="shared" si="20"/>
        <v>120.71428571428578</v>
      </c>
      <c r="AR32" s="15">
        <f t="shared" si="16"/>
        <v>326.28571428571422</v>
      </c>
      <c r="AS32" s="15">
        <f t="shared" si="17"/>
        <v>341.96556060665853</v>
      </c>
    </row>
    <row r="33" spans="1:45">
      <c r="A33" s="10">
        <v>43923</v>
      </c>
      <c r="B33" s="31">
        <v>31</v>
      </c>
      <c r="C33" s="11" t="str">
        <f t="shared" si="1"/>
        <v>Donnerstag</v>
      </c>
      <c r="D33" s="68">
        <v>3766</v>
      </c>
      <c r="E33" s="68">
        <v>3701</v>
      </c>
      <c r="F33" s="68">
        <v>3835</v>
      </c>
      <c r="G33" s="68">
        <v>3939</v>
      </c>
      <c r="H33" s="68">
        <v>3872</v>
      </c>
      <c r="I33" s="68">
        <v>4010</v>
      </c>
      <c r="J33" s="68">
        <v>1.03</v>
      </c>
      <c r="K33" s="68">
        <v>1.01</v>
      </c>
      <c r="L33" s="68">
        <v>1.04</v>
      </c>
      <c r="M33" s="68">
        <v>0.95</v>
      </c>
      <c r="N33" s="68">
        <v>0.94</v>
      </c>
      <c r="O33" s="68">
        <v>0.95</v>
      </c>
      <c r="P33" s="12">
        <f t="shared" si="4"/>
        <v>3871.8571428571427</v>
      </c>
      <c r="Q33" s="15">
        <f t="shared" si="21"/>
        <v>0.94590389986917933</v>
      </c>
      <c r="R33" s="12">
        <f t="shared" si="5"/>
        <v>6174</v>
      </c>
      <c r="S33" s="4">
        <f t="shared" si="2"/>
        <v>3938.75</v>
      </c>
      <c r="T33" s="7">
        <f t="shared" si="10"/>
        <v>1.0255826064314542</v>
      </c>
      <c r="U33" s="13">
        <v>43927</v>
      </c>
      <c r="V33" s="11" t="str">
        <f t="shared" si="0"/>
        <v>Montag</v>
      </c>
      <c r="W33" s="14">
        <v>3677</v>
      </c>
      <c r="Z33" s="12">
        <f t="shared" si="3"/>
        <v>3616</v>
      </c>
      <c r="AA33" s="8">
        <f t="shared" si="7"/>
        <v>0.925450623377573</v>
      </c>
      <c r="AB33" s="12">
        <f t="shared" si="11"/>
        <v>3685.051635321106</v>
      </c>
      <c r="AC33" s="16">
        <f t="shared" si="12"/>
        <v>0.94312315627391108</v>
      </c>
      <c r="AD33" s="12">
        <f t="shared" si="6"/>
        <v>4954.2857142857147</v>
      </c>
      <c r="AE33" s="8">
        <f t="shared" si="13"/>
        <v>0.88543927285725232</v>
      </c>
      <c r="AF33" s="12">
        <f t="shared" si="18"/>
        <v>5561.3835509154533</v>
      </c>
      <c r="AG33" s="16">
        <f t="shared" si="19"/>
        <v>0.99394094151730206</v>
      </c>
      <c r="AH33" s="12">
        <f t="shared" si="8"/>
        <v>3178.2857142857142</v>
      </c>
      <c r="AI33" s="8">
        <f t="shared" si="14"/>
        <v>0.77343994437684682</v>
      </c>
      <c r="AP33" s="15">
        <f t="shared" si="15"/>
        <v>173</v>
      </c>
      <c r="AQ33" s="15">
        <f t="shared" si="20"/>
        <v>105.85714285714266</v>
      </c>
      <c r="AR33" s="15">
        <f t="shared" si="16"/>
        <v>150</v>
      </c>
      <c r="AS33" s="15">
        <f t="shared" si="17"/>
        <v>80.948364678893995</v>
      </c>
    </row>
    <row r="34" spans="1:45">
      <c r="A34" s="10">
        <v>43924</v>
      </c>
      <c r="B34" s="31">
        <v>32</v>
      </c>
      <c r="C34" s="11" t="str">
        <f t="shared" si="1"/>
        <v>Freitag</v>
      </c>
      <c r="D34" s="68">
        <v>3766</v>
      </c>
      <c r="E34" s="68">
        <v>3699</v>
      </c>
      <c r="F34" s="68">
        <v>3839</v>
      </c>
      <c r="G34" s="68">
        <v>3787</v>
      </c>
      <c r="H34" s="68">
        <v>3720</v>
      </c>
      <c r="I34" s="68">
        <v>3858</v>
      </c>
      <c r="J34" s="68">
        <v>0.96</v>
      </c>
      <c r="K34" s="68">
        <v>0.95</v>
      </c>
      <c r="L34" s="68">
        <v>0.98</v>
      </c>
      <c r="M34" s="68">
        <v>0.93</v>
      </c>
      <c r="N34" s="68">
        <v>0.93</v>
      </c>
      <c r="O34" s="68">
        <v>0.94</v>
      </c>
      <c r="P34" s="12">
        <f t="shared" si="4"/>
        <v>3821.8571428571427</v>
      </c>
      <c r="Q34" s="15">
        <f t="shared" si="21"/>
        <v>0.93427077699657468</v>
      </c>
      <c r="R34" s="12">
        <f t="shared" si="5"/>
        <v>6082</v>
      </c>
      <c r="S34" s="4">
        <f t="shared" si="2"/>
        <v>3787.5</v>
      </c>
      <c r="T34" s="7">
        <f t="shared" si="10"/>
        <v>0.96380176856034094</v>
      </c>
      <c r="U34" s="13">
        <v>43928</v>
      </c>
      <c r="V34" s="11" t="str">
        <f t="shared" ref="V34:V64" si="22">TEXT(U34,"TTTT")</f>
        <v>Dienstag</v>
      </c>
      <c r="W34" s="14">
        <v>3834</v>
      </c>
      <c r="X34" s="15">
        <v>1.3</v>
      </c>
      <c r="Z34" s="12">
        <f t="shared" si="3"/>
        <v>3470.8571428571427</v>
      </c>
      <c r="AA34" s="8">
        <f t="shared" si="7"/>
        <v>0.89643212928458105</v>
      </c>
      <c r="AB34" s="12">
        <f t="shared" si="11"/>
        <v>3668.1357493360301</v>
      </c>
      <c r="AC34" s="16">
        <f t="shared" si="12"/>
        <v>0.94738406247840501</v>
      </c>
      <c r="AD34" s="12">
        <f t="shared" si="6"/>
        <v>4832.7142857142853</v>
      </c>
      <c r="AE34" s="8">
        <f t="shared" si="13"/>
        <v>0.88806342372614377</v>
      </c>
      <c r="AF34" s="12">
        <f t="shared" si="18"/>
        <v>5318.8875859677237</v>
      </c>
      <c r="AG34" s="16">
        <f t="shared" si="19"/>
        <v>0.97740301634877969</v>
      </c>
      <c r="AH34" s="12">
        <f t="shared" si="8"/>
        <v>2900.7142857142858</v>
      </c>
      <c r="AI34" s="8">
        <f t="shared" si="14"/>
        <v>0.73502262443438915</v>
      </c>
      <c r="AJ34" s="15">
        <f>ABS(J34-$M34)</f>
        <v>2.9999999999999916E-2</v>
      </c>
      <c r="AK34" s="15">
        <f t="shared" ref="AK34:AK72" si="23">ABS(M34-$M34)</f>
        <v>0</v>
      </c>
      <c r="AL34" s="15">
        <f>ABS(AA34-$M34)</f>
        <v>3.3567870715419001E-2</v>
      </c>
      <c r="AM34" s="15">
        <f t="shared" ref="AM34:AM73" si="24">ABS(AC34-$M34)</f>
        <v>1.738406247840496E-2</v>
      </c>
      <c r="AN34" s="15">
        <f t="shared" ref="AN34:AN73" si="25">ABS(X34-$M34)</f>
        <v>0.37</v>
      </c>
      <c r="AO34" s="15">
        <f t="shared" ref="AO34:AO73" si="26">ABS(AG34-$M34)</f>
        <v>4.7403016348779636E-2</v>
      </c>
      <c r="AP34" s="15">
        <f t="shared" si="15"/>
        <v>21</v>
      </c>
      <c r="AQ34" s="15">
        <f t="shared" si="20"/>
        <v>55.857142857142662</v>
      </c>
      <c r="AR34" s="15">
        <f t="shared" si="16"/>
        <v>295.14285714285734</v>
      </c>
      <c r="AS34" s="15">
        <f t="shared" si="17"/>
        <v>97.864250663969869</v>
      </c>
    </row>
    <row r="35" spans="1:45">
      <c r="A35" s="10">
        <v>43925</v>
      </c>
      <c r="B35" s="31">
        <v>33</v>
      </c>
      <c r="C35" s="11" t="str">
        <f t="shared" si="1"/>
        <v>Samstag</v>
      </c>
      <c r="D35" s="68">
        <v>3064</v>
      </c>
      <c r="E35" s="68">
        <v>3003</v>
      </c>
      <c r="F35" s="68">
        <v>3141</v>
      </c>
      <c r="G35" s="68">
        <v>3656</v>
      </c>
      <c r="H35" s="68">
        <v>3590</v>
      </c>
      <c r="I35" s="68">
        <v>3728</v>
      </c>
      <c r="J35" s="68">
        <v>0.96</v>
      </c>
      <c r="K35" s="68">
        <v>0.95</v>
      </c>
      <c r="L35" s="68">
        <v>0.97</v>
      </c>
      <c r="M35" s="68">
        <v>0.93</v>
      </c>
      <c r="N35" s="68">
        <v>0.92</v>
      </c>
      <c r="O35" s="68">
        <v>0.93</v>
      </c>
      <c r="P35" s="12">
        <f t="shared" si="4"/>
        <v>3701.7142857142858</v>
      </c>
      <c r="Q35" s="15">
        <f t="shared" si="21"/>
        <v>0.925450623377573</v>
      </c>
      <c r="R35" s="12">
        <f t="shared" si="5"/>
        <v>5936</v>
      </c>
      <c r="S35" s="4">
        <f t="shared" si="2"/>
        <v>3656</v>
      </c>
      <c r="T35" s="7">
        <f t="shared" si="10"/>
        <v>0.96254854209175278</v>
      </c>
      <c r="U35" s="13">
        <v>43929</v>
      </c>
      <c r="V35" s="11" t="str">
        <f t="shared" si="22"/>
        <v>Mittwoch</v>
      </c>
      <c r="W35" s="14">
        <v>4003</v>
      </c>
      <c r="X35" s="15">
        <v>1.2</v>
      </c>
      <c r="Z35" s="12">
        <f t="shared" si="3"/>
        <v>3400</v>
      </c>
      <c r="AA35" s="8">
        <f t="shared" si="7"/>
        <v>0.88961985571711588</v>
      </c>
      <c r="AB35" s="12">
        <f t="shared" si="11"/>
        <v>3520.8239813683431</v>
      </c>
      <c r="AC35" s="16">
        <f t="shared" si="12"/>
        <v>0.92123380067949023</v>
      </c>
      <c r="AD35" s="12">
        <f t="shared" si="6"/>
        <v>4554.2857142857147</v>
      </c>
      <c r="AE35" s="8">
        <f t="shared" si="13"/>
        <v>0.85441680960548883</v>
      </c>
      <c r="AF35" s="12">
        <f t="shared" si="18"/>
        <v>4960.2874440459718</v>
      </c>
      <c r="AG35" s="16">
        <f t="shared" si="19"/>
        <v>0.93058565899232959</v>
      </c>
      <c r="AH35" s="12">
        <f t="shared" si="8"/>
        <v>2825.8571428571427</v>
      </c>
      <c r="AI35" s="8">
        <f t="shared" si="14"/>
        <v>0.7645421868356973</v>
      </c>
      <c r="AJ35" s="15">
        <f t="shared" ref="AJ35:AJ72" si="27">ABS(J35-$M35)</f>
        <v>2.9999999999999916E-2</v>
      </c>
      <c r="AK35" s="15">
        <f t="shared" si="23"/>
        <v>0</v>
      </c>
      <c r="AL35" s="15">
        <f t="shared" ref="AL35:AL72" si="28">ABS(AA35-$M35)</f>
        <v>4.0380144282884167E-2</v>
      </c>
      <c r="AM35" s="15">
        <f t="shared" si="24"/>
        <v>8.7661993205098154E-3</v>
      </c>
      <c r="AN35" s="15">
        <f t="shared" si="25"/>
        <v>0.26999999999999991</v>
      </c>
      <c r="AO35" s="15">
        <f t="shared" si="26"/>
        <v>5.8565899232954077E-4</v>
      </c>
      <c r="AP35" s="15">
        <f t="shared" si="15"/>
        <v>592</v>
      </c>
      <c r="AQ35" s="15">
        <f t="shared" si="20"/>
        <v>637.71428571428578</v>
      </c>
      <c r="AR35" s="15">
        <f t="shared" si="16"/>
        <v>336</v>
      </c>
      <c r="AS35" s="15">
        <f t="shared" si="17"/>
        <v>456.82398136834308</v>
      </c>
    </row>
    <row r="36" spans="1:45">
      <c r="A36" s="10">
        <v>43926</v>
      </c>
      <c r="B36" s="31">
        <v>34</v>
      </c>
      <c r="C36" s="11" t="str">
        <f t="shared" si="1"/>
        <v>Sonntag</v>
      </c>
      <c r="D36" s="68">
        <v>2727</v>
      </c>
      <c r="E36" s="68">
        <v>2672</v>
      </c>
      <c r="F36" s="68">
        <v>2789</v>
      </c>
      <c r="G36" s="68">
        <v>3330</v>
      </c>
      <c r="H36" s="68">
        <v>3269</v>
      </c>
      <c r="I36" s="68">
        <v>3401</v>
      </c>
      <c r="J36" s="68">
        <v>0.87</v>
      </c>
      <c r="K36" s="68">
        <v>0.86</v>
      </c>
      <c r="L36" s="68">
        <v>0.88</v>
      </c>
      <c r="M36" s="68">
        <v>0.9</v>
      </c>
      <c r="N36" s="68">
        <v>0.89</v>
      </c>
      <c r="O36" s="68">
        <v>0.9</v>
      </c>
      <c r="P36" s="12">
        <f t="shared" si="4"/>
        <v>3616</v>
      </c>
      <c r="Q36" s="15">
        <f t="shared" si="21"/>
        <v>0.89643212928458105</v>
      </c>
      <c r="R36" s="12">
        <f t="shared" si="5"/>
        <v>3677</v>
      </c>
      <c r="S36" s="4">
        <f t="shared" si="2"/>
        <v>3330.75</v>
      </c>
      <c r="T36" s="7">
        <f t="shared" si="10"/>
        <v>0.86987464089840694</v>
      </c>
      <c r="U36" s="13">
        <v>43930</v>
      </c>
      <c r="V36" s="11" t="str">
        <f t="shared" si="22"/>
        <v>Donnerstag</v>
      </c>
      <c r="W36" s="14">
        <v>4974</v>
      </c>
      <c r="X36" s="15">
        <v>1.1000000000000001</v>
      </c>
      <c r="Z36" s="12">
        <f t="shared" si="3"/>
        <v>3238.2857142857142</v>
      </c>
      <c r="AA36" s="22">
        <f t="shared" si="7"/>
        <v>0.87480703920963254</v>
      </c>
      <c r="AB36" s="12">
        <f t="shared" si="11"/>
        <v>3398.8432026087626</v>
      </c>
      <c r="AC36" s="16">
        <f t="shared" si="12"/>
        <v>0.91818085899433999</v>
      </c>
      <c r="AD36" s="12">
        <f t="shared" si="6"/>
        <v>4109.2857142857147</v>
      </c>
      <c r="AE36" s="8">
        <f t="shared" si="13"/>
        <v>0.8021025040432771</v>
      </c>
      <c r="AF36" s="12">
        <f t="shared" si="18"/>
        <v>4455.8685400286404</v>
      </c>
      <c r="AG36" s="16">
        <f t="shared" si="19"/>
        <v>0.86975293570354373</v>
      </c>
      <c r="AH36" s="12">
        <f t="shared" si="8"/>
        <v>2774</v>
      </c>
      <c r="AI36" s="8">
        <f t="shared" si="14"/>
        <v>0.79725734931844305</v>
      </c>
      <c r="AJ36" s="15">
        <f t="shared" si="27"/>
        <v>3.0000000000000027E-2</v>
      </c>
      <c r="AK36" s="15">
        <f t="shared" si="23"/>
        <v>0</v>
      </c>
      <c r="AL36" s="15">
        <f t="shared" si="28"/>
        <v>2.519296079036748E-2</v>
      </c>
      <c r="AM36" s="15">
        <f t="shared" si="24"/>
        <v>1.8180858994339966E-2</v>
      </c>
      <c r="AN36" s="15">
        <f t="shared" si="25"/>
        <v>0.20000000000000007</v>
      </c>
      <c r="AO36" s="15">
        <f t="shared" si="26"/>
        <v>3.0247064296456294E-2</v>
      </c>
      <c r="AP36" s="15">
        <f t="shared" si="15"/>
        <v>603</v>
      </c>
      <c r="AQ36" s="15">
        <f t="shared" si="20"/>
        <v>889</v>
      </c>
      <c r="AR36" s="15">
        <f t="shared" si="16"/>
        <v>511.28571428571422</v>
      </c>
      <c r="AS36" s="15">
        <f t="shared" si="17"/>
        <v>671.84320260876257</v>
      </c>
    </row>
    <row r="37" spans="1:45" s="9" customFormat="1">
      <c r="A37" s="3">
        <v>43927</v>
      </c>
      <c r="B37" s="31">
        <v>35</v>
      </c>
      <c r="C37" s="9" t="str">
        <f t="shared" si="1"/>
        <v>Montag</v>
      </c>
      <c r="D37" s="68">
        <v>3355</v>
      </c>
      <c r="E37" s="68">
        <v>3295</v>
      </c>
      <c r="F37" s="68">
        <v>3425</v>
      </c>
      <c r="G37" s="68">
        <v>3228</v>
      </c>
      <c r="H37" s="68">
        <v>3167</v>
      </c>
      <c r="I37" s="68">
        <v>3298</v>
      </c>
      <c r="J37" s="68">
        <v>0.82</v>
      </c>
      <c r="K37" s="68">
        <v>0.81</v>
      </c>
      <c r="L37" s="68">
        <v>0.83</v>
      </c>
      <c r="M37" s="68">
        <v>0.89</v>
      </c>
      <c r="N37" s="68">
        <v>0.88</v>
      </c>
      <c r="O37" s="68">
        <v>0.9</v>
      </c>
      <c r="P37" s="12">
        <f t="shared" si="4"/>
        <v>3470.8571428571427</v>
      </c>
      <c r="Q37" s="15">
        <f t="shared" si="21"/>
        <v>0.88961985571711588</v>
      </c>
      <c r="R37" s="4">
        <f t="shared" si="5"/>
        <v>3834</v>
      </c>
      <c r="S37" s="4">
        <f t="shared" ref="S37:S64" si="29">AVERAGE(D34:D37)</f>
        <v>3228</v>
      </c>
      <c r="T37" s="7">
        <f t="shared" si="10"/>
        <v>0.81954934941288482</v>
      </c>
      <c r="U37" s="5">
        <v>43931</v>
      </c>
      <c r="V37" s="9" t="str">
        <f t="shared" si="22"/>
        <v>Freitag</v>
      </c>
      <c r="W37" s="6">
        <v>5323</v>
      </c>
      <c r="X37" s="7">
        <v>1.1000000000000001</v>
      </c>
      <c r="Y37" s="7"/>
      <c r="Z37" s="4">
        <f t="shared" ref="Z37:Z64" si="30">AVERAGE(D34:D40)</f>
        <v>3087.5714285714284</v>
      </c>
      <c r="AA37" s="22">
        <f t="shared" si="7"/>
        <v>0.8538637800252844</v>
      </c>
      <c r="AB37" s="4">
        <f t="shared" si="11"/>
        <v>3187.65278692316</v>
      </c>
      <c r="AC37" s="22">
        <f t="shared" si="12"/>
        <v>0.88154114682609508</v>
      </c>
      <c r="AD37" s="4">
        <f t="shared" si="6"/>
        <v>3946.4285714285716</v>
      </c>
      <c r="AE37" s="8">
        <f t="shared" si="13"/>
        <v>0.79656862745098034</v>
      </c>
      <c r="AF37" s="4">
        <f t="shared" si="18"/>
        <v>4412.1178806516027</v>
      </c>
      <c r="AG37" s="22">
        <f t="shared" si="19"/>
        <v>0.89056589286508703</v>
      </c>
      <c r="AH37" s="4">
        <f t="shared" si="8"/>
        <v>2665.1428571428573</v>
      </c>
      <c r="AI37" s="8">
        <f t="shared" si="14"/>
        <v>0.83854728514922694</v>
      </c>
      <c r="AJ37" s="15">
        <f t="shared" si="27"/>
        <v>7.0000000000000062E-2</v>
      </c>
      <c r="AK37" s="15">
        <f t="shared" si="23"/>
        <v>0</v>
      </c>
      <c r="AL37" s="15">
        <f t="shared" si="28"/>
        <v>3.6136219974715611E-2</v>
      </c>
      <c r="AM37" s="15">
        <f t="shared" si="24"/>
        <v>8.4588531739049344E-3</v>
      </c>
      <c r="AN37" s="15">
        <f t="shared" si="25"/>
        <v>0.21000000000000008</v>
      </c>
      <c r="AO37" s="15">
        <f t="shared" si="26"/>
        <v>5.6589286508701431E-4</v>
      </c>
      <c r="AP37" s="15">
        <f t="shared" si="15"/>
        <v>127</v>
      </c>
      <c r="AQ37" s="15">
        <f t="shared" si="20"/>
        <v>115.85714285714266</v>
      </c>
      <c r="AR37" s="15">
        <f t="shared" si="16"/>
        <v>267.42857142857156</v>
      </c>
      <c r="AS37" s="15">
        <f t="shared" si="17"/>
        <v>167.34721307684003</v>
      </c>
    </row>
    <row r="38" spans="1:45" s="9" customFormat="1">
      <c r="A38" s="3">
        <v>43928</v>
      </c>
      <c r="B38" s="31">
        <v>36</v>
      </c>
      <c r="C38" s="9" t="str">
        <f t="shared" si="1"/>
        <v>Dienstag</v>
      </c>
      <c r="D38" s="68">
        <v>3094</v>
      </c>
      <c r="E38" s="68">
        <v>3037</v>
      </c>
      <c r="F38" s="68">
        <v>3146</v>
      </c>
      <c r="G38" s="68">
        <v>3060</v>
      </c>
      <c r="H38" s="68">
        <v>3002</v>
      </c>
      <c r="I38" s="68">
        <v>3125</v>
      </c>
      <c r="J38" s="68">
        <v>0.81</v>
      </c>
      <c r="K38" s="68">
        <v>0.8</v>
      </c>
      <c r="L38" s="68">
        <v>0.82</v>
      </c>
      <c r="M38" s="68">
        <v>0.87</v>
      </c>
      <c r="N38" s="68">
        <v>0.87</v>
      </c>
      <c r="O38" s="68">
        <v>0.88</v>
      </c>
      <c r="P38" s="12">
        <f t="shared" si="4"/>
        <v>3400</v>
      </c>
      <c r="Q38" s="15">
        <f t="shared" si="21"/>
        <v>0.87480703920963254</v>
      </c>
      <c r="R38" s="4">
        <f t="shared" si="5"/>
        <v>4003</v>
      </c>
      <c r="S38" s="4">
        <f t="shared" si="29"/>
        <v>3060</v>
      </c>
      <c r="T38" s="7">
        <f t="shared" si="10"/>
        <v>0.80792079207920797</v>
      </c>
      <c r="U38" s="5">
        <v>43932</v>
      </c>
      <c r="V38" s="9" t="str">
        <f t="shared" si="22"/>
        <v>Samstag</v>
      </c>
      <c r="W38" s="6">
        <v>4133</v>
      </c>
      <c r="X38" s="22">
        <v>1.3</v>
      </c>
      <c r="Y38" s="22"/>
      <c r="Z38" s="4">
        <f t="shared" si="30"/>
        <v>2882.4285714285716</v>
      </c>
      <c r="AA38" s="8">
        <f t="shared" si="7"/>
        <v>0.83046592031610145</v>
      </c>
      <c r="AB38" s="4">
        <f t="shared" si="11"/>
        <v>3094.3314179616777</v>
      </c>
      <c r="AC38" s="8">
        <f t="shared" si="12"/>
        <v>0.89151794228398684</v>
      </c>
      <c r="AD38" s="4">
        <f t="shared" si="6"/>
        <v>3696.1428571428573</v>
      </c>
      <c r="AE38" s="8">
        <f t="shared" si="13"/>
        <v>0.76481716870141014</v>
      </c>
      <c r="AF38" s="4">
        <f t="shared" si="18"/>
        <v>4091.9303084650005</v>
      </c>
      <c r="AG38" s="8">
        <f t="shared" si="19"/>
        <v>0.8467147169368</v>
      </c>
      <c r="AH38" s="4">
        <f t="shared" si="8"/>
        <v>2622.7142857142858</v>
      </c>
      <c r="AI38" s="8">
        <f t="shared" si="14"/>
        <v>0.90416153656734799</v>
      </c>
      <c r="AJ38" s="15">
        <f t="shared" si="27"/>
        <v>5.9999999999999942E-2</v>
      </c>
      <c r="AK38" s="15">
        <f t="shared" si="23"/>
        <v>0</v>
      </c>
      <c r="AL38" s="15">
        <f t="shared" si="28"/>
        <v>3.9534079683898549E-2</v>
      </c>
      <c r="AM38" s="15">
        <f t="shared" si="24"/>
        <v>2.1517942283986846E-2</v>
      </c>
      <c r="AN38" s="15">
        <f t="shared" si="25"/>
        <v>0.43000000000000005</v>
      </c>
      <c r="AO38" s="15">
        <f t="shared" si="26"/>
        <v>2.3285283063199991E-2</v>
      </c>
      <c r="AP38" s="15">
        <f t="shared" si="15"/>
        <v>34</v>
      </c>
      <c r="AQ38" s="15">
        <f t="shared" si="20"/>
        <v>306</v>
      </c>
      <c r="AR38" s="15">
        <f t="shared" si="16"/>
        <v>211.57142857142844</v>
      </c>
      <c r="AS38" s="15">
        <f t="shared" si="17"/>
        <v>0.33141796167774373</v>
      </c>
    </row>
    <row r="39" spans="1:45" s="9" customFormat="1">
      <c r="A39" s="3">
        <v>43929</v>
      </c>
      <c r="B39" s="31">
        <v>37</v>
      </c>
      <c r="C39" s="9" t="str">
        <f t="shared" si="1"/>
        <v>Mittwoch</v>
      </c>
      <c r="D39" s="68">
        <v>2896</v>
      </c>
      <c r="E39" s="68">
        <v>2847</v>
      </c>
      <c r="F39" s="68">
        <v>2953</v>
      </c>
      <c r="G39" s="68">
        <v>3018</v>
      </c>
      <c r="H39" s="68">
        <v>2963</v>
      </c>
      <c r="I39" s="68">
        <v>3078</v>
      </c>
      <c r="J39" s="68">
        <v>0.83</v>
      </c>
      <c r="K39" s="68">
        <v>0.81</v>
      </c>
      <c r="L39" s="68">
        <v>0.84</v>
      </c>
      <c r="M39" s="68">
        <v>0.85</v>
      </c>
      <c r="N39" s="68">
        <v>0.85</v>
      </c>
      <c r="O39" s="68">
        <v>0.86</v>
      </c>
      <c r="P39" s="12">
        <f t="shared" si="4"/>
        <v>3238.2857142857142</v>
      </c>
      <c r="Q39" s="15">
        <f t="shared" si="21"/>
        <v>0.8538637800252844</v>
      </c>
      <c r="R39" s="4">
        <f t="shared" si="5"/>
        <v>4974</v>
      </c>
      <c r="S39" s="4">
        <f t="shared" si="29"/>
        <v>3018</v>
      </c>
      <c r="T39" s="7">
        <f t="shared" si="10"/>
        <v>0.82549234135667393</v>
      </c>
      <c r="U39" s="5">
        <v>43933</v>
      </c>
      <c r="V39" s="9" t="str">
        <f t="shared" si="22"/>
        <v>Sonntag</v>
      </c>
      <c r="W39" s="6">
        <v>2821</v>
      </c>
      <c r="X39" s="22">
        <v>1.3</v>
      </c>
      <c r="Y39" s="22"/>
      <c r="Z39" s="4">
        <f t="shared" si="30"/>
        <v>2733.5714285714284</v>
      </c>
      <c r="AA39" s="8">
        <f t="shared" si="7"/>
        <v>0.80399159663865538</v>
      </c>
      <c r="AB39" s="4">
        <f t="shared" si="11"/>
        <v>2922.3881742599474</v>
      </c>
      <c r="AC39" s="8">
        <f t="shared" si="12"/>
        <v>0.85952593360586693</v>
      </c>
      <c r="AD39" s="4">
        <f t="shared" si="6"/>
        <v>3479.4285714285716</v>
      </c>
      <c r="AE39" s="8">
        <f t="shared" si="13"/>
        <v>0.76398996235884564</v>
      </c>
      <c r="AF39" s="4">
        <f t="shared" si="18"/>
        <v>3582.6568256432533</v>
      </c>
      <c r="AG39" s="8">
        <f t="shared" si="19"/>
        <v>0.78665614113873183</v>
      </c>
      <c r="AH39" s="4">
        <f t="shared" si="8"/>
        <v>2587.1428571428573</v>
      </c>
      <c r="AI39" s="8">
        <f t="shared" si="14"/>
        <v>0.91552499873616111</v>
      </c>
      <c r="AJ39" s="15">
        <f t="shared" si="27"/>
        <v>2.0000000000000018E-2</v>
      </c>
      <c r="AK39" s="15">
        <f t="shared" si="23"/>
        <v>0</v>
      </c>
      <c r="AL39" s="15">
        <f t="shared" si="28"/>
        <v>4.6008403361344596E-2</v>
      </c>
      <c r="AM39" s="15">
        <f t="shared" si="24"/>
        <v>9.5259336058669541E-3</v>
      </c>
      <c r="AN39" s="15">
        <f t="shared" si="25"/>
        <v>0.45000000000000007</v>
      </c>
      <c r="AO39" s="15">
        <f t="shared" si="26"/>
        <v>6.3343858861268143E-2</v>
      </c>
      <c r="AP39" s="15">
        <f t="shared" si="15"/>
        <v>122</v>
      </c>
      <c r="AQ39" s="15">
        <f t="shared" si="20"/>
        <v>342.28571428571422</v>
      </c>
      <c r="AR39" s="15">
        <f t="shared" si="16"/>
        <v>162.42857142857156</v>
      </c>
      <c r="AS39" s="15">
        <f t="shared" si="17"/>
        <v>26.388174259947391</v>
      </c>
    </row>
    <row r="40" spans="1:45" s="9" customFormat="1">
      <c r="A40" s="3">
        <v>43930</v>
      </c>
      <c r="B40" s="31">
        <v>38</v>
      </c>
      <c r="C40" s="9" t="str">
        <f t="shared" si="1"/>
        <v>Donnerstag</v>
      </c>
      <c r="D40" s="68">
        <v>2711</v>
      </c>
      <c r="E40" s="68">
        <v>2652</v>
      </c>
      <c r="F40" s="68">
        <v>2787</v>
      </c>
      <c r="G40" s="68">
        <v>3014</v>
      </c>
      <c r="H40" s="68">
        <v>2957</v>
      </c>
      <c r="I40" s="68">
        <v>3078</v>
      </c>
      <c r="J40" s="68">
        <v>0.91</v>
      </c>
      <c r="K40" s="68">
        <v>0.89</v>
      </c>
      <c r="L40" s="68">
        <v>0.92</v>
      </c>
      <c r="M40" s="68">
        <v>0.83</v>
      </c>
      <c r="N40" s="68">
        <v>0.82</v>
      </c>
      <c r="O40" s="68">
        <v>0.84</v>
      </c>
      <c r="P40" s="12">
        <f t="shared" si="4"/>
        <v>3087.5714285714284</v>
      </c>
      <c r="Q40" s="15">
        <f t="shared" si="21"/>
        <v>0.83046592031610145</v>
      </c>
      <c r="R40" s="4">
        <f t="shared" si="5"/>
        <v>5323</v>
      </c>
      <c r="S40" s="4">
        <f t="shared" si="29"/>
        <v>3014</v>
      </c>
      <c r="T40" s="7">
        <f t="shared" si="10"/>
        <v>0.90490129850634238</v>
      </c>
      <c r="U40" s="5">
        <v>43934</v>
      </c>
      <c r="V40" s="9" t="str">
        <f t="shared" si="22"/>
        <v>Montag</v>
      </c>
      <c r="W40" s="6">
        <v>2537</v>
      </c>
      <c r="X40" s="7">
        <v>1.2</v>
      </c>
      <c r="Y40" s="7"/>
      <c r="Z40" s="4">
        <f t="shared" si="30"/>
        <v>2628.4285714285716</v>
      </c>
      <c r="AA40" s="8">
        <f t="shared" si="7"/>
        <v>0.81167284277395457</v>
      </c>
      <c r="AB40" s="4">
        <f t="shared" si="11"/>
        <v>2757.7940073579771</v>
      </c>
      <c r="AC40" s="8">
        <f t="shared" si="12"/>
        <v>0.85162158335564853</v>
      </c>
      <c r="AD40" s="4">
        <f t="shared" si="6"/>
        <v>3178.2857142857142</v>
      </c>
      <c r="AE40" s="8">
        <f t="shared" si="13"/>
        <v>0.77343994437684682</v>
      </c>
      <c r="AF40" s="4">
        <f t="shared" si="18"/>
        <v>3345.4943069333103</v>
      </c>
      <c r="AG40" s="8">
        <f t="shared" si="19"/>
        <v>0.81413037192884308</v>
      </c>
      <c r="AH40" s="4">
        <f t="shared" si="8"/>
        <v>2513.7142857142858</v>
      </c>
      <c r="AI40" s="8">
        <f t="shared" si="14"/>
        <v>0.90616953342259765</v>
      </c>
      <c r="AJ40" s="15">
        <f t="shared" si="27"/>
        <v>8.0000000000000071E-2</v>
      </c>
      <c r="AK40" s="15">
        <f t="shared" si="23"/>
        <v>0</v>
      </c>
      <c r="AL40" s="15">
        <f t="shared" si="28"/>
        <v>1.8327157226045387E-2</v>
      </c>
      <c r="AM40" s="15">
        <f t="shared" si="24"/>
        <v>2.1621583355648566E-2</v>
      </c>
      <c r="AN40" s="15">
        <f t="shared" si="25"/>
        <v>0.37</v>
      </c>
      <c r="AO40" s="15">
        <f t="shared" si="26"/>
        <v>1.5869628071156883E-2</v>
      </c>
      <c r="AP40" s="15">
        <f t="shared" si="15"/>
        <v>303</v>
      </c>
      <c r="AQ40" s="15">
        <f t="shared" si="20"/>
        <v>376.57142857142844</v>
      </c>
      <c r="AR40" s="15">
        <f t="shared" si="16"/>
        <v>82.571428571428442</v>
      </c>
      <c r="AS40" s="15">
        <f t="shared" si="17"/>
        <v>46.79400735797708</v>
      </c>
    </row>
    <row r="41" spans="1:45" s="9" customFormat="1">
      <c r="A41" s="3">
        <v>43931</v>
      </c>
      <c r="B41" s="31">
        <v>39</v>
      </c>
      <c r="C41" s="9" t="str">
        <f t="shared" si="1"/>
        <v>Freitag</v>
      </c>
      <c r="D41" s="68">
        <v>2330</v>
      </c>
      <c r="E41" s="68">
        <v>2277</v>
      </c>
      <c r="F41" s="68">
        <v>2382</v>
      </c>
      <c r="G41" s="68">
        <v>2758</v>
      </c>
      <c r="H41" s="68">
        <v>2703</v>
      </c>
      <c r="I41" s="68">
        <v>2817</v>
      </c>
      <c r="J41" s="68">
        <v>0.85</v>
      </c>
      <c r="K41" s="68">
        <v>0.84</v>
      </c>
      <c r="L41" s="68">
        <v>0.87</v>
      </c>
      <c r="M41" s="68">
        <v>0.8</v>
      </c>
      <c r="N41" s="68">
        <v>0.8</v>
      </c>
      <c r="O41" s="68">
        <v>0.81</v>
      </c>
      <c r="P41" s="12">
        <f t="shared" si="4"/>
        <v>2882.4285714285716</v>
      </c>
      <c r="Q41" s="15">
        <f t="shared" si="21"/>
        <v>0.80399159663865538</v>
      </c>
      <c r="R41" s="4">
        <f t="shared" ref="R41:R64" si="31">W38</f>
        <v>4133</v>
      </c>
      <c r="S41" s="4">
        <f t="shared" si="29"/>
        <v>2757.75</v>
      </c>
      <c r="T41" s="7">
        <f t="shared" si="10"/>
        <v>0.85432156133828996</v>
      </c>
      <c r="U41" s="5">
        <v>43935</v>
      </c>
      <c r="V41" s="9" t="str">
        <f t="shared" si="22"/>
        <v>Dienstag</v>
      </c>
      <c r="W41" s="6">
        <v>2082</v>
      </c>
      <c r="X41" s="7">
        <v>1</v>
      </c>
      <c r="Y41" s="7"/>
      <c r="Z41" s="4">
        <f t="shared" si="30"/>
        <v>2423.8571428571427</v>
      </c>
      <c r="AA41" s="8">
        <f t="shared" si="7"/>
        <v>0.7850367834173877</v>
      </c>
      <c r="AB41" s="4">
        <f t="shared" si="11"/>
        <v>2519.8013670123605</v>
      </c>
      <c r="AC41" s="22">
        <f t="shared" si="12"/>
        <v>0.81611111687810689</v>
      </c>
      <c r="AD41" s="4">
        <f t="shared" si="6"/>
        <v>2900.7142857142858</v>
      </c>
      <c r="AE41" s="8">
        <f t="shared" si="13"/>
        <v>0.73502262443438915</v>
      </c>
      <c r="AF41" s="4">
        <f t="shared" si="18"/>
        <v>2931.0885490659284</v>
      </c>
      <c r="AG41" s="8">
        <f t="shared" si="19"/>
        <v>0.7427192703515475</v>
      </c>
      <c r="AH41" s="4">
        <f t="shared" si="8"/>
        <v>2364.7142857142858</v>
      </c>
      <c r="AI41" s="8">
        <f t="shared" si="14"/>
        <v>0.88727487135506</v>
      </c>
      <c r="AJ41" s="15">
        <f t="shared" si="27"/>
        <v>4.9999999999999933E-2</v>
      </c>
      <c r="AK41" s="15">
        <f t="shared" si="23"/>
        <v>0</v>
      </c>
      <c r="AL41" s="15">
        <f t="shared" si="28"/>
        <v>1.4963216582612349E-2</v>
      </c>
      <c r="AM41" s="15">
        <f t="shared" si="24"/>
        <v>1.6111116878106846E-2</v>
      </c>
      <c r="AN41" s="15">
        <f t="shared" si="25"/>
        <v>0.19999999999999996</v>
      </c>
      <c r="AO41" s="15">
        <f t="shared" si="26"/>
        <v>5.7280729648452544E-2</v>
      </c>
      <c r="AP41" s="15">
        <f t="shared" si="15"/>
        <v>428</v>
      </c>
      <c r="AQ41" s="15">
        <f t="shared" si="20"/>
        <v>552.42857142857156</v>
      </c>
      <c r="AR41" s="15">
        <f t="shared" si="16"/>
        <v>93.857142857142662</v>
      </c>
      <c r="AS41" s="15">
        <f t="shared" si="17"/>
        <v>189.80136701236052</v>
      </c>
    </row>
    <row r="42" spans="1:45" s="9" customFormat="1">
      <c r="A42" s="3">
        <v>43932</v>
      </c>
      <c r="B42" s="31">
        <v>40</v>
      </c>
      <c r="C42" s="9" t="str">
        <f t="shared" si="1"/>
        <v>Samstag</v>
      </c>
      <c r="D42" s="68">
        <v>2022</v>
      </c>
      <c r="E42" s="68">
        <v>1972</v>
      </c>
      <c r="F42" s="68">
        <v>2075</v>
      </c>
      <c r="G42" s="68">
        <v>2490</v>
      </c>
      <c r="H42" s="68">
        <v>2437</v>
      </c>
      <c r="I42" s="68">
        <v>2549</v>
      </c>
      <c r="J42" s="68">
        <v>0.81</v>
      </c>
      <c r="K42" s="68">
        <v>0.8</v>
      </c>
      <c r="L42" s="68">
        <v>0.83</v>
      </c>
      <c r="M42" s="68">
        <v>0.81</v>
      </c>
      <c r="N42" s="68">
        <v>0.81</v>
      </c>
      <c r="O42" s="68">
        <v>0.82</v>
      </c>
      <c r="P42" s="12">
        <f t="shared" si="4"/>
        <v>2733.5714285714284</v>
      </c>
      <c r="Q42" s="15">
        <f t="shared" si="21"/>
        <v>0.81167284277395457</v>
      </c>
      <c r="R42" s="4">
        <f t="shared" si="31"/>
        <v>2821</v>
      </c>
      <c r="S42" s="4">
        <f t="shared" si="29"/>
        <v>2489.75</v>
      </c>
      <c r="T42" s="7">
        <f t="shared" si="10"/>
        <v>0.8136437908496732</v>
      </c>
      <c r="U42" s="5">
        <v>43936</v>
      </c>
      <c r="V42" s="9" t="str">
        <f t="shared" si="22"/>
        <v>Mittwoch</v>
      </c>
      <c r="W42" s="6">
        <v>2486</v>
      </c>
      <c r="X42" s="7">
        <v>0.9</v>
      </c>
      <c r="Y42" s="7"/>
      <c r="Z42" s="4">
        <f t="shared" si="30"/>
        <v>2265.5714285714284</v>
      </c>
      <c r="AA42" s="8">
        <f t="shared" si="7"/>
        <v>0.78599395351142387</v>
      </c>
      <c r="AB42" s="4">
        <f t="shared" si="11"/>
        <v>2317.5545275543168</v>
      </c>
      <c r="AC42" s="8">
        <f t="shared" si="12"/>
        <v>0.80402843301185589</v>
      </c>
      <c r="AD42" s="4">
        <f t="shared" si="6"/>
        <v>2825.8571428571427</v>
      </c>
      <c r="AE42" s="8">
        <f t="shared" si="13"/>
        <v>0.7645421868356973</v>
      </c>
      <c r="AF42" s="4">
        <f t="shared" si="18"/>
        <v>2704.9796601669432</v>
      </c>
      <c r="AG42" s="8">
        <f t="shared" si="19"/>
        <v>0.73183850427737795</v>
      </c>
      <c r="AH42" s="4">
        <f>AD49</f>
        <v>2142.7142857142858</v>
      </c>
      <c r="AI42" s="8">
        <f t="shared" si="14"/>
        <v>0.81698349583310637</v>
      </c>
      <c r="AJ42" s="15">
        <f t="shared" si="27"/>
        <v>0</v>
      </c>
      <c r="AK42" s="15">
        <f t="shared" si="23"/>
        <v>0</v>
      </c>
      <c r="AL42" s="15">
        <f t="shared" si="28"/>
        <v>2.4006046488576183E-2</v>
      </c>
      <c r="AM42" s="15">
        <f t="shared" si="24"/>
        <v>5.9715669881441613E-3</v>
      </c>
      <c r="AN42" s="15">
        <f t="shared" si="25"/>
        <v>8.9999999999999969E-2</v>
      </c>
      <c r="AO42" s="15">
        <f t="shared" si="26"/>
        <v>7.8161495722622099E-2</v>
      </c>
      <c r="AP42" s="15">
        <f t="shared" si="15"/>
        <v>468</v>
      </c>
      <c r="AQ42" s="15">
        <f t="shared" si="20"/>
        <v>711.57142857142844</v>
      </c>
      <c r="AR42" s="15">
        <f t="shared" si="16"/>
        <v>243.57142857142844</v>
      </c>
      <c r="AS42" s="15">
        <f t="shared" si="17"/>
        <v>295.55452755431679</v>
      </c>
    </row>
    <row r="43" spans="1:45" s="9" customFormat="1">
      <c r="A43" s="3">
        <v>43933</v>
      </c>
      <c r="B43" s="31">
        <v>41</v>
      </c>
      <c r="C43" s="9" t="str">
        <f t="shared" si="1"/>
        <v>Sonntag</v>
      </c>
      <c r="D43" s="68">
        <v>1991</v>
      </c>
      <c r="E43" s="68">
        <v>1934</v>
      </c>
      <c r="F43" s="68">
        <v>2054</v>
      </c>
      <c r="G43" s="68">
        <v>2263</v>
      </c>
      <c r="H43" s="68">
        <v>2209</v>
      </c>
      <c r="I43" s="68">
        <v>2324</v>
      </c>
      <c r="J43" s="68">
        <v>0.75</v>
      </c>
      <c r="K43" s="68">
        <v>0.74</v>
      </c>
      <c r="L43" s="68">
        <v>0.76</v>
      </c>
      <c r="M43" s="68">
        <v>0.79</v>
      </c>
      <c r="N43" s="68">
        <v>0.78</v>
      </c>
      <c r="O43" s="68">
        <v>0.79</v>
      </c>
      <c r="P43" s="12">
        <f t="shared" si="4"/>
        <v>2628.4285714285716</v>
      </c>
      <c r="Q43" s="15">
        <f t="shared" si="21"/>
        <v>0.7850367834173877</v>
      </c>
      <c r="R43" s="4">
        <f t="shared" si="31"/>
        <v>2537</v>
      </c>
      <c r="S43" s="4">
        <f t="shared" si="29"/>
        <v>2263.5</v>
      </c>
      <c r="T43" s="7">
        <f t="shared" si="10"/>
        <v>0.75</v>
      </c>
      <c r="U43" s="5">
        <v>43937</v>
      </c>
      <c r="V43" s="9" t="str">
        <f t="shared" si="22"/>
        <v>Donnerstag</v>
      </c>
      <c r="W43" s="6">
        <v>2866</v>
      </c>
      <c r="X43" s="22">
        <v>0.7</v>
      </c>
      <c r="Y43" s="22"/>
      <c r="Z43" s="4">
        <f t="shared" si="30"/>
        <v>2129.8571428571427</v>
      </c>
      <c r="AA43" s="22">
        <f t="shared" si="7"/>
        <v>0.77914815782597335</v>
      </c>
      <c r="AB43" s="4">
        <f t="shared" si="11"/>
        <v>2220.0408328459589</v>
      </c>
      <c r="AC43" s="8">
        <f t="shared" si="12"/>
        <v>0.81213931695436181</v>
      </c>
      <c r="AD43" s="4">
        <f t="shared" si="6"/>
        <v>2774</v>
      </c>
      <c r="AE43" s="8">
        <f t="shared" si="13"/>
        <v>0.79725734931844305</v>
      </c>
      <c r="AF43" s="4">
        <f t="shared" si="18"/>
        <v>2543.1984407338614</v>
      </c>
      <c r="AG43" s="22">
        <f t="shared" si="19"/>
        <v>0.73092417002533372</v>
      </c>
      <c r="AH43" s="4">
        <f t="shared" si="8"/>
        <v>2039.7142857142858</v>
      </c>
      <c r="AI43" s="8">
        <f t="shared" si="14"/>
        <v>0.78840419657647709</v>
      </c>
      <c r="AJ43" s="15">
        <f t="shared" si="27"/>
        <v>4.0000000000000036E-2</v>
      </c>
      <c r="AK43" s="15">
        <f t="shared" si="23"/>
        <v>0</v>
      </c>
      <c r="AL43" s="15">
        <f t="shared" si="28"/>
        <v>1.0851842174026682E-2</v>
      </c>
      <c r="AM43" s="15">
        <f t="shared" si="24"/>
        <v>2.2139316954361776E-2</v>
      </c>
      <c r="AN43" s="15">
        <f t="shared" si="25"/>
        <v>9.000000000000008E-2</v>
      </c>
      <c r="AO43" s="15">
        <f t="shared" si="26"/>
        <v>5.9075829974666316E-2</v>
      </c>
      <c r="AP43" s="15">
        <f t="shared" si="15"/>
        <v>272</v>
      </c>
      <c r="AQ43" s="15">
        <f t="shared" si="20"/>
        <v>637.42857142857156</v>
      </c>
      <c r="AR43" s="15">
        <f t="shared" si="16"/>
        <v>138.85714285714266</v>
      </c>
      <c r="AS43" s="15">
        <f t="shared" si="17"/>
        <v>229.0408328459589</v>
      </c>
    </row>
    <row r="44" spans="1:45">
      <c r="A44" s="10">
        <v>43934</v>
      </c>
      <c r="B44" s="31">
        <v>42</v>
      </c>
      <c r="C44" s="11" t="str">
        <f t="shared" si="1"/>
        <v>Montag</v>
      </c>
      <c r="D44" s="68">
        <v>1923</v>
      </c>
      <c r="E44" s="68">
        <v>1872</v>
      </c>
      <c r="F44" s="68">
        <v>1979</v>
      </c>
      <c r="G44" s="68">
        <v>2066</v>
      </c>
      <c r="H44" s="68">
        <v>2014</v>
      </c>
      <c r="I44" s="68">
        <v>2122</v>
      </c>
      <c r="J44" s="68">
        <v>0.69</v>
      </c>
      <c r="K44" s="68">
        <v>0.67</v>
      </c>
      <c r="L44" s="68">
        <v>0.7</v>
      </c>
      <c r="M44" s="68">
        <v>0.79</v>
      </c>
      <c r="N44" s="68">
        <v>0.78</v>
      </c>
      <c r="O44" s="68">
        <v>0.79</v>
      </c>
      <c r="P44" s="12">
        <f t="shared" si="4"/>
        <v>2423.8571428571427</v>
      </c>
      <c r="Q44" s="15">
        <f t="shared" si="21"/>
        <v>0.78599395351142387</v>
      </c>
      <c r="R44" s="12">
        <f t="shared" si="31"/>
        <v>2082</v>
      </c>
      <c r="S44" s="4">
        <f t="shared" si="29"/>
        <v>2066.5</v>
      </c>
      <c r="T44" s="7">
        <f t="shared" si="10"/>
        <v>0.68563370935633705</v>
      </c>
      <c r="U44" s="13">
        <v>43938</v>
      </c>
      <c r="V44" s="11" t="str">
        <f t="shared" si="22"/>
        <v>Freitag</v>
      </c>
      <c r="W44" s="14">
        <v>3380</v>
      </c>
      <c r="X44" s="23">
        <v>0.7</v>
      </c>
      <c r="Y44" s="23"/>
      <c r="Z44" s="12">
        <f t="shared" si="30"/>
        <v>1996.5714285714287</v>
      </c>
      <c r="AA44" s="8">
        <f t="shared" si="7"/>
        <v>0.75960650035328003</v>
      </c>
      <c r="AB44" s="12">
        <f t="shared" ref="AB44:AB73" si="32">AVERAGE(D41:D44,AA41^1.75*D38,AA41^1.75*D39,AA41^1.75*D40)</f>
        <v>1994.6776697329103</v>
      </c>
      <c r="AC44" s="16">
        <f t="shared" si="12"/>
        <v>0.75888600946412155</v>
      </c>
      <c r="AD44" s="12">
        <f t="shared" si="6"/>
        <v>2665.1428571428573</v>
      </c>
      <c r="AE44" s="8">
        <f t="shared" si="13"/>
        <v>0.83854728514922694</v>
      </c>
      <c r="AF44" s="12">
        <f t="shared" si="18"/>
        <v>2335.9731480190112</v>
      </c>
      <c r="AG44" s="23">
        <f t="shared" si="19"/>
        <v>0.73497896602539903</v>
      </c>
      <c r="AH44" s="12">
        <f t="shared" si="8"/>
        <v>1931.5714285714287</v>
      </c>
      <c r="AI44" s="8">
        <f t="shared" si="14"/>
        <v>0.76841327574448737</v>
      </c>
      <c r="AJ44" s="15">
        <f t="shared" si="27"/>
        <v>0.10000000000000009</v>
      </c>
      <c r="AK44" s="15">
        <f t="shared" si="23"/>
        <v>0</v>
      </c>
      <c r="AL44" s="15">
        <f t="shared" si="28"/>
        <v>3.0393499646720001E-2</v>
      </c>
      <c r="AM44" s="15">
        <f t="shared" si="24"/>
        <v>3.1113990535878489E-2</v>
      </c>
      <c r="AN44" s="15">
        <f t="shared" si="25"/>
        <v>9.000000000000008E-2</v>
      </c>
      <c r="AO44" s="15">
        <f t="shared" si="26"/>
        <v>5.5021033974601008E-2</v>
      </c>
      <c r="AP44" s="15">
        <f t="shared" si="15"/>
        <v>143</v>
      </c>
      <c r="AQ44" s="15">
        <f t="shared" si="20"/>
        <v>500.85714285714266</v>
      </c>
      <c r="AR44" s="15">
        <f t="shared" si="16"/>
        <v>73.571428571428669</v>
      </c>
      <c r="AS44" s="15">
        <f t="shared" si="17"/>
        <v>71.677669732910317</v>
      </c>
    </row>
    <row r="45" spans="1:45">
      <c r="A45" s="10">
        <v>43935</v>
      </c>
      <c r="B45" s="31">
        <v>43</v>
      </c>
      <c r="C45" s="11" t="str">
        <f t="shared" si="1"/>
        <v>Dienstag</v>
      </c>
      <c r="D45" s="68">
        <v>1986</v>
      </c>
      <c r="E45" s="68">
        <v>1942</v>
      </c>
      <c r="F45" s="68">
        <v>2036</v>
      </c>
      <c r="G45" s="68">
        <v>1980</v>
      </c>
      <c r="H45" s="68">
        <v>1930</v>
      </c>
      <c r="I45" s="68">
        <v>2036</v>
      </c>
      <c r="J45" s="68">
        <v>0.72</v>
      </c>
      <c r="K45" s="68">
        <v>0.71</v>
      </c>
      <c r="L45" s="68">
        <v>0.73</v>
      </c>
      <c r="M45" s="68">
        <v>0.78</v>
      </c>
      <c r="N45" s="68">
        <v>0.77</v>
      </c>
      <c r="O45" s="68">
        <v>0.79</v>
      </c>
      <c r="P45" s="12">
        <f t="shared" si="4"/>
        <v>2265.5714285714284</v>
      </c>
      <c r="Q45" s="15">
        <f t="shared" si="21"/>
        <v>0.77914815782597335</v>
      </c>
      <c r="R45" s="12">
        <f t="shared" si="31"/>
        <v>2486</v>
      </c>
      <c r="S45" s="4">
        <f t="shared" si="29"/>
        <v>1980.5</v>
      </c>
      <c r="T45" s="7">
        <f t="shared" si="10"/>
        <v>0.71815791859305589</v>
      </c>
      <c r="U45" s="13">
        <v>43939</v>
      </c>
      <c r="V45" s="11" t="str">
        <f t="shared" si="22"/>
        <v>Samstag</v>
      </c>
      <c r="W45" s="14">
        <v>3609</v>
      </c>
      <c r="X45" s="15">
        <v>0.8</v>
      </c>
      <c r="Z45" s="12">
        <f t="shared" si="30"/>
        <v>1904.1428571428571</v>
      </c>
      <c r="AA45" s="22">
        <f t="shared" si="7"/>
        <v>0.78558378027936593</v>
      </c>
      <c r="AB45" s="12">
        <f t="shared" si="32"/>
        <v>1875.6612042490576</v>
      </c>
      <c r="AC45" s="16">
        <f t="shared" si="12"/>
        <v>0.77383323096265721</v>
      </c>
      <c r="AD45" s="12">
        <f t="shared" si="6"/>
        <v>2622.7142857142858</v>
      </c>
      <c r="AE45" s="8">
        <f t="shared" si="13"/>
        <v>0.90416153656734799</v>
      </c>
      <c r="AF45" s="12">
        <f t="shared" si="18"/>
        <v>2427.396660399007</v>
      </c>
      <c r="AG45" s="16">
        <f t="shared" si="19"/>
        <v>0.83682721609421562</v>
      </c>
      <c r="AH45" s="12">
        <f t="shared" si="8"/>
        <v>1840</v>
      </c>
      <c r="AI45" s="8">
        <f t="shared" si="14"/>
        <v>0.77810668760949675</v>
      </c>
      <c r="AJ45" s="15">
        <f t="shared" si="27"/>
        <v>6.0000000000000053E-2</v>
      </c>
      <c r="AK45" s="15">
        <f t="shared" si="23"/>
        <v>0</v>
      </c>
      <c r="AL45" s="15">
        <f t="shared" si="28"/>
        <v>5.5837802793659019E-3</v>
      </c>
      <c r="AM45" s="15">
        <f t="shared" si="24"/>
        <v>6.1667690373428119E-3</v>
      </c>
      <c r="AN45" s="15">
        <f t="shared" si="25"/>
        <v>2.0000000000000018E-2</v>
      </c>
      <c r="AO45" s="15">
        <f t="shared" si="26"/>
        <v>5.6827216094215594E-2</v>
      </c>
      <c r="AP45" s="15">
        <f t="shared" si="15"/>
        <v>6</v>
      </c>
      <c r="AQ45" s="15">
        <f t="shared" si="20"/>
        <v>279.57142857142844</v>
      </c>
      <c r="AR45" s="15">
        <f t="shared" si="16"/>
        <v>81.85714285714289</v>
      </c>
      <c r="AS45" s="15">
        <f t="shared" si="17"/>
        <v>110.33879575094238</v>
      </c>
    </row>
    <row r="46" spans="1:45">
      <c r="A46" s="10">
        <v>43936</v>
      </c>
      <c r="B46" s="31">
        <v>44</v>
      </c>
      <c r="C46" s="11" t="str">
        <f t="shared" si="1"/>
        <v>Mittwoch</v>
      </c>
      <c r="D46" s="68">
        <v>1946</v>
      </c>
      <c r="E46" s="68">
        <v>1895</v>
      </c>
      <c r="F46" s="68">
        <v>1993</v>
      </c>
      <c r="G46" s="68">
        <v>1961</v>
      </c>
      <c r="H46" s="68">
        <v>1911</v>
      </c>
      <c r="I46" s="68">
        <v>2015</v>
      </c>
      <c r="J46" s="68">
        <v>0.79</v>
      </c>
      <c r="K46" s="68">
        <v>0.77</v>
      </c>
      <c r="L46" s="68">
        <v>0.8</v>
      </c>
      <c r="M46" s="68">
        <v>0.76</v>
      </c>
      <c r="N46" s="68">
        <v>0.75</v>
      </c>
      <c r="O46" s="68">
        <v>0.77</v>
      </c>
      <c r="P46" s="12">
        <f t="shared" si="4"/>
        <v>2129.8571428571427</v>
      </c>
      <c r="Q46" s="15">
        <f t="shared" si="21"/>
        <v>0.75960650035328003</v>
      </c>
      <c r="R46" s="12">
        <f t="shared" si="31"/>
        <v>2866</v>
      </c>
      <c r="S46" s="4">
        <f t="shared" si="29"/>
        <v>1961.5</v>
      </c>
      <c r="T46" s="7">
        <f t="shared" si="10"/>
        <v>0.78783010342403859</v>
      </c>
      <c r="U46" s="13">
        <v>43940</v>
      </c>
      <c r="V46" s="11" t="str">
        <f t="shared" si="22"/>
        <v>Sonntag</v>
      </c>
      <c r="W46" s="14">
        <v>2458</v>
      </c>
      <c r="X46" s="15">
        <v>0.8</v>
      </c>
      <c r="Z46" s="12">
        <f t="shared" si="30"/>
        <v>1824</v>
      </c>
      <c r="AA46" s="8">
        <f t="shared" si="7"/>
        <v>0.80509489879563656</v>
      </c>
      <c r="AB46" s="12">
        <f t="shared" si="32"/>
        <v>1772.8250984457698</v>
      </c>
      <c r="AC46" s="16">
        <f t="shared" si="12"/>
        <v>0.78250682193835608</v>
      </c>
      <c r="AD46" s="12">
        <f t="shared" si="6"/>
        <v>2587.1428571428573</v>
      </c>
      <c r="AE46" s="8">
        <f t="shared" si="13"/>
        <v>0.91552499873616111</v>
      </c>
      <c r="AF46" s="12">
        <f t="shared" si="18"/>
        <v>2441.7527721241904</v>
      </c>
      <c r="AG46" s="16">
        <f t="shared" si="19"/>
        <v>0.8640750925064119</v>
      </c>
      <c r="AH46" s="12">
        <f t="shared" si="8"/>
        <v>1706.7142857142858</v>
      </c>
      <c r="AI46" s="8">
        <f t="shared" si="14"/>
        <v>0.79651976798453228</v>
      </c>
      <c r="AJ46" s="15">
        <f t="shared" si="27"/>
        <v>3.0000000000000027E-2</v>
      </c>
      <c r="AK46" s="15">
        <f t="shared" si="23"/>
        <v>0</v>
      </c>
      <c r="AL46" s="15">
        <f t="shared" si="28"/>
        <v>4.5094898795636551E-2</v>
      </c>
      <c r="AM46" s="15">
        <f t="shared" si="24"/>
        <v>2.250682193835607E-2</v>
      </c>
      <c r="AN46" s="15">
        <f t="shared" si="25"/>
        <v>4.0000000000000036E-2</v>
      </c>
      <c r="AO46" s="15">
        <f t="shared" si="26"/>
        <v>0.10407509250641189</v>
      </c>
      <c r="AP46" s="15">
        <f t="shared" si="15"/>
        <v>15</v>
      </c>
      <c r="AQ46" s="15">
        <f t="shared" si="20"/>
        <v>183.85714285714266</v>
      </c>
      <c r="AR46" s="15">
        <f t="shared" si="16"/>
        <v>122</v>
      </c>
      <c r="AS46" s="15">
        <f t="shared" si="17"/>
        <v>173.17490155423025</v>
      </c>
    </row>
    <row r="47" spans="1:45">
      <c r="A47" s="10">
        <v>43937</v>
      </c>
      <c r="B47" s="31">
        <v>45</v>
      </c>
      <c r="C47" s="11" t="str">
        <f t="shared" si="1"/>
        <v>Donnerstag</v>
      </c>
      <c r="D47" s="68">
        <v>1778</v>
      </c>
      <c r="E47" s="68">
        <v>1730</v>
      </c>
      <c r="F47" s="68">
        <v>1823</v>
      </c>
      <c r="G47" s="68">
        <v>1908</v>
      </c>
      <c r="H47" s="68">
        <v>1860</v>
      </c>
      <c r="I47" s="68">
        <v>1958</v>
      </c>
      <c r="J47" s="68">
        <v>0.84</v>
      </c>
      <c r="K47" s="68">
        <v>0.83</v>
      </c>
      <c r="L47" s="68">
        <v>0.86</v>
      </c>
      <c r="M47" s="68">
        <v>0.79</v>
      </c>
      <c r="N47" s="68">
        <v>0.78</v>
      </c>
      <c r="O47" s="68">
        <v>0.79</v>
      </c>
      <c r="P47" s="12">
        <f t="shared" si="4"/>
        <v>1996.5714285714287</v>
      </c>
      <c r="Q47" s="15">
        <f t="shared" si="21"/>
        <v>0.78558378027936593</v>
      </c>
      <c r="R47" s="12">
        <f t="shared" si="31"/>
        <v>3380</v>
      </c>
      <c r="S47" s="4">
        <f t="shared" si="29"/>
        <v>1908.25</v>
      </c>
      <c r="T47" s="7">
        <f t="shared" si="10"/>
        <v>0.84305279434504088</v>
      </c>
      <c r="U47" s="13">
        <v>43941</v>
      </c>
      <c r="V47" s="11" t="str">
        <f t="shared" si="22"/>
        <v>Montag</v>
      </c>
      <c r="W47" s="14">
        <v>1775</v>
      </c>
      <c r="X47" s="23">
        <v>0.9</v>
      </c>
      <c r="Y47" s="23"/>
      <c r="Z47" s="12">
        <f t="shared" si="30"/>
        <v>1728.1428571428571</v>
      </c>
      <c r="AA47" s="8">
        <f t="shared" si="7"/>
        <v>0.81138909383593805</v>
      </c>
      <c r="AB47" s="12">
        <f t="shared" si="32"/>
        <v>1650.4786317910346</v>
      </c>
      <c r="AC47" s="16">
        <f t="shared" si="12"/>
        <v>0.77492457056390385</v>
      </c>
      <c r="AD47" s="12">
        <f t="shared" si="6"/>
        <v>2513.7142857142858</v>
      </c>
      <c r="AE47" s="8">
        <f t="shared" si="13"/>
        <v>0.90616953342259765</v>
      </c>
      <c r="AF47" s="12">
        <f t="shared" si="18"/>
        <v>2383.507783802509</v>
      </c>
      <c r="AG47" s="16">
        <f t="shared" si="19"/>
        <v>0.85923135681417051</v>
      </c>
      <c r="AH47" s="12">
        <f t="shared" si="8"/>
        <v>1581.8571428571429</v>
      </c>
      <c r="AI47" s="8">
        <f t="shared" si="14"/>
        <v>0.77552878554419391</v>
      </c>
      <c r="AJ47" s="15">
        <f t="shared" si="27"/>
        <v>4.9999999999999933E-2</v>
      </c>
      <c r="AK47" s="15">
        <f t="shared" si="23"/>
        <v>0</v>
      </c>
      <c r="AL47" s="15">
        <f t="shared" si="28"/>
        <v>2.1389093835938011E-2</v>
      </c>
      <c r="AM47" s="15">
        <f t="shared" si="24"/>
        <v>1.5075429436096188E-2</v>
      </c>
      <c r="AN47" s="15">
        <f t="shared" si="25"/>
        <v>0.10999999999999999</v>
      </c>
      <c r="AO47" s="15">
        <f t="shared" si="26"/>
        <v>6.9231356814170475E-2</v>
      </c>
      <c r="AP47" s="15">
        <f t="shared" ref="AP47:AP74" si="33">ABS(G47-$D47)</f>
        <v>130</v>
      </c>
      <c r="AQ47" s="15">
        <f t="shared" si="20"/>
        <v>218.57142857142867</v>
      </c>
      <c r="AR47" s="15">
        <f t="shared" ref="AR47:AR72" si="34">ABS(Z47-$D47)</f>
        <v>49.85714285714289</v>
      </c>
      <c r="AS47" s="15">
        <f t="shared" ref="AS47:AS74" si="35">ABS(AB47-$D47)</f>
        <v>127.52136820896544</v>
      </c>
    </row>
    <row r="48" spans="1:45">
      <c r="A48" s="10">
        <v>43938</v>
      </c>
      <c r="B48" s="31">
        <v>46</v>
      </c>
      <c r="C48" s="11" t="str">
        <f t="shared" si="1"/>
        <v>Freitag</v>
      </c>
      <c r="D48" s="68">
        <v>1683</v>
      </c>
      <c r="E48" s="68">
        <v>1620</v>
      </c>
      <c r="F48" s="68">
        <v>1741</v>
      </c>
      <c r="G48" s="68">
        <v>1848</v>
      </c>
      <c r="H48" s="68">
        <v>1797</v>
      </c>
      <c r="I48" s="68">
        <v>1898</v>
      </c>
      <c r="J48" s="68">
        <v>0.89</v>
      </c>
      <c r="K48" s="68">
        <v>0.88</v>
      </c>
      <c r="L48" s="68">
        <v>0.91</v>
      </c>
      <c r="M48" s="68">
        <v>0.81</v>
      </c>
      <c r="N48" s="68">
        <v>0.8</v>
      </c>
      <c r="O48" s="68">
        <v>0.81</v>
      </c>
      <c r="P48" s="12">
        <f t="shared" si="4"/>
        <v>1904.1428571428571</v>
      </c>
      <c r="Q48" s="15">
        <f t="shared" si="21"/>
        <v>0.80509489879563656</v>
      </c>
      <c r="R48" s="12">
        <f t="shared" si="31"/>
        <v>3609</v>
      </c>
      <c r="S48" s="4">
        <f t="shared" si="29"/>
        <v>1848.25</v>
      </c>
      <c r="T48" s="7">
        <f t="shared" si="10"/>
        <v>0.89438664408420032</v>
      </c>
      <c r="U48" s="13">
        <v>43942</v>
      </c>
      <c r="V48" s="11" t="str">
        <f t="shared" si="22"/>
        <v>Dienstag</v>
      </c>
      <c r="W48" s="14">
        <v>1785</v>
      </c>
      <c r="X48" s="23">
        <v>0.9</v>
      </c>
      <c r="Y48" s="23"/>
      <c r="Z48" s="12">
        <f t="shared" si="30"/>
        <v>1677.2857142857142</v>
      </c>
      <c r="AA48" s="22">
        <f t="shared" si="7"/>
        <v>0.84008299942759013</v>
      </c>
      <c r="AB48" s="12">
        <f t="shared" si="32"/>
        <v>1612.0250236367981</v>
      </c>
      <c r="AC48" s="16">
        <f t="shared" si="12"/>
        <v>0.80739662031035964</v>
      </c>
      <c r="AD48" s="12">
        <f t="shared" si="6"/>
        <v>2364.7142857142858</v>
      </c>
      <c r="AE48" s="8">
        <f t="shared" si="13"/>
        <v>0.88727487135506</v>
      </c>
      <c r="AF48" s="12">
        <f t="shared" ref="AF48:AF64" si="36">AVERAGE(W45:W48,AE45^1.75*W42,AE45^1.75*W43,AE45^1.75*W44)</f>
        <v>2421.0799315037029</v>
      </c>
      <c r="AG48" s="23">
        <f t="shared" si="19"/>
        <v>0.90842407378462264</v>
      </c>
      <c r="AH48" s="12">
        <f t="shared" si="8"/>
        <v>1482.1428571428571</v>
      </c>
      <c r="AI48" s="8">
        <f t="shared" si="14"/>
        <v>0.7673249020042896</v>
      </c>
      <c r="AJ48" s="15">
        <f t="shared" si="27"/>
        <v>7.999999999999996E-2</v>
      </c>
      <c r="AK48" s="15">
        <f t="shared" si="23"/>
        <v>0</v>
      </c>
      <c r="AL48" s="15">
        <f t="shared" si="28"/>
        <v>3.0082999427590074E-2</v>
      </c>
      <c r="AM48" s="15">
        <f t="shared" si="24"/>
        <v>2.6033796896404171E-3</v>
      </c>
      <c r="AN48" s="15">
        <f t="shared" si="25"/>
        <v>8.9999999999999969E-2</v>
      </c>
      <c r="AO48" s="15">
        <f t="shared" si="26"/>
        <v>9.842407378462259E-2</v>
      </c>
      <c r="AP48" s="15">
        <f t="shared" si="33"/>
        <v>165</v>
      </c>
      <c r="AQ48" s="15">
        <f t="shared" si="20"/>
        <v>221.14285714285711</v>
      </c>
      <c r="AR48" s="15">
        <f t="shared" si="34"/>
        <v>5.7142857142857792</v>
      </c>
      <c r="AS48" s="15">
        <f t="shared" si="35"/>
        <v>70.974976363201904</v>
      </c>
    </row>
    <row r="49" spans="1:45">
      <c r="A49" s="10">
        <v>43939</v>
      </c>
      <c r="B49" s="31">
        <v>47</v>
      </c>
      <c r="C49" s="11" t="str">
        <f t="shared" si="1"/>
        <v>Samstag</v>
      </c>
      <c r="D49" s="68">
        <v>1461</v>
      </c>
      <c r="E49" s="68">
        <v>1414</v>
      </c>
      <c r="F49" s="68">
        <v>1513</v>
      </c>
      <c r="G49" s="68">
        <v>1717</v>
      </c>
      <c r="H49" s="68">
        <v>1665</v>
      </c>
      <c r="I49" s="68">
        <v>1767</v>
      </c>
      <c r="J49" s="68">
        <v>0.87</v>
      </c>
      <c r="K49" s="68">
        <v>0.85</v>
      </c>
      <c r="L49" s="68">
        <v>0.88</v>
      </c>
      <c r="M49" s="68">
        <v>0.81</v>
      </c>
      <c r="N49" s="68">
        <v>0.8</v>
      </c>
      <c r="O49" s="68">
        <v>0.82</v>
      </c>
      <c r="P49" s="12">
        <f t="shared" si="4"/>
        <v>1824</v>
      </c>
      <c r="Q49" s="15">
        <f t="shared" si="21"/>
        <v>0.81138909383593805</v>
      </c>
      <c r="R49" s="12">
        <f t="shared" si="31"/>
        <v>2458</v>
      </c>
      <c r="S49" s="4">
        <f t="shared" si="29"/>
        <v>1717</v>
      </c>
      <c r="T49" s="7">
        <f t="shared" si="10"/>
        <v>0.86695278969957079</v>
      </c>
      <c r="U49" s="13">
        <v>43943</v>
      </c>
      <c r="V49" s="11" t="str">
        <f t="shared" si="22"/>
        <v>Mittwoch</v>
      </c>
      <c r="W49" s="14">
        <v>2237</v>
      </c>
      <c r="X49" s="23">
        <v>0.9</v>
      </c>
      <c r="Y49" s="23"/>
      <c r="Z49" s="12">
        <f t="shared" si="30"/>
        <v>1589.5714285714287</v>
      </c>
      <c r="AA49" s="8">
        <f t="shared" si="7"/>
        <v>0.83479630880036015</v>
      </c>
      <c r="AB49" s="12">
        <f t="shared" si="32"/>
        <v>1557.8911964621786</v>
      </c>
      <c r="AC49" s="16">
        <f t="shared" si="12"/>
        <v>0.81815877974606122</v>
      </c>
      <c r="AD49" s="12">
        <f t="shared" si="6"/>
        <v>2142.7142857142858</v>
      </c>
      <c r="AE49" s="8">
        <f t="shared" si="13"/>
        <v>0.81698349583310637</v>
      </c>
      <c r="AF49" s="12">
        <f t="shared" si="36"/>
        <v>2385.6582777866156</v>
      </c>
      <c r="AG49" s="16">
        <f t="shared" si="19"/>
        <v>0.90961424611941333</v>
      </c>
      <c r="AH49" s="12">
        <f t="shared" si="8"/>
        <v>1323.5714285714287</v>
      </c>
      <c r="AI49" s="8">
        <f t="shared" si="14"/>
        <v>0.71933229813664601</v>
      </c>
      <c r="AJ49" s="15">
        <f t="shared" si="27"/>
        <v>5.9999999999999942E-2</v>
      </c>
      <c r="AK49" s="15">
        <f t="shared" si="23"/>
        <v>0</v>
      </c>
      <c r="AL49" s="15">
        <f t="shared" si="28"/>
        <v>2.4796308800360101E-2</v>
      </c>
      <c r="AM49" s="15">
        <f t="shared" si="24"/>
        <v>8.1587797460611622E-3</v>
      </c>
      <c r="AN49" s="15">
        <f t="shared" si="25"/>
        <v>8.9999999999999969E-2</v>
      </c>
      <c r="AO49" s="15">
        <f t="shared" si="26"/>
        <v>9.9614246119413274E-2</v>
      </c>
      <c r="AP49" s="15">
        <f t="shared" si="33"/>
        <v>256</v>
      </c>
      <c r="AQ49" s="15">
        <f t="shared" si="20"/>
        <v>363</v>
      </c>
      <c r="AR49" s="15">
        <f t="shared" si="34"/>
        <v>128.57142857142867</v>
      </c>
      <c r="AS49" s="15">
        <f t="shared" si="35"/>
        <v>96.891196462178641</v>
      </c>
    </row>
    <row r="50" spans="1:45">
      <c r="A50" s="10">
        <v>43940</v>
      </c>
      <c r="B50" s="31">
        <v>48</v>
      </c>
      <c r="C50" s="11" t="str">
        <f t="shared" si="1"/>
        <v>Sonntag</v>
      </c>
      <c r="D50" s="68">
        <v>1320</v>
      </c>
      <c r="E50" s="68">
        <v>1269</v>
      </c>
      <c r="F50" s="68">
        <v>1368</v>
      </c>
      <c r="G50" s="68">
        <v>1561</v>
      </c>
      <c r="H50" s="68">
        <v>1508</v>
      </c>
      <c r="I50" s="68">
        <v>1611</v>
      </c>
      <c r="J50" s="68">
        <v>0.8</v>
      </c>
      <c r="K50" s="68">
        <v>0.78</v>
      </c>
      <c r="L50" s="68">
        <v>0.81</v>
      </c>
      <c r="M50" s="68">
        <v>0.84</v>
      </c>
      <c r="N50" s="68">
        <v>0.83</v>
      </c>
      <c r="O50" s="68">
        <v>0.85</v>
      </c>
      <c r="P50" s="12">
        <f t="shared" si="4"/>
        <v>1728.1428571428571</v>
      </c>
      <c r="Q50" s="15">
        <f t="shared" si="21"/>
        <v>0.84008299942759013</v>
      </c>
      <c r="R50" s="12">
        <f t="shared" si="31"/>
        <v>1775</v>
      </c>
      <c r="S50" s="4">
        <f t="shared" si="29"/>
        <v>1560.5</v>
      </c>
      <c r="T50" s="7">
        <f t="shared" si="10"/>
        <v>0.79556461891409636</v>
      </c>
      <c r="U50" s="13">
        <v>43944</v>
      </c>
      <c r="V50" s="11" t="str">
        <f t="shared" si="22"/>
        <v>Donnerstag</v>
      </c>
      <c r="W50" s="14">
        <v>2352</v>
      </c>
      <c r="X50" s="23">
        <v>0.9</v>
      </c>
      <c r="Y50" s="23"/>
      <c r="Z50" s="12">
        <f t="shared" si="30"/>
        <v>1499.8571428571429</v>
      </c>
      <c r="AA50" s="8">
        <f t="shared" si="7"/>
        <v>0.82229010025062654</v>
      </c>
      <c r="AB50" s="12">
        <f t="shared" si="32"/>
        <v>1471.9171917804647</v>
      </c>
      <c r="AC50" s="16">
        <f t="shared" si="12"/>
        <v>0.80697214461648281</v>
      </c>
      <c r="AD50" s="12">
        <f t="shared" si="6"/>
        <v>2039.7142857142858</v>
      </c>
      <c r="AE50" s="8">
        <f t="shared" si="13"/>
        <v>0.78840419657647709</v>
      </c>
      <c r="AF50" s="12">
        <f t="shared" si="36"/>
        <v>2299.9704746974303</v>
      </c>
      <c r="AG50" s="16">
        <f t="shared" si="19"/>
        <v>0.88900018348326948</v>
      </c>
      <c r="AH50" s="12">
        <f t="shared" si="8"/>
        <v>1188.7142857142858</v>
      </c>
      <c r="AI50" s="8">
        <f t="shared" si="14"/>
        <v>0.69649284339164641</v>
      </c>
      <c r="AJ50" s="15">
        <f t="shared" si="27"/>
        <v>3.9999999999999925E-2</v>
      </c>
      <c r="AK50" s="15">
        <f t="shared" si="23"/>
        <v>0</v>
      </c>
      <c r="AL50" s="15">
        <f t="shared" si="28"/>
        <v>1.7709899749373426E-2</v>
      </c>
      <c r="AM50" s="15">
        <f t="shared" si="24"/>
        <v>3.3027855383517157E-2</v>
      </c>
      <c r="AN50" s="15">
        <f t="shared" si="25"/>
        <v>6.0000000000000053E-2</v>
      </c>
      <c r="AO50" s="15">
        <f t="shared" si="26"/>
        <v>4.900018348326951E-2</v>
      </c>
      <c r="AP50" s="15">
        <f t="shared" si="33"/>
        <v>241</v>
      </c>
      <c r="AQ50" s="15">
        <f t="shared" si="20"/>
        <v>408.14285714285711</v>
      </c>
      <c r="AR50" s="15">
        <f t="shared" si="34"/>
        <v>179.85714285714289</v>
      </c>
      <c r="AS50" s="15">
        <f t="shared" si="35"/>
        <v>151.91719178046469</v>
      </c>
    </row>
    <row r="51" spans="1:45" s="9" customFormat="1">
      <c r="A51" s="3">
        <v>43941</v>
      </c>
      <c r="B51" s="31">
        <v>49</v>
      </c>
      <c r="C51" s="9" t="str">
        <f t="shared" si="1"/>
        <v>Montag</v>
      </c>
      <c r="D51" s="68">
        <v>1567</v>
      </c>
      <c r="E51" s="68">
        <v>1519</v>
      </c>
      <c r="F51" s="68">
        <v>1623</v>
      </c>
      <c r="G51" s="68">
        <v>1508</v>
      </c>
      <c r="H51" s="68">
        <v>1455</v>
      </c>
      <c r="I51" s="68">
        <v>1561</v>
      </c>
      <c r="J51" s="68">
        <v>0.79</v>
      </c>
      <c r="K51" s="68">
        <v>0.77</v>
      </c>
      <c r="L51" s="68">
        <v>0.81</v>
      </c>
      <c r="M51" s="68">
        <v>0.83</v>
      </c>
      <c r="N51" s="68">
        <v>0.83</v>
      </c>
      <c r="O51" s="68">
        <v>0.84</v>
      </c>
      <c r="P51" s="12">
        <f t="shared" si="4"/>
        <v>1677.2857142857142</v>
      </c>
      <c r="Q51" s="15">
        <f t="shared" si="21"/>
        <v>0.83479630880036015</v>
      </c>
      <c r="R51" s="4">
        <f t="shared" si="31"/>
        <v>1785</v>
      </c>
      <c r="S51" s="4">
        <f t="shared" si="29"/>
        <v>1507.75</v>
      </c>
      <c r="T51" s="7">
        <f t="shared" si="10"/>
        <v>0.79012183938163238</v>
      </c>
      <c r="U51" s="5">
        <v>43945</v>
      </c>
      <c r="V51" s="9" t="str">
        <f t="shared" si="22"/>
        <v>Freitag</v>
      </c>
      <c r="W51" s="6">
        <v>2337</v>
      </c>
      <c r="X51" s="7">
        <v>0.9</v>
      </c>
      <c r="Y51" s="7"/>
      <c r="Z51" s="4">
        <f t="shared" si="30"/>
        <v>1432.7142857142858</v>
      </c>
      <c r="AA51" s="22">
        <f t="shared" si="7"/>
        <v>0.82904852442754406</v>
      </c>
      <c r="AB51" s="4">
        <f t="shared" si="32"/>
        <v>1462.8862537923237</v>
      </c>
      <c r="AC51" s="8">
        <f t="shared" si="12"/>
        <v>0.84650771071722464</v>
      </c>
      <c r="AD51" s="4">
        <f t="shared" si="6"/>
        <v>1931.5714285714287</v>
      </c>
      <c r="AE51" s="8">
        <f t="shared" si="13"/>
        <v>0.76841327574448737</v>
      </c>
      <c r="AF51" s="4">
        <f t="shared" si="36"/>
        <v>2153.1496801278086</v>
      </c>
      <c r="AG51" s="22">
        <f t="shared" si="19"/>
        <v>0.8565610230106081</v>
      </c>
      <c r="AH51" s="4">
        <f t="shared" si="8"/>
        <v>1140.2857142857142</v>
      </c>
      <c r="AI51" s="8">
        <f t="shared" si="14"/>
        <v>0.72085252415786139</v>
      </c>
      <c r="AJ51" s="15">
        <f t="shared" si="27"/>
        <v>3.9999999999999925E-2</v>
      </c>
      <c r="AK51" s="15">
        <f t="shared" si="23"/>
        <v>0</v>
      </c>
      <c r="AL51" s="15">
        <f t="shared" si="28"/>
        <v>9.5147557245589542E-4</v>
      </c>
      <c r="AM51" s="15">
        <f t="shared" si="24"/>
        <v>1.6507710717224677E-2</v>
      </c>
      <c r="AN51" s="15">
        <f t="shared" si="25"/>
        <v>7.0000000000000062E-2</v>
      </c>
      <c r="AO51" s="15">
        <f t="shared" si="26"/>
        <v>2.6561023010608142E-2</v>
      </c>
      <c r="AP51" s="15">
        <f t="shared" si="33"/>
        <v>59</v>
      </c>
      <c r="AQ51" s="15">
        <f t="shared" si="20"/>
        <v>110.28571428571422</v>
      </c>
      <c r="AR51" s="15">
        <f t="shared" si="34"/>
        <v>134.28571428571422</v>
      </c>
      <c r="AS51" s="15">
        <f t="shared" si="35"/>
        <v>104.11374620767629</v>
      </c>
    </row>
    <row r="52" spans="1:45" s="9" customFormat="1">
      <c r="A52" s="3">
        <v>43942</v>
      </c>
      <c r="B52" s="31">
        <v>50</v>
      </c>
      <c r="C52" s="9" t="str">
        <f t="shared" si="1"/>
        <v>Dienstag</v>
      </c>
      <c r="D52" s="68">
        <v>1372</v>
      </c>
      <c r="E52" s="68">
        <v>1314</v>
      </c>
      <c r="F52" s="68">
        <v>1424</v>
      </c>
      <c r="G52" s="68">
        <v>1430</v>
      </c>
      <c r="H52" s="68">
        <v>1379</v>
      </c>
      <c r="I52" s="68">
        <v>1482</v>
      </c>
      <c r="J52" s="68">
        <v>0.77</v>
      </c>
      <c r="K52" s="68">
        <v>0.75</v>
      </c>
      <c r="L52" s="68">
        <v>0.79</v>
      </c>
      <c r="M52" s="68">
        <v>0.82</v>
      </c>
      <c r="N52" s="68">
        <v>0.81</v>
      </c>
      <c r="O52" s="68">
        <v>0.83</v>
      </c>
      <c r="P52" s="12">
        <f t="shared" si="4"/>
        <v>1589.5714285714287</v>
      </c>
      <c r="Q52" s="15">
        <f t="shared" si="21"/>
        <v>0.82229010025062654</v>
      </c>
      <c r="R52" s="4">
        <f t="shared" si="31"/>
        <v>2237</v>
      </c>
      <c r="S52" s="4">
        <f t="shared" si="29"/>
        <v>1430</v>
      </c>
      <c r="T52" s="7">
        <f t="shared" si="10"/>
        <v>0.77370485594481264</v>
      </c>
      <c r="U52" s="5">
        <v>43946</v>
      </c>
      <c r="V52" s="9" t="str">
        <f t="shared" si="22"/>
        <v>Samstag</v>
      </c>
      <c r="W52" s="6">
        <v>2055</v>
      </c>
      <c r="X52" s="7">
        <v>0.9</v>
      </c>
      <c r="Y52" s="7"/>
      <c r="Z52" s="4">
        <f t="shared" si="30"/>
        <v>1358.8571428571429</v>
      </c>
      <c r="AA52" s="8">
        <f t="shared" si="7"/>
        <v>0.81015245720126061</v>
      </c>
      <c r="AB52" s="4">
        <f t="shared" si="32"/>
        <v>1380.2930532891235</v>
      </c>
      <c r="AC52" s="8">
        <f t="shared" si="12"/>
        <v>0.8229325758473609</v>
      </c>
      <c r="AD52" s="4">
        <f t="shared" si="6"/>
        <v>1840</v>
      </c>
      <c r="AE52" s="8">
        <f t="shared" si="13"/>
        <v>0.77810668760949675</v>
      </c>
      <c r="AF52" s="4">
        <f t="shared" si="36"/>
        <v>1886.5696439251556</v>
      </c>
      <c r="AG52" s="8">
        <f t="shared" si="19"/>
        <v>0.79780024814088613</v>
      </c>
      <c r="AH52" s="4">
        <f t="shared" si="8"/>
        <v>1074.7142857142858</v>
      </c>
      <c r="AI52" s="8">
        <f t="shared" si="14"/>
        <v>0.72510843373493983</v>
      </c>
      <c r="AJ52" s="15">
        <f t="shared" si="27"/>
        <v>4.9999999999999933E-2</v>
      </c>
      <c r="AK52" s="15">
        <f t="shared" si="23"/>
        <v>0</v>
      </c>
      <c r="AL52" s="15">
        <f t="shared" si="28"/>
        <v>9.8475427987393394E-3</v>
      </c>
      <c r="AM52" s="15">
        <f t="shared" si="24"/>
        <v>2.932575847360952E-3</v>
      </c>
      <c r="AN52" s="15">
        <f t="shared" si="25"/>
        <v>8.0000000000000071E-2</v>
      </c>
      <c r="AO52" s="15">
        <f t="shared" si="26"/>
        <v>2.2199751859113825E-2</v>
      </c>
      <c r="AP52" s="15">
        <f t="shared" si="33"/>
        <v>58</v>
      </c>
      <c r="AQ52" s="15">
        <f t="shared" si="20"/>
        <v>217.57142857142867</v>
      </c>
      <c r="AR52" s="15">
        <f t="shared" si="34"/>
        <v>13.14285714285711</v>
      </c>
      <c r="AS52" s="15">
        <f t="shared" si="35"/>
        <v>8.2930532891234634</v>
      </c>
    </row>
    <row r="53" spans="1:45" s="9" customFormat="1">
      <c r="A53" s="3">
        <v>43943</v>
      </c>
      <c r="B53" s="31">
        <v>51</v>
      </c>
      <c r="C53" s="9" t="str">
        <f t="shared" si="1"/>
        <v>Mittwoch</v>
      </c>
      <c r="D53" s="68">
        <v>1318</v>
      </c>
      <c r="E53" s="68">
        <v>1277</v>
      </c>
      <c r="F53" s="68">
        <v>1360</v>
      </c>
      <c r="G53" s="68">
        <v>1394</v>
      </c>
      <c r="H53" s="68">
        <v>1344</v>
      </c>
      <c r="I53" s="68">
        <v>1444</v>
      </c>
      <c r="J53" s="68">
        <v>0.81</v>
      </c>
      <c r="K53" s="68">
        <v>0.79</v>
      </c>
      <c r="L53" s="68">
        <v>0.83</v>
      </c>
      <c r="M53" s="68">
        <v>0.83</v>
      </c>
      <c r="N53" s="68">
        <v>0.82</v>
      </c>
      <c r="O53" s="68">
        <v>0.84</v>
      </c>
      <c r="P53" s="12">
        <f t="shared" si="4"/>
        <v>1499.8571428571429</v>
      </c>
      <c r="Q53" s="15">
        <f t="shared" si="21"/>
        <v>0.82904852442754406</v>
      </c>
      <c r="R53" s="4">
        <f t="shared" si="31"/>
        <v>2352</v>
      </c>
      <c r="S53" s="4">
        <f t="shared" si="29"/>
        <v>1394.25</v>
      </c>
      <c r="T53" s="7">
        <f t="shared" si="10"/>
        <v>0.81202679091438557</v>
      </c>
      <c r="U53" s="5">
        <v>43947</v>
      </c>
      <c r="V53" s="9" t="str">
        <f t="shared" si="22"/>
        <v>Sonntag</v>
      </c>
      <c r="W53" s="6">
        <v>1737</v>
      </c>
      <c r="X53" s="7">
        <v>0.9</v>
      </c>
      <c r="Y53" s="7"/>
      <c r="Z53" s="4">
        <f t="shared" si="30"/>
        <v>1296.4285714285713</v>
      </c>
      <c r="AA53" s="8">
        <f t="shared" si="7"/>
        <v>0.81558371528713924</v>
      </c>
      <c r="AB53" s="4">
        <f t="shared" si="32"/>
        <v>1295.9865346842496</v>
      </c>
      <c r="AC53" s="8">
        <f t="shared" si="12"/>
        <v>0.81530562980046251</v>
      </c>
      <c r="AD53" s="4">
        <f t="shared" si="6"/>
        <v>1706.7142857142858</v>
      </c>
      <c r="AE53" s="8">
        <f t="shared" si="13"/>
        <v>0.79651976798453228</v>
      </c>
      <c r="AF53" s="4">
        <f t="shared" si="36"/>
        <v>1757.8521611595409</v>
      </c>
      <c r="AG53" s="8">
        <f t="shared" si="19"/>
        <v>0.82038570092118046</v>
      </c>
      <c r="AH53" s="4">
        <f t="shared" si="8"/>
        <v>1023.7142857142857</v>
      </c>
      <c r="AI53" s="8">
        <f t="shared" si="14"/>
        <v>0.77344846195358863</v>
      </c>
      <c r="AJ53" s="15">
        <f t="shared" si="27"/>
        <v>1.9999999999999907E-2</v>
      </c>
      <c r="AK53" s="15">
        <f t="shared" si="23"/>
        <v>0</v>
      </c>
      <c r="AL53" s="15">
        <f t="shared" si="28"/>
        <v>1.4416284712860716E-2</v>
      </c>
      <c r="AM53" s="15">
        <f t="shared" si="24"/>
        <v>1.4694370199537454E-2</v>
      </c>
      <c r="AN53" s="15">
        <f t="shared" si="25"/>
        <v>7.0000000000000062E-2</v>
      </c>
      <c r="AO53" s="15">
        <f t="shared" si="26"/>
        <v>9.6142990788194993E-3</v>
      </c>
      <c r="AP53" s="15">
        <f t="shared" si="33"/>
        <v>76</v>
      </c>
      <c r="AQ53" s="15">
        <f t="shared" si="20"/>
        <v>181.85714285714289</v>
      </c>
      <c r="AR53" s="15">
        <f t="shared" si="34"/>
        <v>21.571428571428669</v>
      </c>
      <c r="AS53" s="15">
        <f t="shared" si="35"/>
        <v>22.013465315750409</v>
      </c>
    </row>
    <row r="54" spans="1:45" s="9" customFormat="1">
      <c r="A54" s="3">
        <v>43944</v>
      </c>
      <c r="B54" s="31">
        <v>52</v>
      </c>
      <c r="C54" s="9" t="str">
        <f t="shared" si="1"/>
        <v>Donnerstag</v>
      </c>
      <c r="D54" s="68">
        <v>1308</v>
      </c>
      <c r="E54" s="68">
        <v>1262</v>
      </c>
      <c r="F54" s="68">
        <v>1356</v>
      </c>
      <c r="G54" s="68">
        <v>1391</v>
      </c>
      <c r="H54" s="68">
        <v>1343</v>
      </c>
      <c r="I54" s="68">
        <v>1441</v>
      </c>
      <c r="J54" s="68">
        <v>0.89</v>
      </c>
      <c r="K54" s="68">
        <v>0.87</v>
      </c>
      <c r="L54" s="68">
        <v>0.91</v>
      </c>
      <c r="M54" s="68">
        <v>0.81</v>
      </c>
      <c r="N54" s="68">
        <v>0.8</v>
      </c>
      <c r="O54" s="68">
        <v>0.82</v>
      </c>
      <c r="P54" s="12">
        <f t="shared" si="4"/>
        <v>1432.7142857142858</v>
      </c>
      <c r="Q54" s="15">
        <f t="shared" si="21"/>
        <v>0.81015245720126061</v>
      </c>
      <c r="R54" s="4">
        <f t="shared" si="31"/>
        <v>2337</v>
      </c>
      <c r="S54" s="4">
        <f t="shared" si="29"/>
        <v>1391.25</v>
      </c>
      <c r="T54" s="7">
        <f t="shared" si="10"/>
        <v>0.89154117270105737</v>
      </c>
      <c r="U54" s="5">
        <v>43948</v>
      </c>
      <c r="V54" s="9" t="str">
        <f t="shared" si="22"/>
        <v>Montag</v>
      </c>
      <c r="W54" s="6">
        <v>1018</v>
      </c>
      <c r="X54" s="22">
        <v>1</v>
      </c>
      <c r="Y54" s="22"/>
      <c r="Z54" s="4">
        <f t="shared" si="30"/>
        <v>1241.8571428571429</v>
      </c>
      <c r="AA54" s="8">
        <f t="shared" si="7"/>
        <v>0.82798361748737981</v>
      </c>
      <c r="AB54" s="4">
        <f t="shared" si="32"/>
        <v>1254.3471853474646</v>
      </c>
      <c r="AC54" s="8">
        <f t="shared" si="12"/>
        <v>0.83631110557503108</v>
      </c>
      <c r="AD54" s="4">
        <f t="shared" si="6"/>
        <v>1581.8571428571429</v>
      </c>
      <c r="AE54" s="8">
        <f t="shared" si="13"/>
        <v>0.77552878554419391</v>
      </c>
      <c r="AF54" s="4">
        <f t="shared" si="36"/>
        <v>1595.2553146569589</v>
      </c>
      <c r="AG54" s="8">
        <f t="shared" si="19"/>
        <v>0.78209743679778065</v>
      </c>
      <c r="AH54" s="4">
        <f t="shared" si="8"/>
        <v>996</v>
      </c>
      <c r="AI54" s="8">
        <f t="shared" si="14"/>
        <v>0.83788006249248881</v>
      </c>
      <c r="AJ54" s="15">
        <f t="shared" si="27"/>
        <v>7.999999999999996E-2</v>
      </c>
      <c r="AK54" s="15">
        <f t="shared" si="23"/>
        <v>0</v>
      </c>
      <c r="AL54" s="15">
        <f t="shared" si="28"/>
        <v>1.7983617487379755E-2</v>
      </c>
      <c r="AM54" s="15">
        <f t="shared" si="24"/>
        <v>2.6311105575031024E-2</v>
      </c>
      <c r="AN54" s="15">
        <f t="shared" si="25"/>
        <v>0.18999999999999995</v>
      </c>
      <c r="AO54" s="15">
        <f t="shared" si="26"/>
        <v>2.7902563202219399E-2</v>
      </c>
      <c r="AP54" s="15">
        <f t="shared" si="33"/>
        <v>83</v>
      </c>
      <c r="AQ54" s="15">
        <f t="shared" si="20"/>
        <v>124.71428571428578</v>
      </c>
      <c r="AR54" s="15">
        <f t="shared" si="34"/>
        <v>66.14285714285711</v>
      </c>
      <c r="AS54" s="15">
        <f t="shared" si="35"/>
        <v>53.652814652535426</v>
      </c>
    </row>
    <row r="55" spans="1:45" s="9" customFormat="1">
      <c r="A55" s="3">
        <v>43945</v>
      </c>
      <c r="B55" s="31">
        <v>53</v>
      </c>
      <c r="C55" s="9" t="str">
        <f t="shared" si="1"/>
        <v>Freitag</v>
      </c>
      <c r="D55" s="68">
        <v>1166</v>
      </c>
      <c r="E55" s="68">
        <v>1119</v>
      </c>
      <c r="F55" s="68">
        <v>1213</v>
      </c>
      <c r="G55" s="68">
        <v>1291</v>
      </c>
      <c r="H55" s="68">
        <v>1243</v>
      </c>
      <c r="I55" s="68">
        <v>1338</v>
      </c>
      <c r="J55" s="68">
        <v>0.86</v>
      </c>
      <c r="K55" s="68">
        <v>0.83</v>
      </c>
      <c r="L55" s="68">
        <v>0.88</v>
      </c>
      <c r="M55" s="68">
        <v>0.82</v>
      </c>
      <c r="N55" s="68">
        <v>0.8</v>
      </c>
      <c r="O55" s="68">
        <v>0.83</v>
      </c>
      <c r="P55" s="12">
        <f t="shared" si="4"/>
        <v>1358.8571428571429</v>
      </c>
      <c r="Q55" s="15">
        <f t="shared" si="21"/>
        <v>0.81558371528713924</v>
      </c>
      <c r="R55" s="4">
        <f t="shared" si="31"/>
        <v>2055</v>
      </c>
      <c r="S55" s="4">
        <f t="shared" si="29"/>
        <v>1291</v>
      </c>
      <c r="T55" s="7">
        <f t="shared" si="10"/>
        <v>0.85624274581329796</v>
      </c>
      <c r="U55" s="5">
        <v>43949</v>
      </c>
      <c r="V55" s="9" t="str">
        <f t="shared" si="22"/>
        <v>Dienstag</v>
      </c>
      <c r="W55" s="6">
        <v>1144</v>
      </c>
      <c r="X55" s="7">
        <v>0.9</v>
      </c>
      <c r="Y55" s="7"/>
      <c r="Z55" s="4">
        <f t="shared" si="30"/>
        <v>1177.8571428571429</v>
      </c>
      <c r="AA55" s="8">
        <f t="shared" si="7"/>
        <v>0.82211586399441616</v>
      </c>
      <c r="AB55" s="4">
        <f t="shared" si="32"/>
        <v>1167.4320565188434</v>
      </c>
      <c r="AC55" s="8">
        <f t="shared" si="12"/>
        <v>0.81483940528785559</v>
      </c>
      <c r="AD55" s="4">
        <f t="shared" si="6"/>
        <v>1482.1428571428571</v>
      </c>
      <c r="AE55" s="8">
        <f t="shared" si="13"/>
        <v>0.7673249020042896</v>
      </c>
      <c r="AF55" s="4">
        <f t="shared" si="36"/>
        <v>1488.3985117467357</v>
      </c>
      <c r="AG55" s="8">
        <f t="shared" si="19"/>
        <v>0.7705635368853746</v>
      </c>
      <c r="AH55" s="4">
        <f t="shared" si="8"/>
        <v>934.57142857142856</v>
      </c>
      <c r="AI55" s="8">
        <f t="shared" si="14"/>
        <v>0.81959408669506395</v>
      </c>
      <c r="AJ55" s="15">
        <f t="shared" si="27"/>
        <v>4.0000000000000036E-2</v>
      </c>
      <c r="AK55" s="15">
        <f t="shared" si="23"/>
        <v>0</v>
      </c>
      <c r="AL55" s="15">
        <f t="shared" si="28"/>
        <v>2.1158639944162116E-3</v>
      </c>
      <c r="AM55" s="15">
        <f t="shared" si="24"/>
        <v>5.1605947121443618E-3</v>
      </c>
      <c r="AN55" s="15">
        <f t="shared" si="25"/>
        <v>8.0000000000000071E-2</v>
      </c>
      <c r="AO55" s="15">
        <f t="shared" si="26"/>
        <v>4.9436463114625351E-2</v>
      </c>
      <c r="AP55" s="15">
        <f t="shared" si="33"/>
        <v>125</v>
      </c>
      <c r="AQ55" s="15">
        <f t="shared" si="20"/>
        <v>192.85714285714289</v>
      </c>
      <c r="AR55" s="15">
        <f t="shared" si="34"/>
        <v>11.85714285714289</v>
      </c>
      <c r="AS55" s="15">
        <f t="shared" si="35"/>
        <v>1.4320565188434102</v>
      </c>
    </row>
    <row r="56" spans="1:45" s="9" customFormat="1">
      <c r="A56" s="3">
        <v>43946</v>
      </c>
      <c r="B56" s="31">
        <v>54</v>
      </c>
      <c r="C56" s="9" t="str">
        <f t="shared" si="1"/>
        <v>Samstag</v>
      </c>
      <c r="D56" s="68">
        <v>1024</v>
      </c>
      <c r="E56" s="68">
        <v>979</v>
      </c>
      <c r="F56" s="68">
        <v>1062</v>
      </c>
      <c r="G56" s="68">
        <v>1204</v>
      </c>
      <c r="H56" s="68">
        <v>1159</v>
      </c>
      <c r="I56" s="68">
        <v>1248</v>
      </c>
      <c r="J56" s="68">
        <v>0.84</v>
      </c>
      <c r="K56" s="68">
        <v>0.82</v>
      </c>
      <c r="L56" s="68">
        <v>0.86</v>
      </c>
      <c r="M56" s="68">
        <v>0.83</v>
      </c>
      <c r="N56" s="68">
        <v>0.82</v>
      </c>
      <c r="O56" s="68">
        <v>0.84</v>
      </c>
      <c r="P56" s="12">
        <f t="shared" si="4"/>
        <v>1296.4285714285713</v>
      </c>
      <c r="Q56" s="15">
        <f t="shared" si="21"/>
        <v>0.82798361748737981</v>
      </c>
      <c r="R56" s="4">
        <f t="shared" si="31"/>
        <v>1737</v>
      </c>
      <c r="S56" s="4">
        <f t="shared" si="29"/>
        <v>1204</v>
      </c>
      <c r="T56" s="7">
        <f t="shared" si="10"/>
        <v>0.84195804195804191</v>
      </c>
      <c r="U56" s="5">
        <v>43950</v>
      </c>
      <c r="V56" s="9" t="str">
        <f t="shared" si="22"/>
        <v>Mittwoch</v>
      </c>
      <c r="W56" s="6">
        <v>1304</v>
      </c>
      <c r="X56" s="22">
        <v>0.75</v>
      </c>
      <c r="Y56" s="22"/>
      <c r="Z56" s="4">
        <f t="shared" si="30"/>
        <v>1114.7142857142858</v>
      </c>
      <c r="AA56" s="8">
        <f t="shared" si="7"/>
        <v>0.82033221194280914</v>
      </c>
      <c r="AB56" s="4">
        <f t="shared" si="32"/>
        <v>1113.8724586383964</v>
      </c>
      <c r="AC56" s="8">
        <f t="shared" si="12"/>
        <v>0.81971270084827319</v>
      </c>
      <c r="AD56" s="4">
        <f t="shared" si="6"/>
        <v>1323.5714285714287</v>
      </c>
      <c r="AE56" s="8">
        <f t="shared" si="13"/>
        <v>0.71933229813664601</v>
      </c>
      <c r="AF56" s="4">
        <f t="shared" si="36"/>
        <v>1390.2994477917587</v>
      </c>
      <c r="AG56" s="8">
        <f t="shared" si="19"/>
        <v>0.75559752597378194</v>
      </c>
      <c r="AH56" s="4">
        <f t="shared" si="8"/>
        <v>978.28571428571433</v>
      </c>
      <c r="AI56" s="8">
        <f t="shared" si="14"/>
        <v>0.91027515618769106</v>
      </c>
      <c r="AJ56" s="15">
        <f t="shared" si="27"/>
        <v>1.0000000000000009E-2</v>
      </c>
      <c r="AK56" s="15">
        <f t="shared" si="23"/>
        <v>0</v>
      </c>
      <c r="AL56" s="15">
        <f t="shared" si="28"/>
        <v>9.6677880571908181E-3</v>
      </c>
      <c r="AM56" s="15">
        <f t="shared" si="24"/>
        <v>1.028729915172677E-2</v>
      </c>
      <c r="AN56" s="15">
        <f t="shared" si="25"/>
        <v>7.999999999999996E-2</v>
      </c>
      <c r="AO56" s="15">
        <f t="shared" si="26"/>
        <v>7.4402474026218024E-2</v>
      </c>
      <c r="AP56" s="15">
        <f t="shared" si="33"/>
        <v>180</v>
      </c>
      <c r="AQ56" s="15">
        <f t="shared" si="20"/>
        <v>272.42857142857133</v>
      </c>
      <c r="AR56" s="15">
        <f t="shared" si="34"/>
        <v>90.714285714285779</v>
      </c>
      <c r="AS56" s="15">
        <f t="shared" si="35"/>
        <v>89.872458638396438</v>
      </c>
    </row>
    <row r="57" spans="1:45" s="9" customFormat="1">
      <c r="A57" s="3">
        <v>43947</v>
      </c>
      <c r="B57" s="31">
        <v>55</v>
      </c>
      <c r="C57" s="9" t="str">
        <f t="shared" si="1"/>
        <v>Sonntag</v>
      </c>
      <c r="D57" s="68">
        <v>938</v>
      </c>
      <c r="E57" s="68">
        <v>885</v>
      </c>
      <c r="F57" s="68">
        <v>992</v>
      </c>
      <c r="G57" s="68">
        <v>1109</v>
      </c>
      <c r="H57" s="68">
        <v>1061</v>
      </c>
      <c r="I57" s="68">
        <v>1156</v>
      </c>
      <c r="J57" s="68">
        <v>0.8</v>
      </c>
      <c r="K57" s="68">
        <v>0.77</v>
      </c>
      <c r="L57" s="68">
        <v>0.82</v>
      </c>
      <c r="M57" s="68">
        <v>0.82</v>
      </c>
      <c r="N57" s="68">
        <v>0.81</v>
      </c>
      <c r="O57" s="68">
        <v>0.83</v>
      </c>
      <c r="P57" s="12">
        <f t="shared" si="4"/>
        <v>1241.8571428571429</v>
      </c>
      <c r="Q57" s="15">
        <f t="shared" si="21"/>
        <v>0.82211586399441616</v>
      </c>
      <c r="R57" s="4">
        <f t="shared" si="31"/>
        <v>1018</v>
      </c>
      <c r="S57" s="4">
        <f t="shared" si="29"/>
        <v>1109</v>
      </c>
      <c r="T57" s="7">
        <f t="shared" si="10"/>
        <v>0.79540971848664155</v>
      </c>
      <c r="U57" s="5">
        <v>43951</v>
      </c>
      <c r="V57" s="9" t="str">
        <f t="shared" si="22"/>
        <v>Donnerstag</v>
      </c>
      <c r="W57" s="6">
        <v>1478</v>
      </c>
      <c r="X57" s="7">
        <v>0.76</v>
      </c>
      <c r="Y57" s="7"/>
      <c r="Z57" s="4">
        <f t="shared" si="30"/>
        <v>1053.1428571428571</v>
      </c>
      <c r="AA57" s="22">
        <f t="shared" si="7"/>
        <v>0.81234159779614323</v>
      </c>
      <c r="AB57" s="4">
        <f t="shared" si="32"/>
        <v>1070.7769028671426</v>
      </c>
      <c r="AC57" s="8">
        <f t="shared" si="12"/>
        <v>0.82594361653663895</v>
      </c>
      <c r="AD57" s="4">
        <f t="shared" si="6"/>
        <v>1188.7142857142858</v>
      </c>
      <c r="AE57" s="8">
        <f t="shared" si="13"/>
        <v>0.69649284339164641</v>
      </c>
      <c r="AF57" s="4">
        <f t="shared" si="36"/>
        <v>1267.447314964533</v>
      </c>
      <c r="AG57" s="22">
        <f t="shared" si="19"/>
        <v>0.74262419057099949</v>
      </c>
      <c r="AH57" s="4">
        <f t="shared" ref="AH57" si="37">AD64</f>
        <v>960.28571428571433</v>
      </c>
      <c r="AI57" s="8">
        <f t="shared" si="14"/>
        <v>0.93804074797655601</v>
      </c>
      <c r="AJ57" s="15">
        <f t="shared" si="27"/>
        <v>1.9999999999999907E-2</v>
      </c>
      <c r="AK57" s="15">
        <f t="shared" si="23"/>
        <v>0</v>
      </c>
      <c r="AL57" s="15">
        <f t="shared" si="28"/>
        <v>7.6584022038567179E-3</v>
      </c>
      <c r="AM57" s="15">
        <f t="shared" si="24"/>
        <v>5.9436165366389959E-3</v>
      </c>
      <c r="AN57" s="15">
        <f t="shared" si="25"/>
        <v>5.9999999999999942E-2</v>
      </c>
      <c r="AO57" s="15">
        <f t="shared" si="26"/>
        <v>7.7375809429000464E-2</v>
      </c>
      <c r="AP57" s="15">
        <f t="shared" si="33"/>
        <v>171</v>
      </c>
      <c r="AQ57" s="15">
        <f t="shared" si="20"/>
        <v>303.85714285714289</v>
      </c>
      <c r="AR57" s="15">
        <f t="shared" si="34"/>
        <v>115.14285714285711</v>
      </c>
      <c r="AS57" s="15">
        <f t="shared" si="35"/>
        <v>132.77690286714255</v>
      </c>
    </row>
    <row r="58" spans="1:45">
      <c r="A58" s="10">
        <v>43948</v>
      </c>
      <c r="B58" s="31">
        <v>56</v>
      </c>
      <c r="C58" s="11" t="str">
        <f t="shared" si="1"/>
        <v>Montag</v>
      </c>
      <c r="D58" s="68">
        <v>1119</v>
      </c>
      <c r="E58" s="68">
        <v>1070</v>
      </c>
      <c r="F58" s="68">
        <v>1163</v>
      </c>
      <c r="G58" s="68">
        <v>1062</v>
      </c>
      <c r="H58" s="68">
        <v>1013</v>
      </c>
      <c r="I58" s="68">
        <v>1107</v>
      </c>
      <c r="J58" s="68">
        <v>0.76</v>
      </c>
      <c r="K58" s="68">
        <v>0.74</v>
      </c>
      <c r="L58" s="68">
        <v>0.79</v>
      </c>
      <c r="M58" s="68">
        <v>0.82</v>
      </c>
      <c r="N58" s="68">
        <v>0.81</v>
      </c>
      <c r="O58" s="68">
        <v>0.83</v>
      </c>
      <c r="P58" s="12">
        <f t="shared" si="4"/>
        <v>1177.8571428571429</v>
      </c>
      <c r="Q58" s="15">
        <f t="shared" si="21"/>
        <v>0.82033221194280914</v>
      </c>
      <c r="R58" s="12">
        <f t="shared" si="31"/>
        <v>1144</v>
      </c>
      <c r="S58" s="4">
        <f t="shared" si="29"/>
        <v>1061.75</v>
      </c>
      <c r="T58" s="7">
        <f t="shared" si="10"/>
        <v>0.76316262353998199</v>
      </c>
      <c r="U58" s="13">
        <v>43952</v>
      </c>
      <c r="V58" s="11" t="str">
        <f t="shared" si="22"/>
        <v>Freitag</v>
      </c>
      <c r="W58" s="14">
        <v>1639</v>
      </c>
      <c r="X58" s="23">
        <v>0.79</v>
      </c>
      <c r="Y58" s="23"/>
      <c r="Z58" s="12">
        <f t="shared" si="30"/>
        <v>1000.2857142857143</v>
      </c>
      <c r="AA58" s="8">
        <f t="shared" si="7"/>
        <v>0.80547567007937426</v>
      </c>
      <c r="AB58" s="12">
        <f t="shared" si="32"/>
        <v>1012.1085034630565</v>
      </c>
      <c r="AC58" s="16">
        <f t="shared" si="12"/>
        <v>0.81499591904306867</v>
      </c>
      <c r="AD58" s="12">
        <f t="shared" si="6"/>
        <v>1140.2857142857142</v>
      </c>
      <c r="AE58" s="8">
        <f t="shared" si="13"/>
        <v>0.72085252415786139</v>
      </c>
      <c r="AF58" s="12">
        <f t="shared" si="36"/>
        <v>1227.2756757755546</v>
      </c>
      <c r="AG58" s="16">
        <f t="shared" si="19"/>
        <v>0.77584482348314665</v>
      </c>
      <c r="AH58" s="4">
        <f t="shared" ref="AH58:AH63" si="38">AD65</f>
        <v>914.28571428571433</v>
      </c>
      <c r="AI58" s="8">
        <f t="shared" ref="AI58:AI63" si="39">AH58/AH54</f>
        <v>0.91795754446356859</v>
      </c>
      <c r="AJ58" s="15">
        <f t="shared" si="27"/>
        <v>5.9999999999999942E-2</v>
      </c>
      <c r="AK58" s="15">
        <f t="shared" si="23"/>
        <v>0</v>
      </c>
      <c r="AL58" s="15">
        <f t="shared" si="28"/>
        <v>1.4524329920625689E-2</v>
      </c>
      <c r="AM58" s="15">
        <f t="shared" si="24"/>
        <v>5.0040809569312783E-3</v>
      </c>
      <c r="AN58" s="15">
        <f t="shared" si="25"/>
        <v>2.9999999999999916E-2</v>
      </c>
      <c r="AO58" s="15">
        <f t="shared" si="26"/>
        <v>4.4155176516853301E-2</v>
      </c>
      <c r="AP58" s="15">
        <f t="shared" si="33"/>
        <v>57</v>
      </c>
      <c r="AQ58" s="15">
        <f t="shared" si="20"/>
        <v>58.85714285714289</v>
      </c>
      <c r="AR58" s="15">
        <f t="shared" si="34"/>
        <v>118.71428571428567</v>
      </c>
      <c r="AS58" s="15">
        <f t="shared" si="35"/>
        <v>106.89149653694346</v>
      </c>
    </row>
    <row r="59" spans="1:45">
      <c r="A59" s="10">
        <v>43949</v>
      </c>
      <c r="B59" s="31">
        <v>57</v>
      </c>
      <c r="C59" s="11" t="str">
        <f t="shared" si="1"/>
        <v>Dienstag</v>
      </c>
      <c r="D59" s="68">
        <v>930</v>
      </c>
      <c r="E59" s="68">
        <v>880</v>
      </c>
      <c r="F59" s="68">
        <v>980</v>
      </c>
      <c r="G59" s="68">
        <v>1002</v>
      </c>
      <c r="H59" s="68">
        <v>954</v>
      </c>
      <c r="I59" s="68">
        <v>1049</v>
      </c>
      <c r="J59" s="68">
        <v>0.78</v>
      </c>
      <c r="K59" s="68">
        <v>0.75</v>
      </c>
      <c r="L59" s="68">
        <v>0.8</v>
      </c>
      <c r="M59" s="68">
        <v>0.81</v>
      </c>
      <c r="N59" s="68">
        <v>0.8</v>
      </c>
      <c r="O59" s="68">
        <v>0.83</v>
      </c>
      <c r="P59" s="12">
        <f t="shared" si="4"/>
        <v>1114.7142857142858</v>
      </c>
      <c r="Q59" s="15">
        <f t="shared" si="21"/>
        <v>0.81234159779614323</v>
      </c>
      <c r="R59" s="12">
        <f t="shared" si="31"/>
        <v>1304</v>
      </c>
      <c r="S59" s="4">
        <f t="shared" si="29"/>
        <v>1002.75</v>
      </c>
      <c r="T59" s="7">
        <f t="shared" si="10"/>
        <v>0.77672347017815646</v>
      </c>
      <c r="U59" s="13">
        <v>43953</v>
      </c>
      <c r="V59" s="11" t="str">
        <f t="shared" si="22"/>
        <v>Samstag</v>
      </c>
      <c r="W59" s="14">
        <v>945</v>
      </c>
      <c r="X59" s="15">
        <v>0.78</v>
      </c>
      <c r="Z59" s="12">
        <f t="shared" si="30"/>
        <v>948.57142857142856</v>
      </c>
      <c r="AA59" s="22">
        <f t="shared" si="7"/>
        <v>0.80533656761673733</v>
      </c>
      <c r="AB59" s="12">
        <f t="shared" si="32"/>
        <v>956.04727572457864</v>
      </c>
      <c r="AC59" s="16">
        <f t="shared" si="12"/>
        <v>0.81168355731619768</v>
      </c>
      <c r="AD59" s="12">
        <f t="shared" si="6"/>
        <v>1074.7142857142858</v>
      </c>
      <c r="AE59" s="8">
        <f t="shared" si="13"/>
        <v>0.72510843373493983</v>
      </c>
      <c r="AF59" s="12">
        <f t="shared" si="36"/>
        <v>1079.5264514321748</v>
      </c>
      <c r="AG59" s="16">
        <f t="shared" si="19"/>
        <v>0.7283551961470095</v>
      </c>
      <c r="AH59" s="4">
        <f t="shared" si="38"/>
        <v>949.71428571428567</v>
      </c>
      <c r="AI59" s="8">
        <f t="shared" si="39"/>
        <v>1.0162029960256802</v>
      </c>
      <c r="AJ59" s="15">
        <f t="shared" si="27"/>
        <v>3.0000000000000027E-2</v>
      </c>
      <c r="AK59" s="15">
        <f t="shared" si="23"/>
        <v>0</v>
      </c>
      <c r="AL59" s="15">
        <f t="shared" si="28"/>
        <v>4.6634323832627222E-3</v>
      </c>
      <c r="AM59" s="15">
        <f t="shared" si="24"/>
        <v>1.6835573161976258E-3</v>
      </c>
      <c r="AN59" s="15">
        <f t="shared" si="25"/>
        <v>3.0000000000000027E-2</v>
      </c>
      <c r="AO59" s="15">
        <f t="shared" si="26"/>
        <v>8.1644803852990555E-2</v>
      </c>
      <c r="AP59" s="15">
        <f t="shared" si="33"/>
        <v>72</v>
      </c>
      <c r="AQ59" s="15">
        <f t="shared" si="20"/>
        <v>184.71428571428578</v>
      </c>
      <c r="AR59" s="15">
        <f t="shared" si="34"/>
        <v>18.571428571428555</v>
      </c>
      <c r="AS59" s="15">
        <f t="shared" si="35"/>
        <v>26.04727572457864</v>
      </c>
    </row>
    <row r="60" spans="1:45">
      <c r="A60" s="10">
        <v>43950</v>
      </c>
      <c r="B60" s="31">
        <v>58</v>
      </c>
      <c r="C60" s="11" t="str">
        <f t="shared" si="1"/>
        <v>Mittwoch</v>
      </c>
      <c r="D60" s="68">
        <v>887</v>
      </c>
      <c r="E60" s="68">
        <v>828</v>
      </c>
      <c r="F60" s="68">
        <v>941</v>
      </c>
      <c r="G60" s="68">
        <v>968</v>
      </c>
      <c r="H60" s="68">
        <v>916</v>
      </c>
      <c r="I60" s="68">
        <v>1019</v>
      </c>
      <c r="J60" s="68">
        <v>0.8</v>
      </c>
      <c r="K60" s="68">
        <v>0.78</v>
      </c>
      <c r="L60" s="68">
        <v>0.83</v>
      </c>
      <c r="M60" s="68">
        <v>0.81</v>
      </c>
      <c r="N60" s="68">
        <v>0.79</v>
      </c>
      <c r="O60" s="68">
        <v>0.82</v>
      </c>
      <c r="P60" s="12">
        <f t="shared" si="4"/>
        <v>1053.1428571428571</v>
      </c>
      <c r="Q60" s="15">
        <f t="shared" si="21"/>
        <v>0.80547567007937426</v>
      </c>
      <c r="R60" s="12">
        <f t="shared" si="31"/>
        <v>1478</v>
      </c>
      <c r="S60" s="4">
        <f t="shared" si="29"/>
        <v>968.5</v>
      </c>
      <c r="T60" s="7">
        <f t="shared" si="10"/>
        <v>0.80440199335548168</v>
      </c>
      <c r="U60" s="13">
        <v>43954</v>
      </c>
      <c r="V60" s="11" t="str">
        <f t="shared" si="22"/>
        <v>Sonntag</v>
      </c>
      <c r="W60" s="14">
        <v>793</v>
      </c>
      <c r="X60" s="15">
        <v>0.74</v>
      </c>
      <c r="Z60" s="12">
        <f t="shared" si="30"/>
        <v>910</v>
      </c>
      <c r="AA60" s="8">
        <f t="shared" si="7"/>
        <v>0.81635268486479551</v>
      </c>
      <c r="AB60" s="12">
        <f t="shared" si="32"/>
        <v>900.77631150162313</v>
      </c>
      <c r="AC60" s="16">
        <f t="shared" si="12"/>
        <v>0.8080781981944587</v>
      </c>
      <c r="AD60" s="12">
        <f t="shared" si="6"/>
        <v>1023.7142857142857</v>
      </c>
      <c r="AE60" s="8">
        <f t="shared" si="13"/>
        <v>0.77344846195358863</v>
      </c>
      <c r="AF60" s="12">
        <f t="shared" si="36"/>
        <v>956.498116347571</v>
      </c>
      <c r="AG60" s="23">
        <f t="shared" si="19"/>
        <v>0.72266452395391223</v>
      </c>
      <c r="AH60" s="4">
        <f t="shared" si="38"/>
        <v>928.42857142857144</v>
      </c>
      <c r="AI60" s="8">
        <f t="shared" si="39"/>
        <v>0.94903621495327095</v>
      </c>
      <c r="AJ60" s="15">
        <f t="shared" si="27"/>
        <v>1.0000000000000009E-2</v>
      </c>
      <c r="AK60" s="15">
        <f t="shared" si="23"/>
        <v>0</v>
      </c>
      <c r="AL60" s="15">
        <f t="shared" si="28"/>
        <v>6.3526848647954548E-3</v>
      </c>
      <c r="AM60" s="15">
        <f t="shared" si="24"/>
        <v>1.9218018055413566E-3</v>
      </c>
      <c r="AN60" s="15">
        <f t="shared" si="25"/>
        <v>7.0000000000000062E-2</v>
      </c>
      <c r="AO60" s="15">
        <f t="shared" si="26"/>
        <v>8.7335476046087823E-2</v>
      </c>
      <c r="AP60" s="15">
        <f t="shared" si="33"/>
        <v>81</v>
      </c>
      <c r="AQ60" s="15">
        <f t="shared" si="20"/>
        <v>166.14285714285711</v>
      </c>
      <c r="AR60" s="15">
        <f t="shared" si="34"/>
        <v>23</v>
      </c>
      <c r="AS60" s="15">
        <f t="shared" si="35"/>
        <v>13.776311501623127</v>
      </c>
    </row>
    <row r="61" spans="1:45">
      <c r="A61" s="10">
        <v>43951</v>
      </c>
      <c r="B61" s="31">
        <v>59</v>
      </c>
      <c r="C61" s="11" t="str">
        <f t="shared" si="1"/>
        <v>Donnerstag</v>
      </c>
      <c r="D61" s="68">
        <v>938</v>
      </c>
      <c r="E61" s="68">
        <v>894</v>
      </c>
      <c r="F61" s="68">
        <v>977</v>
      </c>
      <c r="G61" s="68">
        <v>968</v>
      </c>
      <c r="H61" s="68">
        <v>918</v>
      </c>
      <c r="I61" s="68">
        <v>1015</v>
      </c>
      <c r="J61" s="68">
        <v>0.87</v>
      </c>
      <c r="K61" s="68">
        <v>0.85</v>
      </c>
      <c r="L61" s="68">
        <v>0.9</v>
      </c>
      <c r="M61" s="68">
        <v>0.81</v>
      </c>
      <c r="N61" s="68">
        <v>0.79</v>
      </c>
      <c r="O61" s="68">
        <v>0.82</v>
      </c>
      <c r="P61" s="12">
        <f t="shared" si="4"/>
        <v>1000.2857142857143</v>
      </c>
      <c r="Q61" s="15">
        <f t="shared" si="21"/>
        <v>0.80533656761673733</v>
      </c>
      <c r="R61" s="12">
        <f t="shared" si="31"/>
        <v>1639</v>
      </c>
      <c r="S61" s="4">
        <f t="shared" si="29"/>
        <v>968.5</v>
      </c>
      <c r="T61" s="7">
        <f t="shared" si="10"/>
        <v>0.87330928764652838</v>
      </c>
      <c r="U61" s="13">
        <v>43955</v>
      </c>
      <c r="V61" s="11" t="str">
        <f t="shared" si="22"/>
        <v>Montag</v>
      </c>
      <c r="W61" s="14">
        <v>679</v>
      </c>
      <c r="X61" s="15">
        <v>0.76</v>
      </c>
      <c r="Z61" s="12">
        <f t="shared" si="30"/>
        <v>887.57142857142856</v>
      </c>
      <c r="AA61" s="8">
        <f t="shared" si="7"/>
        <v>0.84278350515463918</v>
      </c>
      <c r="AB61" s="12">
        <f t="shared" si="32"/>
        <v>859.45606918743124</v>
      </c>
      <c r="AC61" s="16">
        <f t="shared" si="12"/>
        <v>0.81608688067173341</v>
      </c>
      <c r="AD61" s="12">
        <f t="shared" si="6"/>
        <v>996</v>
      </c>
      <c r="AE61" s="8">
        <f t="shared" si="13"/>
        <v>0.83788006249248881</v>
      </c>
      <c r="AF61" s="12">
        <f t="shared" si="36"/>
        <v>895.71714049397906</v>
      </c>
      <c r="AG61" s="16">
        <f t="shared" si="19"/>
        <v>0.7535176040689644</v>
      </c>
      <c r="AH61" s="4">
        <f t="shared" si="38"/>
        <v>878.28571428571433</v>
      </c>
      <c r="AI61" s="8">
        <f t="shared" si="39"/>
        <v>0.91460874739660813</v>
      </c>
      <c r="AJ61" s="15">
        <f t="shared" si="27"/>
        <v>5.9999999999999942E-2</v>
      </c>
      <c r="AK61" s="15">
        <f t="shared" si="23"/>
        <v>0</v>
      </c>
      <c r="AL61" s="15">
        <f t="shared" si="28"/>
        <v>3.2783505154639125E-2</v>
      </c>
      <c r="AM61" s="15">
        <f t="shared" si="24"/>
        <v>6.0868806717333523E-3</v>
      </c>
      <c r="AN61" s="15">
        <f t="shared" si="25"/>
        <v>5.0000000000000044E-2</v>
      </c>
      <c r="AO61" s="15">
        <f t="shared" si="26"/>
        <v>5.6482395931035656E-2</v>
      </c>
      <c r="AP61" s="15">
        <f t="shared" si="33"/>
        <v>30</v>
      </c>
      <c r="AQ61" s="15">
        <f t="shared" si="20"/>
        <v>62.285714285714334</v>
      </c>
      <c r="AR61" s="15">
        <f t="shared" si="34"/>
        <v>50.428571428571445</v>
      </c>
      <c r="AS61" s="15">
        <f t="shared" si="35"/>
        <v>78.54393081256876</v>
      </c>
    </row>
    <row r="62" spans="1:45">
      <c r="A62" s="10">
        <v>43952</v>
      </c>
      <c r="B62" s="31">
        <v>60</v>
      </c>
      <c r="C62" s="11" t="str">
        <f t="shared" si="1"/>
        <v>Freitag</v>
      </c>
      <c r="D62" s="68">
        <v>804</v>
      </c>
      <c r="E62" s="68">
        <v>750</v>
      </c>
      <c r="F62" s="68">
        <v>857</v>
      </c>
      <c r="G62" s="68">
        <v>890</v>
      </c>
      <c r="H62" s="68">
        <v>838</v>
      </c>
      <c r="I62" s="68">
        <v>939</v>
      </c>
      <c r="J62" s="68">
        <v>0.84</v>
      </c>
      <c r="K62" s="68">
        <v>0.81</v>
      </c>
      <c r="L62" s="68">
        <v>0.87</v>
      </c>
      <c r="M62" s="68">
        <v>0.82</v>
      </c>
      <c r="N62" s="68">
        <v>0.8</v>
      </c>
      <c r="O62" s="68">
        <v>0.84</v>
      </c>
      <c r="P62" s="12">
        <f t="shared" si="4"/>
        <v>948.57142857142856</v>
      </c>
      <c r="Q62" s="15">
        <f t="shared" si="21"/>
        <v>0.81635268486479551</v>
      </c>
      <c r="R62" s="12">
        <f t="shared" si="31"/>
        <v>945</v>
      </c>
      <c r="S62" s="4">
        <f t="shared" si="29"/>
        <v>889.75</v>
      </c>
      <c r="T62" s="7">
        <f t="shared" si="10"/>
        <v>0.83800329644454907</v>
      </c>
      <c r="U62" s="13">
        <v>43956</v>
      </c>
      <c r="V62" s="11" t="str">
        <f t="shared" si="22"/>
        <v>Dienstag</v>
      </c>
      <c r="W62" s="14">
        <v>685</v>
      </c>
      <c r="X62" s="15">
        <v>0.71</v>
      </c>
      <c r="Z62" s="12">
        <f t="shared" si="30"/>
        <v>860.42857142857144</v>
      </c>
      <c r="AA62" s="8">
        <f t="shared" si="7"/>
        <v>0.86018280491288202</v>
      </c>
      <c r="AB62" s="12">
        <f t="shared" si="32"/>
        <v>809.76673845903781</v>
      </c>
      <c r="AC62" s="16">
        <f t="shared" si="12"/>
        <v>0.80953544261828969</v>
      </c>
      <c r="AD62" s="12">
        <f t="shared" si="6"/>
        <v>934.57142857142856</v>
      </c>
      <c r="AE62" s="8">
        <f t="shared" si="13"/>
        <v>0.81959408669506395</v>
      </c>
      <c r="AF62" s="12">
        <f t="shared" si="36"/>
        <v>802.99794604239116</v>
      </c>
      <c r="AG62" s="16">
        <f t="shared" si="19"/>
        <v>0.70420767004469287</v>
      </c>
      <c r="AH62" s="4">
        <f t="shared" si="38"/>
        <v>836</v>
      </c>
      <c r="AI62" s="8">
        <f t="shared" si="39"/>
        <v>0.91437499999999994</v>
      </c>
      <c r="AJ62" s="15">
        <f t="shared" si="27"/>
        <v>2.0000000000000018E-2</v>
      </c>
      <c r="AK62" s="15">
        <f t="shared" si="23"/>
        <v>0</v>
      </c>
      <c r="AL62" s="15">
        <f t="shared" si="28"/>
        <v>4.0182804912882064E-2</v>
      </c>
      <c r="AM62" s="15">
        <f t="shared" si="24"/>
        <v>1.046455738171026E-2</v>
      </c>
      <c r="AN62" s="15">
        <f t="shared" si="25"/>
        <v>0.10999999999999999</v>
      </c>
      <c r="AO62" s="15">
        <f t="shared" si="26"/>
        <v>0.11579232995530708</v>
      </c>
      <c r="AP62" s="15">
        <f t="shared" si="33"/>
        <v>86</v>
      </c>
      <c r="AQ62" s="15">
        <f t="shared" si="20"/>
        <v>144.57142857142856</v>
      </c>
      <c r="AR62" s="15">
        <f t="shared" si="34"/>
        <v>56.428571428571445</v>
      </c>
      <c r="AS62" s="15">
        <f t="shared" si="35"/>
        <v>5.7667384590378106</v>
      </c>
    </row>
    <row r="63" spans="1:45">
      <c r="A63" s="10">
        <v>43953</v>
      </c>
      <c r="B63" s="31">
        <v>61</v>
      </c>
      <c r="C63" s="11" t="str">
        <f t="shared" si="1"/>
        <v>Samstag</v>
      </c>
      <c r="D63" s="68">
        <v>754</v>
      </c>
      <c r="E63" s="68">
        <v>689</v>
      </c>
      <c r="F63" s="68">
        <v>820</v>
      </c>
      <c r="G63" s="68">
        <v>846</v>
      </c>
      <c r="H63" s="68">
        <v>790</v>
      </c>
      <c r="I63" s="68">
        <v>899</v>
      </c>
      <c r="J63" s="68">
        <v>0.84</v>
      </c>
      <c r="K63" s="68">
        <v>0.81</v>
      </c>
      <c r="L63" s="68">
        <v>0.88</v>
      </c>
      <c r="M63" s="68">
        <v>0.84</v>
      </c>
      <c r="N63" s="68">
        <v>0.82</v>
      </c>
      <c r="O63" s="68">
        <v>0.86</v>
      </c>
      <c r="P63" s="12">
        <f t="shared" si="4"/>
        <v>910</v>
      </c>
      <c r="Q63" s="15">
        <f t="shared" si="21"/>
        <v>0.84278350515463918</v>
      </c>
      <c r="R63" s="12">
        <f t="shared" si="31"/>
        <v>793</v>
      </c>
      <c r="S63" s="4">
        <f t="shared" si="29"/>
        <v>845.75</v>
      </c>
      <c r="T63" s="7">
        <f t="shared" si="10"/>
        <v>0.84343056594365495</v>
      </c>
      <c r="U63" s="13">
        <v>43957</v>
      </c>
      <c r="V63" s="11" t="str">
        <f t="shared" si="22"/>
        <v>Mittwoch</v>
      </c>
      <c r="W63" s="14">
        <v>947</v>
      </c>
      <c r="X63" s="23">
        <v>0.65</v>
      </c>
      <c r="Y63" s="23"/>
      <c r="Z63" s="12">
        <f t="shared" si="30"/>
        <v>847.14285714285711</v>
      </c>
      <c r="AA63" s="8">
        <f t="shared" si="7"/>
        <v>0.89307228915662651</v>
      </c>
      <c r="AB63" s="12">
        <f t="shared" si="32"/>
        <v>782.45938983725603</v>
      </c>
      <c r="AC63" s="16">
        <f t="shared" si="12"/>
        <v>0.82488188687662534</v>
      </c>
      <c r="AD63" s="12">
        <f t="shared" si="6"/>
        <v>978.28571428571433</v>
      </c>
      <c r="AE63" s="8">
        <f t="shared" si="13"/>
        <v>0.91027515618769106</v>
      </c>
      <c r="AF63" s="12">
        <f t="shared" si="36"/>
        <v>813.59480015988754</v>
      </c>
      <c r="AG63" s="16">
        <f t="shared" si="19"/>
        <v>0.75703357717921205</v>
      </c>
      <c r="AH63" s="4">
        <f t="shared" si="38"/>
        <v>745.85714285714289</v>
      </c>
      <c r="AI63" s="8">
        <f t="shared" si="39"/>
        <v>0.78534897713598084</v>
      </c>
      <c r="AJ63" s="15">
        <f t="shared" si="27"/>
        <v>0</v>
      </c>
      <c r="AK63" s="15">
        <f t="shared" si="23"/>
        <v>0</v>
      </c>
      <c r="AL63" s="15">
        <f t="shared" si="28"/>
        <v>5.307228915662654E-2</v>
      </c>
      <c r="AM63" s="15">
        <f t="shared" si="24"/>
        <v>1.5118113123374632E-2</v>
      </c>
      <c r="AN63" s="15">
        <f t="shared" si="25"/>
        <v>0.18999999999999995</v>
      </c>
      <c r="AO63" s="15">
        <f t="shared" si="26"/>
        <v>8.2966422820787922E-2</v>
      </c>
      <c r="AP63" s="15">
        <f t="shared" si="33"/>
        <v>92</v>
      </c>
      <c r="AQ63" s="15">
        <f t="shared" si="20"/>
        <v>156</v>
      </c>
      <c r="AR63" s="15">
        <f t="shared" si="34"/>
        <v>93.14285714285711</v>
      </c>
      <c r="AS63" s="15">
        <f t="shared" si="35"/>
        <v>28.459389837256026</v>
      </c>
    </row>
    <row r="64" spans="1:45" s="58" customFormat="1">
      <c r="A64" s="56">
        <v>43954</v>
      </c>
      <c r="B64" s="57">
        <v>62</v>
      </c>
      <c r="C64" s="58" t="str">
        <f t="shared" si="1"/>
        <v>Sonntag</v>
      </c>
      <c r="D64" s="68">
        <v>781</v>
      </c>
      <c r="E64" s="68">
        <v>715</v>
      </c>
      <c r="F64" s="68">
        <v>840</v>
      </c>
      <c r="G64" s="68">
        <v>819</v>
      </c>
      <c r="H64" s="68">
        <v>762</v>
      </c>
      <c r="I64" s="68">
        <v>874</v>
      </c>
      <c r="J64" s="68">
        <v>0.85</v>
      </c>
      <c r="K64" s="68">
        <v>0.81</v>
      </c>
      <c r="L64" s="68">
        <v>0.88</v>
      </c>
      <c r="M64" s="68">
        <v>0.86</v>
      </c>
      <c r="N64" s="68">
        <v>0.84</v>
      </c>
      <c r="O64" s="68">
        <v>0.88</v>
      </c>
      <c r="P64" s="59">
        <f t="shared" si="4"/>
        <v>887.57142857142856</v>
      </c>
      <c r="Q64" s="60">
        <f t="shared" si="21"/>
        <v>0.86018280491288202</v>
      </c>
      <c r="R64" s="59">
        <f t="shared" si="31"/>
        <v>679</v>
      </c>
      <c r="S64" s="59">
        <f t="shared" si="29"/>
        <v>819.25</v>
      </c>
      <c r="T64" s="60">
        <f t="shared" si="10"/>
        <v>0.8458957150232318</v>
      </c>
      <c r="U64" s="61">
        <v>43958</v>
      </c>
      <c r="V64" s="58" t="str">
        <f t="shared" si="22"/>
        <v>Donnerstag</v>
      </c>
      <c r="W64" s="62">
        <v>1284</v>
      </c>
      <c r="X64" s="60">
        <v>0.71</v>
      </c>
      <c r="Y64" s="60"/>
      <c r="Z64" s="59">
        <f t="shared" si="30"/>
        <v>834</v>
      </c>
      <c r="AA64" s="66">
        <f t="shared" si="7"/>
        <v>0.91648351648351645</v>
      </c>
      <c r="AB64" s="59">
        <f t="shared" si="32"/>
        <v>779.07173436097332</v>
      </c>
      <c r="AC64" s="63">
        <f t="shared" si="12"/>
        <v>0.85612278501205863</v>
      </c>
      <c r="AD64" s="59">
        <f t="shared" ref="AD64" si="40">AVERAGE(W61:W67)</f>
        <v>960.28571428571433</v>
      </c>
      <c r="AE64" s="63">
        <f t="shared" si="13"/>
        <v>0.93804074797655601</v>
      </c>
      <c r="AF64" s="59">
        <f t="shared" si="36"/>
        <v>867.56980433131753</v>
      </c>
      <c r="AG64" s="66">
        <f t="shared" si="19"/>
        <v>0.84747259703031297</v>
      </c>
      <c r="AH64" s="4">
        <f t="shared" ref="AH64:AH66" si="41">AD71</f>
        <v>733.85714285714289</v>
      </c>
      <c r="AI64" s="8">
        <f t="shared" ref="AI64:AI66" si="42">AH64/AH60</f>
        <v>0.7904292968148946</v>
      </c>
      <c r="AJ64" s="15">
        <f t="shared" si="27"/>
        <v>1.0000000000000009E-2</v>
      </c>
      <c r="AK64" s="15">
        <f t="shared" si="23"/>
        <v>0</v>
      </c>
      <c r="AL64" s="15">
        <f t="shared" si="28"/>
        <v>5.648351648351646E-2</v>
      </c>
      <c r="AM64" s="15">
        <f t="shared" si="24"/>
        <v>3.8772149879413575E-3</v>
      </c>
      <c r="AN64" s="15">
        <f t="shared" si="25"/>
        <v>0.15000000000000002</v>
      </c>
      <c r="AO64" s="15">
        <f t="shared" si="26"/>
        <v>1.2527402969687018E-2</v>
      </c>
      <c r="AP64" s="60">
        <f t="shared" si="33"/>
        <v>38</v>
      </c>
      <c r="AQ64" s="15">
        <f t="shared" si="20"/>
        <v>106.57142857142856</v>
      </c>
      <c r="AR64" s="60">
        <f t="shared" si="34"/>
        <v>53</v>
      </c>
      <c r="AS64" s="60">
        <f t="shared" si="35"/>
        <v>1.9282656390266766</v>
      </c>
    </row>
    <row r="65" spans="1:45" s="9" customFormat="1">
      <c r="A65" s="3">
        <v>43955</v>
      </c>
      <c r="B65" s="31">
        <v>63</v>
      </c>
      <c r="C65" s="9" t="str">
        <f t="shared" si="1"/>
        <v>Montag</v>
      </c>
      <c r="D65" s="68">
        <v>929</v>
      </c>
      <c r="E65" s="68">
        <v>852</v>
      </c>
      <c r="F65" s="68">
        <v>1009</v>
      </c>
      <c r="G65" s="68">
        <v>817</v>
      </c>
      <c r="H65" s="68">
        <v>751</v>
      </c>
      <c r="I65" s="68">
        <v>882</v>
      </c>
      <c r="J65" s="68">
        <v>0.84</v>
      </c>
      <c r="K65" s="68">
        <v>0.81</v>
      </c>
      <c r="L65" s="68">
        <v>0.88</v>
      </c>
      <c r="M65" s="68">
        <v>0.89</v>
      </c>
      <c r="N65" s="68">
        <v>0.87</v>
      </c>
      <c r="O65" s="68">
        <v>0.92</v>
      </c>
      <c r="P65" s="12">
        <f t="shared" si="4"/>
        <v>860.42857142857144</v>
      </c>
      <c r="Q65" s="15">
        <f t="shared" si="21"/>
        <v>0.89307228915662651</v>
      </c>
      <c r="R65" s="4">
        <f t="shared" ref="R65:R73" si="43">W62</f>
        <v>685</v>
      </c>
      <c r="S65" s="4">
        <f t="shared" ref="S65:S73" si="44">AVERAGE(D62:D65)</f>
        <v>817</v>
      </c>
      <c r="T65" s="7">
        <f t="shared" ref="T65:T73" si="45">S65/S61</f>
        <v>0.84357253484770267</v>
      </c>
      <c r="U65" s="5">
        <v>43959</v>
      </c>
      <c r="V65" s="9" t="str">
        <f t="shared" ref="V65:V73" si="46">TEXT(U65,"TTTT")</f>
        <v>Freitag</v>
      </c>
      <c r="W65" s="6">
        <v>1209</v>
      </c>
      <c r="X65" s="7">
        <v>0.83</v>
      </c>
      <c r="Y65" s="7"/>
      <c r="Z65" s="4">
        <f t="shared" ref="Z65:Z70" si="47">AVERAGE(D62:D68)</f>
        <v>805.14285714285711</v>
      </c>
      <c r="AA65" s="8">
        <f t="shared" ref="AA65:AA70" si="48">Z65/Z61</f>
        <v>0.90713021084822143</v>
      </c>
      <c r="AB65" s="4">
        <f t="shared" si="32"/>
        <v>769.24015401922281</v>
      </c>
      <c r="AC65" s="8">
        <f t="shared" ref="AC65:AC73" si="49">AB65/Z61</f>
        <v>0.86667971642275221</v>
      </c>
      <c r="AD65" s="4">
        <f t="shared" ref="AD65:AD73" si="50">AVERAGE(W62:W68)</f>
        <v>914.28571428571433</v>
      </c>
      <c r="AE65" s="8">
        <f t="shared" ref="AE65:AE73" si="51">AD65/AD61</f>
        <v>0.91795754446356859</v>
      </c>
      <c r="AF65" s="4">
        <f t="shared" ref="AF65:AF73" si="52">AVERAGE(W62:W65,AE62^1.75*W59,AE62^1.75*W60,AE62^1.75*W61)</f>
        <v>833.05362718736194</v>
      </c>
      <c r="AG65" s="22">
        <f t="shared" ref="AG65:AG73" si="53">AF65/AD61</f>
        <v>0.83639922408369671</v>
      </c>
      <c r="AH65" s="4">
        <f t="shared" si="41"/>
        <v>731.71428571428567</v>
      </c>
      <c r="AI65" s="8">
        <f t="shared" si="42"/>
        <v>0.83311646063760558</v>
      </c>
      <c r="AJ65" s="15">
        <f t="shared" si="27"/>
        <v>5.0000000000000044E-2</v>
      </c>
      <c r="AK65" s="15">
        <f t="shared" si="23"/>
        <v>0</v>
      </c>
      <c r="AL65" s="15">
        <f t="shared" si="28"/>
        <v>1.7130210848221417E-2</v>
      </c>
      <c r="AM65" s="15">
        <f t="shared" si="24"/>
        <v>2.3320283577247802E-2</v>
      </c>
      <c r="AN65" s="15">
        <f t="shared" si="25"/>
        <v>6.0000000000000053E-2</v>
      </c>
      <c r="AO65" s="15">
        <f t="shared" si="26"/>
        <v>5.36007759163033E-2</v>
      </c>
      <c r="AP65" s="15">
        <f t="shared" si="33"/>
        <v>112</v>
      </c>
      <c r="AQ65" s="15">
        <f t="shared" si="20"/>
        <v>68.571428571428555</v>
      </c>
      <c r="AR65" s="15">
        <f t="shared" si="34"/>
        <v>123.85714285714289</v>
      </c>
      <c r="AS65" s="15">
        <f t="shared" si="35"/>
        <v>159.75984598077719</v>
      </c>
    </row>
    <row r="66" spans="1:45" s="9" customFormat="1">
      <c r="A66" s="3">
        <v>43956</v>
      </c>
      <c r="B66" s="31">
        <v>64</v>
      </c>
      <c r="C66" s="9" t="str">
        <f t="shared" si="1"/>
        <v>Dienstag</v>
      </c>
      <c r="D66" s="68">
        <v>837</v>
      </c>
      <c r="E66" s="68">
        <v>750</v>
      </c>
      <c r="F66" s="68">
        <v>918</v>
      </c>
      <c r="G66" s="68">
        <v>825</v>
      </c>
      <c r="H66" s="68">
        <v>751</v>
      </c>
      <c r="I66" s="68">
        <v>897</v>
      </c>
      <c r="J66" s="68">
        <v>0.93</v>
      </c>
      <c r="K66" s="68">
        <v>0.88</v>
      </c>
      <c r="L66" s="68">
        <v>0.97</v>
      </c>
      <c r="M66" s="68">
        <v>0.92</v>
      </c>
      <c r="N66" s="68">
        <v>0.89</v>
      </c>
      <c r="O66" s="68">
        <v>0.95</v>
      </c>
      <c r="P66" s="12">
        <f t="shared" si="4"/>
        <v>847.14285714285711</v>
      </c>
      <c r="Q66" s="15">
        <f t="shared" si="21"/>
        <v>0.91648351648351645</v>
      </c>
      <c r="R66" s="4">
        <f t="shared" si="43"/>
        <v>947</v>
      </c>
      <c r="S66" s="4">
        <f t="shared" si="44"/>
        <v>825.25</v>
      </c>
      <c r="T66" s="7">
        <f t="shared" si="45"/>
        <v>0.92750772688957572</v>
      </c>
      <c r="U66" s="5">
        <v>43960</v>
      </c>
      <c r="V66" s="9" t="str">
        <f t="shared" si="46"/>
        <v>Samstag</v>
      </c>
      <c r="W66" s="6">
        <v>1251</v>
      </c>
      <c r="X66" s="7">
        <v>1.1000000000000001</v>
      </c>
      <c r="Y66" s="7"/>
      <c r="Z66" s="4">
        <f t="shared" si="47"/>
        <v>787.85714285714289</v>
      </c>
      <c r="AA66" s="22">
        <f t="shared" si="48"/>
        <v>0.91565664951021086</v>
      </c>
      <c r="AB66" s="4">
        <f t="shared" si="32"/>
        <v>779.708620560854</v>
      </c>
      <c r="AC66" s="8">
        <f t="shared" si="49"/>
        <v>0.90618634300613943</v>
      </c>
      <c r="AD66" s="4">
        <f t="shared" si="50"/>
        <v>949.71428571428567</v>
      </c>
      <c r="AE66" s="8">
        <f t="shared" si="51"/>
        <v>1.0162029960256802</v>
      </c>
      <c r="AF66" s="4">
        <f t="shared" si="52"/>
        <v>931.54209218330277</v>
      </c>
      <c r="AG66" s="8">
        <f t="shared" si="53"/>
        <v>0.99675858228112502</v>
      </c>
      <c r="AH66" s="4">
        <f t="shared" si="41"/>
        <v>698.16666666666663</v>
      </c>
      <c r="AI66" s="8">
        <f t="shared" si="42"/>
        <v>0.83512759170653905</v>
      </c>
      <c r="AJ66" s="15">
        <f t="shared" si="27"/>
        <v>1.0000000000000009E-2</v>
      </c>
      <c r="AK66" s="15">
        <f t="shared" si="23"/>
        <v>0</v>
      </c>
      <c r="AL66" s="15">
        <f t="shared" si="28"/>
        <v>4.3433504897891773E-3</v>
      </c>
      <c r="AM66" s="15">
        <f t="shared" si="24"/>
        <v>1.3813656993860612E-2</v>
      </c>
      <c r="AN66" s="15">
        <f t="shared" si="25"/>
        <v>0.18000000000000005</v>
      </c>
      <c r="AO66" s="15">
        <f t="shared" si="26"/>
        <v>7.6758582281124976E-2</v>
      </c>
      <c r="AP66" s="15">
        <f t="shared" si="33"/>
        <v>12</v>
      </c>
      <c r="AQ66" s="15">
        <f t="shared" si="20"/>
        <v>10.14285714285711</v>
      </c>
      <c r="AR66" s="15">
        <f t="shared" si="34"/>
        <v>49.14285714285711</v>
      </c>
      <c r="AS66" s="15">
        <f t="shared" si="35"/>
        <v>57.291379439145999</v>
      </c>
    </row>
    <row r="67" spans="1:45" s="9" customFormat="1">
      <c r="A67" s="3">
        <v>43957</v>
      </c>
      <c r="B67" s="31">
        <v>65</v>
      </c>
      <c r="C67" s="9" t="str">
        <f t="shared" ref="C67:C73" si="54">TEXT(A67,"TTTT")</f>
        <v>Mittwoch</v>
      </c>
      <c r="D67" s="68">
        <v>795</v>
      </c>
      <c r="E67" s="68">
        <v>715</v>
      </c>
      <c r="F67" s="68">
        <v>882</v>
      </c>
      <c r="G67" s="68">
        <v>835</v>
      </c>
      <c r="H67" s="68">
        <v>758</v>
      </c>
      <c r="I67" s="68">
        <v>912</v>
      </c>
      <c r="J67" s="68">
        <v>0.99</v>
      </c>
      <c r="K67" s="68">
        <v>0.94</v>
      </c>
      <c r="L67" s="68">
        <v>1.05</v>
      </c>
      <c r="M67" s="68">
        <v>0.91</v>
      </c>
      <c r="N67" s="68">
        <v>0.88</v>
      </c>
      <c r="O67" s="68">
        <v>0.94</v>
      </c>
      <c r="P67" s="12">
        <f t="shared" si="4"/>
        <v>834</v>
      </c>
      <c r="Q67" s="15">
        <f t="shared" si="21"/>
        <v>0.90713021084822143</v>
      </c>
      <c r="R67" s="4">
        <f t="shared" si="43"/>
        <v>1284</v>
      </c>
      <c r="S67" s="4">
        <f t="shared" si="44"/>
        <v>835.5</v>
      </c>
      <c r="T67" s="7">
        <f t="shared" si="45"/>
        <v>0.98788057936742535</v>
      </c>
      <c r="U67" s="5">
        <v>43961</v>
      </c>
      <c r="V67" s="9" t="str">
        <f t="shared" si="46"/>
        <v>Sonntag</v>
      </c>
      <c r="W67" s="6">
        <v>667</v>
      </c>
      <c r="X67" s="22">
        <v>1.1299999999999999</v>
      </c>
      <c r="Y67" s="7"/>
      <c r="Z67" s="4">
        <f t="shared" si="47"/>
        <v>770.71428571428567</v>
      </c>
      <c r="AA67" s="8">
        <f t="shared" si="48"/>
        <v>0.9097807757166948</v>
      </c>
      <c r="AB67" s="4">
        <f t="shared" si="32"/>
        <v>783.52953242073806</v>
      </c>
      <c r="AC67" s="8">
        <f t="shared" si="49"/>
        <v>0.92490838565685773</v>
      </c>
      <c r="AD67" s="4">
        <f t="shared" si="50"/>
        <v>928.42857142857144</v>
      </c>
      <c r="AE67" s="8">
        <f t="shared" si="51"/>
        <v>0.94903621495327095</v>
      </c>
      <c r="AF67" s="4">
        <f t="shared" si="52"/>
        <v>925.3248687130648</v>
      </c>
      <c r="AG67" s="8">
        <f t="shared" si="53"/>
        <v>0.94586362164010707</v>
      </c>
      <c r="AH67" s="4">
        <f t="shared" ref="AH67:AH68" si="55">AD74</f>
        <v>678.2</v>
      </c>
      <c r="AI67" s="8">
        <f t="shared" ref="AI67:AI68" si="56">AH67/AH63</f>
        <v>0.90928940815935644</v>
      </c>
      <c r="AJ67" s="15">
        <f t="shared" si="27"/>
        <v>7.999999999999996E-2</v>
      </c>
      <c r="AK67" s="15">
        <f t="shared" si="23"/>
        <v>0</v>
      </c>
      <c r="AL67" s="15">
        <f t="shared" si="28"/>
        <v>2.1922428330523047E-4</v>
      </c>
      <c r="AM67" s="15">
        <f t="shared" si="24"/>
        <v>1.4908385656857703E-2</v>
      </c>
      <c r="AN67" s="15">
        <f t="shared" si="25"/>
        <v>0.21999999999999986</v>
      </c>
      <c r="AO67" s="15">
        <f t="shared" si="26"/>
        <v>3.5863621640107035E-2</v>
      </c>
      <c r="AP67" s="15">
        <f t="shared" si="33"/>
        <v>40</v>
      </c>
      <c r="AQ67" s="15">
        <f t="shared" si="20"/>
        <v>39</v>
      </c>
      <c r="AR67" s="15">
        <f t="shared" si="34"/>
        <v>24.285714285714334</v>
      </c>
      <c r="AS67" s="15">
        <f t="shared" si="35"/>
        <v>11.470467579261935</v>
      </c>
    </row>
    <row r="68" spans="1:45">
      <c r="A68" s="3">
        <v>43958</v>
      </c>
      <c r="B68" s="31">
        <v>66</v>
      </c>
      <c r="C68" s="9" t="str">
        <f t="shared" si="54"/>
        <v>Donnerstag</v>
      </c>
      <c r="D68" s="68">
        <v>736</v>
      </c>
      <c r="E68" s="68">
        <v>639</v>
      </c>
      <c r="F68" s="68">
        <v>846</v>
      </c>
      <c r="G68" s="68">
        <v>824</v>
      </c>
      <c r="H68" s="68">
        <v>739</v>
      </c>
      <c r="I68" s="68">
        <v>914</v>
      </c>
      <c r="J68" s="68">
        <v>1.01</v>
      </c>
      <c r="K68" s="68">
        <v>0.94</v>
      </c>
      <c r="L68" s="68">
        <v>1.07</v>
      </c>
      <c r="M68" s="68">
        <v>0.92</v>
      </c>
      <c r="N68" s="68">
        <v>0.89</v>
      </c>
      <c r="O68" s="68">
        <v>0.95</v>
      </c>
      <c r="P68" s="12">
        <f t="shared" si="4"/>
        <v>805.14285714285711</v>
      </c>
      <c r="Q68" s="15">
        <f t="shared" si="21"/>
        <v>0.91565664951021086</v>
      </c>
      <c r="R68" s="4">
        <f t="shared" si="43"/>
        <v>1209</v>
      </c>
      <c r="S68" s="4">
        <f t="shared" si="44"/>
        <v>824.25</v>
      </c>
      <c r="T68" s="7">
        <f t="shared" si="45"/>
        <v>1.0061031431187062</v>
      </c>
      <c r="U68" s="5">
        <v>43962</v>
      </c>
      <c r="V68" s="9" t="str">
        <f t="shared" si="46"/>
        <v>Montag</v>
      </c>
      <c r="W68" s="6">
        <v>357</v>
      </c>
      <c r="X68" s="7">
        <v>1.07</v>
      </c>
      <c r="Y68" s="7"/>
      <c r="Z68" s="4">
        <f t="shared" si="47"/>
        <v>742.14285714285711</v>
      </c>
      <c r="AA68" s="8">
        <f t="shared" si="48"/>
        <v>0.88985954093867758</v>
      </c>
      <c r="AB68" s="4">
        <f t="shared" si="32"/>
        <v>752.74358456355992</v>
      </c>
      <c r="AC68" s="8">
        <f t="shared" si="49"/>
        <v>0.90257024528004781</v>
      </c>
      <c r="AD68" s="4">
        <f t="shared" si="50"/>
        <v>878.28571428571433</v>
      </c>
      <c r="AE68" s="8">
        <f t="shared" si="51"/>
        <v>0.91460874739660813</v>
      </c>
      <c r="AF68" s="4">
        <f t="shared" si="52"/>
        <v>856.32975699906171</v>
      </c>
      <c r="AG68" s="8">
        <f t="shared" si="53"/>
        <v>0.8917447633135126</v>
      </c>
      <c r="AH68" s="4">
        <f t="shared" si="55"/>
        <v>614.5</v>
      </c>
      <c r="AI68" s="8">
        <f t="shared" si="56"/>
        <v>0.83735643371617674</v>
      </c>
      <c r="AJ68" s="15">
        <f t="shared" si="27"/>
        <v>8.9999999999999969E-2</v>
      </c>
      <c r="AK68" s="15">
        <f t="shared" si="23"/>
        <v>0</v>
      </c>
      <c r="AL68" s="15">
        <f t="shared" si="28"/>
        <v>3.0140459061322455E-2</v>
      </c>
      <c r="AM68" s="15">
        <f t="shared" si="24"/>
        <v>1.7429754719952228E-2</v>
      </c>
      <c r="AN68" s="15">
        <f t="shared" si="25"/>
        <v>0.15000000000000002</v>
      </c>
      <c r="AO68" s="15">
        <f t="shared" si="26"/>
        <v>2.8255236686487439E-2</v>
      </c>
      <c r="AP68" s="15">
        <f t="shared" si="33"/>
        <v>88</v>
      </c>
      <c r="AQ68" s="15">
        <f t="shared" si="20"/>
        <v>69.14285714285711</v>
      </c>
      <c r="AR68" s="15">
        <f t="shared" si="34"/>
        <v>6.1428571428571104</v>
      </c>
      <c r="AS68" s="15">
        <f t="shared" si="35"/>
        <v>16.743584563559921</v>
      </c>
    </row>
    <row r="69" spans="1:45">
      <c r="A69" s="3">
        <v>43959</v>
      </c>
      <c r="B69" s="31">
        <v>67</v>
      </c>
      <c r="C69" s="9" t="str">
        <f t="shared" si="54"/>
        <v>Freitag</v>
      </c>
      <c r="D69" s="68">
        <v>683</v>
      </c>
      <c r="E69" s="68">
        <v>583</v>
      </c>
      <c r="F69" s="68">
        <v>788</v>
      </c>
      <c r="G69" s="68">
        <v>762</v>
      </c>
      <c r="H69" s="68">
        <v>672</v>
      </c>
      <c r="I69" s="68">
        <v>859</v>
      </c>
      <c r="J69" s="68">
        <v>0.93</v>
      </c>
      <c r="K69" s="68">
        <v>0.88</v>
      </c>
      <c r="L69" s="68">
        <v>1</v>
      </c>
      <c r="M69" s="68">
        <v>0.91</v>
      </c>
      <c r="N69" s="68">
        <v>0.87</v>
      </c>
      <c r="O69" s="68">
        <v>0.95</v>
      </c>
      <c r="P69" s="12">
        <f t="shared" si="4"/>
        <v>787.85714285714289</v>
      </c>
      <c r="Q69" s="15">
        <f t="shared" si="21"/>
        <v>0.9097807757166948</v>
      </c>
      <c r="R69" s="4">
        <f t="shared" si="43"/>
        <v>1251</v>
      </c>
      <c r="S69" s="4">
        <f t="shared" si="44"/>
        <v>762.75</v>
      </c>
      <c r="T69" s="7">
        <f t="shared" si="45"/>
        <v>0.93359853121175029</v>
      </c>
      <c r="U69" s="5">
        <v>43963</v>
      </c>
      <c r="V69" s="9" t="str">
        <f t="shared" si="46"/>
        <v>Dienstag</v>
      </c>
      <c r="W69" s="6">
        <v>933</v>
      </c>
      <c r="X69" s="7">
        <v>0.94</v>
      </c>
      <c r="Y69" s="7"/>
      <c r="Z69" s="4">
        <f t="shared" si="47"/>
        <v>712.71428571428567</v>
      </c>
      <c r="AA69" s="22">
        <f t="shared" si="48"/>
        <v>0.88520227111426542</v>
      </c>
      <c r="AB69" s="4">
        <f t="shared" si="32"/>
        <v>737.5567935068093</v>
      </c>
      <c r="AC69" s="8">
        <f t="shared" si="49"/>
        <v>0.91605705368127488</v>
      </c>
      <c r="AD69" s="4">
        <f t="shared" si="50"/>
        <v>836</v>
      </c>
      <c r="AE69" s="8">
        <f t="shared" si="51"/>
        <v>0.91437499999999994</v>
      </c>
      <c r="AF69" s="4">
        <f t="shared" si="52"/>
        <v>963.73341675620179</v>
      </c>
      <c r="AG69" s="8">
        <f t="shared" si="53"/>
        <v>1.0540834245770956</v>
      </c>
      <c r="AH69" s="39"/>
      <c r="AI69" s="38"/>
      <c r="AJ69" s="15">
        <f t="shared" si="27"/>
        <v>2.0000000000000018E-2</v>
      </c>
      <c r="AK69" s="15">
        <f t="shared" si="23"/>
        <v>0</v>
      </c>
      <c r="AL69" s="15">
        <f t="shared" si="28"/>
        <v>2.4797728885734616E-2</v>
      </c>
      <c r="AM69" s="15">
        <f t="shared" si="24"/>
        <v>6.0570536812748488E-3</v>
      </c>
      <c r="AN69" s="15">
        <f t="shared" si="25"/>
        <v>2.9999999999999916E-2</v>
      </c>
      <c r="AO69" s="15">
        <f t="shared" si="26"/>
        <v>0.14408342457709555</v>
      </c>
      <c r="AP69" s="15">
        <f t="shared" si="33"/>
        <v>79</v>
      </c>
      <c r="AQ69" s="15">
        <f t="shared" si="20"/>
        <v>104.85714285714289</v>
      </c>
      <c r="AR69" s="15">
        <f t="shared" si="34"/>
        <v>29.714285714285666</v>
      </c>
      <c r="AS69" s="15">
        <f t="shared" si="35"/>
        <v>54.556793506809299</v>
      </c>
    </row>
    <row r="70" spans="1:45">
      <c r="A70" s="3">
        <v>43960</v>
      </c>
      <c r="B70" s="31">
        <v>68</v>
      </c>
      <c r="C70" s="9" t="str">
        <f t="shared" si="54"/>
        <v>Samstag</v>
      </c>
      <c r="D70" s="68">
        <v>634</v>
      </c>
      <c r="E70" s="68">
        <v>516</v>
      </c>
      <c r="F70" s="68">
        <v>762</v>
      </c>
      <c r="G70" s="68">
        <v>712</v>
      </c>
      <c r="H70" s="68">
        <v>613</v>
      </c>
      <c r="I70" s="68">
        <v>819</v>
      </c>
      <c r="J70" s="68">
        <v>0.86</v>
      </c>
      <c r="K70" s="68">
        <v>0.8</v>
      </c>
      <c r="L70" s="68">
        <v>0.94</v>
      </c>
      <c r="M70" s="68">
        <v>0.89</v>
      </c>
      <c r="N70" s="68">
        <v>0.85</v>
      </c>
      <c r="O70" s="68">
        <v>0.93</v>
      </c>
      <c r="P70" s="12">
        <f t="shared" si="4"/>
        <v>770.71428571428567</v>
      </c>
      <c r="Q70" s="15">
        <f t="shared" si="21"/>
        <v>0.88985954093867758</v>
      </c>
      <c r="R70" s="4">
        <f t="shared" si="43"/>
        <v>667</v>
      </c>
      <c r="S70" s="4">
        <f t="shared" si="44"/>
        <v>712</v>
      </c>
      <c r="T70" s="7">
        <f t="shared" si="45"/>
        <v>0.86276885792184188</v>
      </c>
      <c r="U70" s="5">
        <v>43964</v>
      </c>
      <c r="V70" s="9" t="str">
        <f t="shared" si="46"/>
        <v>Mittwoch</v>
      </c>
      <c r="W70" s="6">
        <v>798</v>
      </c>
      <c r="X70" s="7">
        <v>0.81</v>
      </c>
      <c r="Y70" s="7"/>
      <c r="Z70" s="4">
        <f t="shared" si="47"/>
        <v>698.28571428571433</v>
      </c>
      <c r="AA70" s="8">
        <f t="shared" si="48"/>
        <v>0.88631006346328201</v>
      </c>
      <c r="AB70" s="4">
        <f t="shared" si="32"/>
        <v>715.22579843071082</v>
      </c>
      <c r="AC70" s="8">
        <f t="shared" si="49"/>
        <v>0.90781153019310523</v>
      </c>
      <c r="AD70" s="4">
        <f t="shared" si="50"/>
        <v>745.85714285714289</v>
      </c>
      <c r="AE70" s="8">
        <f t="shared" si="51"/>
        <v>0.78534897713598084</v>
      </c>
      <c r="AF70" s="4">
        <f t="shared" si="52"/>
        <v>881.64205841656951</v>
      </c>
      <c r="AG70" s="8">
        <f t="shared" si="53"/>
        <v>0.92832346704512436</v>
      </c>
      <c r="AH70" s="39"/>
      <c r="AI70" s="38"/>
      <c r="AJ70" s="15">
        <f t="shared" si="27"/>
        <v>3.0000000000000027E-2</v>
      </c>
      <c r="AK70" s="15">
        <f t="shared" si="23"/>
        <v>0</v>
      </c>
      <c r="AL70" s="15">
        <f t="shared" si="28"/>
        <v>3.6899365367180081E-3</v>
      </c>
      <c r="AM70" s="15">
        <f t="shared" si="24"/>
        <v>1.7811530193105218E-2</v>
      </c>
      <c r="AN70" s="15">
        <f t="shared" si="25"/>
        <v>7.999999999999996E-2</v>
      </c>
      <c r="AO70" s="15">
        <f t="shared" si="26"/>
        <v>3.8323467045124349E-2</v>
      </c>
      <c r="AP70" s="15">
        <f t="shared" si="33"/>
        <v>78</v>
      </c>
      <c r="AQ70" s="15">
        <f t="shared" si="20"/>
        <v>136.71428571428567</v>
      </c>
      <c r="AR70" s="15">
        <f t="shared" si="34"/>
        <v>64.285714285714334</v>
      </c>
      <c r="AS70" s="15">
        <f t="shared" si="35"/>
        <v>81.225798430710825</v>
      </c>
    </row>
    <row r="71" spans="1:45">
      <c r="A71" s="3">
        <v>43961</v>
      </c>
      <c r="B71" s="31">
        <v>69</v>
      </c>
      <c r="C71" s="9" t="str">
        <f t="shared" si="54"/>
        <v>Sonntag</v>
      </c>
      <c r="D71" s="68">
        <v>581</v>
      </c>
      <c r="E71" s="68">
        <v>463</v>
      </c>
      <c r="F71" s="68">
        <v>694</v>
      </c>
      <c r="G71" s="68">
        <v>658</v>
      </c>
      <c r="H71" s="68">
        <v>550</v>
      </c>
      <c r="I71" s="68">
        <v>772</v>
      </c>
      <c r="J71" s="68">
        <v>0.79</v>
      </c>
      <c r="K71" s="68">
        <v>0.72</v>
      </c>
      <c r="L71" s="68">
        <v>0.86</v>
      </c>
      <c r="M71" s="68">
        <v>0.89</v>
      </c>
      <c r="N71" s="68">
        <v>0.83</v>
      </c>
      <c r="O71" s="68">
        <v>0.94</v>
      </c>
      <c r="P71" s="12">
        <f t="shared" si="4"/>
        <v>742.14285714285711</v>
      </c>
      <c r="Q71" s="15">
        <f t="shared" si="21"/>
        <v>0.88520227111426542</v>
      </c>
      <c r="R71" s="4">
        <f t="shared" si="43"/>
        <v>357</v>
      </c>
      <c r="S71" s="4">
        <f t="shared" si="44"/>
        <v>658.5</v>
      </c>
      <c r="T71" s="7">
        <f t="shared" si="45"/>
        <v>0.78815080789946135</v>
      </c>
      <c r="U71" s="5">
        <v>43965</v>
      </c>
      <c r="V71" s="9" t="str">
        <f t="shared" si="46"/>
        <v>Donnerstag</v>
      </c>
      <c r="W71" s="6">
        <v>933</v>
      </c>
      <c r="X71" s="22">
        <v>0.75</v>
      </c>
      <c r="Y71" s="7">
        <v>0.88</v>
      </c>
      <c r="Z71" s="4">
        <f t="shared" ref="Z71:Z72" si="57">AVERAGE(D68:D74)</f>
        <v>673.28571428571433</v>
      </c>
      <c r="AA71" s="8">
        <f t="shared" ref="AA71:AA72" si="58">Z71/Z67</f>
        <v>0.87358665430954596</v>
      </c>
      <c r="AB71" s="4">
        <f t="shared" si="32"/>
        <v>674.56568764255132</v>
      </c>
      <c r="AC71" s="8">
        <f t="shared" si="49"/>
        <v>0.87524741677439477</v>
      </c>
      <c r="AD71" s="4">
        <f t="shared" si="50"/>
        <v>733.85714285714289</v>
      </c>
      <c r="AE71" s="8">
        <f t="shared" si="51"/>
        <v>0.7904292968148946</v>
      </c>
      <c r="AF71" s="4">
        <f t="shared" si="52"/>
        <v>813.68433330101777</v>
      </c>
      <c r="AG71" s="8">
        <f t="shared" si="53"/>
        <v>0.87641026821159018</v>
      </c>
      <c r="AH71" s="39"/>
      <c r="AI71" s="38"/>
      <c r="AJ71" s="15">
        <f t="shared" si="27"/>
        <v>9.9999999999999978E-2</v>
      </c>
      <c r="AK71" s="15">
        <f t="shared" si="23"/>
        <v>0</v>
      </c>
      <c r="AL71" s="15">
        <f t="shared" si="28"/>
        <v>1.6413345690454051E-2</v>
      </c>
      <c r="AM71" s="15">
        <f t="shared" si="24"/>
        <v>1.4752583225605242E-2</v>
      </c>
      <c r="AN71" s="15">
        <f t="shared" si="25"/>
        <v>0.14000000000000001</v>
      </c>
      <c r="AO71" s="15">
        <f t="shared" si="26"/>
        <v>1.3589731788409831E-2</v>
      </c>
      <c r="AP71" s="15">
        <f t="shared" si="33"/>
        <v>77</v>
      </c>
      <c r="AQ71" s="15">
        <f t="shared" si="20"/>
        <v>161.14285714285711</v>
      </c>
      <c r="AR71" s="15">
        <f t="shared" si="34"/>
        <v>92.285714285714334</v>
      </c>
      <c r="AS71" s="15">
        <f t="shared" si="35"/>
        <v>93.565687642551325</v>
      </c>
    </row>
    <row r="72" spans="1:45">
      <c r="A72" s="10">
        <v>43962</v>
      </c>
      <c r="B72" s="31">
        <v>70</v>
      </c>
      <c r="C72" s="11" t="str">
        <f t="shared" si="54"/>
        <v>Montag</v>
      </c>
      <c r="D72" s="68">
        <v>723</v>
      </c>
      <c r="E72" s="68">
        <v>514</v>
      </c>
      <c r="F72" s="68">
        <v>893</v>
      </c>
      <c r="G72" s="68">
        <v>655</v>
      </c>
      <c r="H72" s="68">
        <v>519</v>
      </c>
      <c r="I72" s="68">
        <v>784</v>
      </c>
      <c r="J72" s="68">
        <v>0.8</v>
      </c>
      <c r="K72" s="68">
        <v>0.7</v>
      </c>
      <c r="L72" s="68">
        <v>0.89</v>
      </c>
      <c r="M72" s="68">
        <v>0.89</v>
      </c>
      <c r="N72" s="68">
        <v>0.81</v>
      </c>
      <c r="O72" s="68">
        <v>0.96</v>
      </c>
      <c r="P72" s="12">
        <f t="shared" ref="P72:P73" si="59">AVERAGE(D66:D72)</f>
        <v>712.71428571428567</v>
      </c>
      <c r="Q72" s="15">
        <f t="shared" si="21"/>
        <v>0.88631006346328201</v>
      </c>
      <c r="R72" s="4">
        <f t="shared" si="43"/>
        <v>933</v>
      </c>
      <c r="S72" s="4">
        <f t="shared" si="44"/>
        <v>655.25</v>
      </c>
      <c r="T72" s="7">
        <f t="shared" si="45"/>
        <v>0.79496511980588414</v>
      </c>
      <c r="U72" s="5">
        <v>43966</v>
      </c>
      <c r="V72" s="9" t="str">
        <f t="shared" si="46"/>
        <v>Freitag</v>
      </c>
      <c r="W72" s="6">
        <v>913</v>
      </c>
      <c r="X72" s="7">
        <v>0.8</v>
      </c>
      <c r="Y72" s="7">
        <v>0.9</v>
      </c>
      <c r="Z72" s="4">
        <f t="shared" si="57"/>
        <v>662.83333333333337</v>
      </c>
      <c r="AA72" s="8">
        <f t="shared" si="58"/>
        <v>0.89313442412576205</v>
      </c>
      <c r="AB72" s="4">
        <f t="shared" si="32"/>
        <v>647.70870870335182</v>
      </c>
      <c r="AC72" s="8">
        <f t="shared" si="49"/>
        <v>0.87275475667439129</v>
      </c>
      <c r="AD72" s="4">
        <f t="shared" si="50"/>
        <v>731.71428571428567</v>
      </c>
      <c r="AE72" s="8">
        <f t="shared" si="51"/>
        <v>0.83311646063760558</v>
      </c>
      <c r="AF72" s="4">
        <f t="shared" si="52"/>
        <v>788.87595100986857</v>
      </c>
      <c r="AG72" s="8">
        <f t="shared" si="53"/>
        <v>0.89819968397350025</v>
      </c>
      <c r="AH72" s="39"/>
      <c r="AI72" s="38"/>
      <c r="AJ72" s="15">
        <f t="shared" si="27"/>
        <v>8.9999999999999969E-2</v>
      </c>
      <c r="AK72" s="15">
        <f t="shared" si="23"/>
        <v>0</v>
      </c>
      <c r="AL72" s="15">
        <f t="shared" si="28"/>
        <v>3.1344241257620364E-3</v>
      </c>
      <c r="AM72" s="15">
        <f t="shared" si="24"/>
        <v>1.7245243325608728E-2</v>
      </c>
      <c r="AN72" s="15">
        <f t="shared" si="25"/>
        <v>8.9999999999999969E-2</v>
      </c>
      <c r="AO72" s="15">
        <f t="shared" si="26"/>
        <v>8.199683973500238E-3</v>
      </c>
      <c r="AP72" s="15">
        <f t="shared" si="33"/>
        <v>68</v>
      </c>
      <c r="AQ72" s="15">
        <f t="shared" si="20"/>
        <v>10.285714285714334</v>
      </c>
      <c r="AR72" s="15">
        <f t="shared" si="34"/>
        <v>60.166666666666629</v>
      </c>
      <c r="AS72" s="15">
        <f t="shared" si="35"/>
        <v>75.291291296648183</v>
      </c>
    </row>
    <row r="73" spans="1:45">
      <c r="A73" s="10">
        <v>43963</v>
      </c>
      <c r="B73" s="31">
        <v>71</v>
      </c>
      <c r="C73" s="11" t="str">
        <f t="shared" si="54"/>
        <v>Dienstag</v>
      </c>
      <c r="D73" s="68">
        <v>736</v>
      </c>
      <c r="E73" s="68">
        <v>450</v>
      </c>
      <c r="F73" s="68">
        <v>1007</v>
      </c>
      <c r="G73" s="68">
        <v>669</v>
      </c>
      <c r="H73" s="68">
        <v>486</v>
      </c>
      <c r="I73" s="68">
        <v>839</v>
      </c>
      <c r="J73" s="68">
        <v>0.88</v>
      </c>
      <c r="K73" s="68">
        <v>0.73</v>
      </c>
      <c r="L73" s="68">
        <v>1.01</v>
      </c>
      <c r="M73" s="68">
        <v>0.87</v>
      </c>
      <c r="N73" s="68">
        <v>0.78</v>
      </c>
      <c r="O73" s="68">
        <v>0.97</v>
      </c>
      <c r="P73" s="12">
        <f t="shared" si="59"/>
        <v>698.28571428571433</v>
      </c>
      <c r="Q73" s="33"/>
      <c r="R73" s="4">
        <f t="shared" si="43"/>
        <v>798</v>
      </c>
      <c r="S73" s="4">
        <f t="shared" si="44"/>
        <v>668.5</v>
      </c>
      <c r="T73" s="7">
        <f t="shared" si="45"/>
        <v>0.87643395607997376</v>
      </c>
      <c r="U73" s="5">
        <v>43967</v>
      </c>
      <c r="V73" s="9" t="str">
        <f t="shared" si="46"/>
        <v>Samstag</v>
      </c>
      <c r="W73" s="6">
        <v>620</v>
      </c>
      <c r="X73" s="7">
        <v>0.88</v>
      </c>
      <c r="Y73" s="7">
        <v>0.89</v>
      </c>
      <c r="Z73" s="34"/>
      <c r="AA73" s="35"/>
      <c r="AB73" s="4">
        <f t="shared" si="32"/>
        <v>638.06753294327189</v>
      </c>
      <c r="AC73" s="8">
        <f t="shared" si="49"/>
        <v>0.89526412720042159</v>
      </c>
      <c r="AD73" s="4">
        <f t="shared" si="50"/>
        <v>698.16666666666663</v>
      </c>
      <c r="AE73" s="8">
        <f t="shared" si="51"/>
        <v>0.83512759170653905</v>
      </c>
      <c r="AF73" s="4">
        <f t="shared" si="52"/>
        <v>649.45492748073445</v>
      </c>
      <c r="AG73" s="8">
        <f t="shared" si="53"/>
        <v>0.77685996110135702</v>
      </c>
      <c r="AH73" s="39"/>
      <c r="AI73" s="38"/>
      <c r="AJ73" s="15">
        <f t="shared" ref="AJ73" si="60">ABS(J73-$M73)</f>
        <v>1.0000000000000009E-2</v>
      </c>
      <c r="AK73" s="15">
        <f t="shared" ref="AK73:AK75" si="61">ABS(M73-$M73)</f>
        <v>0</v>
      </c>
      <c r="AL73" s="33"/>
      <c r="AM73" s="15">
        <f t="shared" si="24"/>
        <v>2.5264127200421593E-2</v>
      </c>
      <c r="AN73" s="15">
        <f t="shared" si="25"/>
        <v>1.0000000000000009E-2</v>
      </c>
      <c r="AO73" s="15">
        <f t="shared" si="26"/>
        <v>9.3140038898642974E-2</v>
      </c>
      <c r="AP73" s="15">
        <f t="shared" si="33"/>
        <v>67</v>
      </c>
      <c r="AQ73" s="15">
        <f t="shared" si="20"/>
        <v>37.714285714285666</v>
      </c>
      <c r="AR73" s="33"/>
      <c r="AS73" s="15">
        <f t="shared" si="35"/>
        <v>97.932467056728115</v>
      </c>
    </row>
    <row r="74" spans="1:45">
      <c r="A74" s="10">
        <v>43964</v>
      </c>
      <c r="B74" s="31">
        <v>72</v>
      </c>
      <c r="C74" s="11" t="str">
        <f t="shared" ref="C74" si="62">TEXT(A74,"TTTT")</f>
        <v>Mittwoch</v>
      </c>
      <c r="D74" s="68">
        <v>620</v>
      </c>
      <c r="E74" s="68">
        <v>365</v>
      </c>
      <c r="F74" s="68">
        <v>939</v>
      </c>
      <c r="G74" s="68">
        <v>665</v>
      </c>
      <c r="H74" s="68">
        <v>448</v>
      </c>
      <c r="I74" s="68">
        <v>883</v>
      </c>
      <c r="J74" s="68">
        <v>0.94</v>
      </c>
      <c r="K74" s="68">
        <v>0.78</v>
      </c>
      <c r="L74" s="68">
        <v>1.1000000000000001</v>
      </c>
      <c r="M74" s="68"/>
      <c r="N74" s="68"/>
      <c r="O74" s="68"/>
      <c r="R74" s="4">
        <f t="shared" ref="R74" si="63">W71</f>
        <v>933</v>
      </c>
      <c r="S74" s="4">
        <f t="shared" ref="S74" si="64">AVERAGE(D71:D74)</f>
        <v>665</v>
      </c>
      <c r="T74" s="7">
        <f t="shared" ref="T74" si="65">S74/S70</f>
        <v>0.9339887640449438</v>
      </c>
      <c r="U74" s="5">
        <v>43968</v>
      </c>
      <c r="V74" s="9" t="str">
        <f t="shared" ref="V74:V75" si="66">TEXT(U74,"TTTT")</f>
        <v>Sonntag</v>
      </c>
      <c r="W74" s="12">
        <v>583</v>
      </c>
      <c r="X74" s="15">
        <v>0.94</v>
      </c>
      <c r="Y74" s="15">
        <v>0.87</v>
      </c>
      <c r="Z74" s="34"/>
      <c r="AA74" s="35"/>
      <c r="AB74" s="4">
        <f t="shared" ref="AB74:AB75" si="67">AVERAGE(D71:D74,AA71^1.75*D68,AA71^1.75*D69,AA71^1.75*D70)</f>
        <v>611.51353865302247</v>
      </c>
      <c r="AC74" s="8">
        <f t="shared" ref="AC74:AC75" si="68">AB74/Z70</f>
        <v>0.87573542769459023</v>
      </c>
      <c r="AD74" s="4">
        <f t="shared" ref="AD74:AD75" si="69">AVERAGE(W71:W77)</f>
        <v>678.2</v>
      </c>
      <c r="AE74" s="8">
        <f t="shared" ref="AE74:AE75" si="70">AD74/AD70</f>
        <v>0.90928940815935644</v>
      </c>
      <c r="AF74" s="4">
        <f t="shared" ref="AF74:AF75" si="71">AVERAGE(W71:W74,AE71^1.75*W68,AE71^1.75*W69,AE71^1.75*W70)</f>
        <v>633.21957901232156</v>
      </c>
      <c r="AG74" s="8">
        <f t="shared" ref="AG74:AG75" si="72">AF74/AD70</f>
        <v>0.84898238902245748</v>
      </c>
      <c r="AH74" s="39"/>
      <c r="AI74" s="38"/>
      <c r="AJ74" s="33"/>
      <c r="AK74" s="15">
        <f t="shared" si="61"/>
        <v>0</v>
      </c>
      <c r="AL74" s="33"/>
      <c r="AM74" s="33"/>
      <c r="AN74" s="33"/>
      <c r="AO74" s="33"/>
      <c r="AP74" s="15">
        <f t="shared" si="33"/>
        <v>45</v>
      </c>
      <c r="AQ74" s="33"/>
      <c r="AR74" s="33"/>
      <c r="AS74" s="15">
        <f t="shared" si="35"/>
        <v>8.486461346977535</v>
      </c>
    </row>
    <row r="75" spans="1:45">
      <c r="R75" s="4"/>
      <c r="S75" s="4"/>
      <c r="T75" s="7"/>
      <c r="U75" s="5">
        <v>43969</v>
      </c>
      <c r="V75" s="9" t="str">
        <f t="shared" si="66"/>
        <v>Montag</v>
      </c>
      <c r="W75" s="12">
        <v>342</v>
      </c>
      <c r="X75" s="15">
        <v>0.91</v>
      </c>
      <c r="Y75" s="15">
        <v>0.82</v>
      </c>
      <c r="Z75" s="34"/>
      <c r="AA75" s="35"/>
      <c r="AB75" s="4">
        <f t="shared" si="67"/>
        <v>606.06695833016784</v>
      </c>
      <c r="AC75" s="8">
        <f t="shared" si="68"/>
        <v>0.90016310382159448</v>
      </c>
      <c r="AD75" s="4">
        <f t="shared" si="69"/>
        <v>614.5</v>
      </c>
      <c r="AE75" s="8">
        <f t="shared" si="70"/>
        <v>0.83735643371617674</v>
      </c>
      <c r="AF75" s="4">
        <f t="shared" si="71"/>
        <v>627.62760729419745</v>
      </c>
      <c r="AG75" s="8">
        <f t="shared" si="72"/>
        <v>0.85524493888638931</v>
      </c>
      <c r="AH75" s="39"/>
      <c r="AI75" s="38"/>
      <c r="AJ75" s="33"/>
      <c r="AK75" s="15">
        <f t="shared" si="61"/>
        <v>0</v>
      </c>
      <c r="AL75" s="33"/>
      <c r="AM75" s="33"/>
      <c r="AN75" s="33"/>
      <c r="AO75" s="33"/>
      <c r="AP75" s="33"/>
      <c r="AQ75" s="33"/>
      <c r="AR75" s="33"/>
      <c r="AS75" s="33"/>
    </row>
    <row r="76" spans="1:45">
      <c r="R76" s="12"/>
      <c r="S76" s="12"/>
      <c r="AP76" s="15"/>
      <c r="AQ76" s="15"/>
      <c r="AR76" s="15"/>
      <c r="AS76" s="15"/>
    </row>
    <row r="77" spans="1:45">
      <c r="R77" s="12"/>
      <c r="S77" s="12"/>
      <c r="AP77" s="15"/>
      <c r="AQ77" s="15"/>
      <c r="AR77" s="15"/>
      <c r="AS77" s="15"/>
    </row>
    <row r="78" spans="1:45">
      <c r="R78" s="12"/>
      <c r="S78" s="12"/>
      <c r="AP78" s="15"/>
      <c r="AQ78" s="15"/>
      <c r="AR78" s="15"/>
      <c r="AS78" s="15"/>
    </row>
    <row r="79" spans="1:45">
      <c r="R79" s="12"/>
      <c r="S79" s="12"/>
      <c r="AP79" s="15"/>
      <c r="AQ79" s="15"/>
      <c r="AR79" s="15"/>
      <c r="AS79" s="15"/>
    </row>
    <row r="80" spans="1:45">
      <c r="R80" s="12"/>
      <c r="S80" s="12"/>
      <c r="AP80" s="15"/>
      <c r="AQ80" s="15"/>
      <c r="AR80" s="15"/>
      <c r="AS80" s="15"/>
    </row>
    <row r="81" spans="18:45">
      <c r="R81" s="12"/>
      <c r="S81" s="12"/>
      <c r="AP81" s="15"/>
      <c r="AQ81" s="15"/>
      <c r="AR81" s="15"/>
      <c r="AS81" s="15"/>
    </row>
    <row r="82" spans="18:45">
      <c r="R82" s="12"/>
      <c r="S82" s="12"/>
      <c r="AP82" s="15"/>
      <c r="AQ82" s="15"/>
      <c r="AR82" s="15"/>
      <c r="AS82" s="15"/>
    </row>
    <row r="83" spans="18:45">
      <c r="R83" s="12"/>
      <c r="S83" s="12"/>
      <c r="AP83" s="15"/>
      <c r="AQ83" s="15"/>
      <c r="AR83" s="15"/>
      <c r="AS83" s="15"/>
    </row>
    <row r="84" spans="18:45">
      <c r="R84" s="12"/>
      <c r="S84" s="12"/>
      <c r="AP84" s="15"/>
      <c r="AQ84" s="15"/>
      <c r="AR84" s="15"/>
      <c r="AS84" s="15"/>
    </row>
    <row r="85" spans="18:45">
      <c r="R85" s="12"/>
      <c r="S85" s="12"/>
      <c r="AP85" s="15"/>
      <c r="AQ85" s="15"/>
      <c r="AR85" s="15"/>
      <c r="AS85" s="15"/>
    </row>
    <row r="86" spans="18:45">
      <c r="R86" s="12"/>
      <c r="S86" s="12"/>
      <c r="AP86" s="15"/>
      <c r="AQ86" s="15"/>
      <c r="AR86" s="15"/>
      <c r="AS86" s="15"/>
    </row>
    <row r="87" spans="18:45">
      <c r="R87" s="12"/>
      <c r="S87" s="12"/>
      <c r="AP87" s="15"/>
      <c r="AQ87" s="15"/>
      <c r="AR87" s="15"/>
      <c r="AS87" s="15"/>
    </row>
    <row r="88" spans="18:45">
      <c r="R88" s="12"/>
      <c r="S88" s="12"/>
      <c r="AP88" s="15"/>
      <c r="AQ88" s="15"/>
      <c r="AR88" s="15"/>
      <c r="AS88" s="15"/>
    </row>
    <row r="89" spans="18:45">
      <c r="R89" s="12"/>
      <c r="S89" s="12"/>
      <c r="AP89" s="15"/>
      <c r="AQ89" s="15"/>
      <c r="AR89" s="15"/>
      <c r="AS89" s="15"/>
    </row>
    <row r="90" spans="18:45">
      <c r="R90" s="12"/>
      <c r="S90" s="12"/>
      <c r="AP90" s="15"/>
      <c r="AQ90" s="15"/>
      <c r="AR90" s="15"/>
      <c r="AS90" s="15"/>
    </row>
    <row r="91" spans="18:45">
      <c r="R91" s="12"/>
      <c r="S91" s="12"/>
      <c r="AP91" s="15"/>
      <c r="AQ91" s="15"/>
      <c r="AR91" s="15"/>
      <c r="AS91" s="15"/>
    </row>
    <row r="92" spans="18:45">
      <c r="R92" s="12"/>
      <c r="S92" s="12"/>
      <c r="AP92" s="15"/>
      <c r="AQ92" s="15"/>
      <c r="AR92" s="15"/>
      <c r="AS92" s="15"/>
    </row>
    <row r="93" spans="18:45">
      <c r="R93" s="12"/>
      <c r="S93" s="12"/>
      <c r="AP93" s="15"/>
      <c r="AQ93" s="15"/>
      <c r="AR93" s="15"/>
      <c r="AS93" s="15"/>
    </row>
    <row r="94" spans="18:45">
      <c r="R94" s="12"/>
      <c r="S94" s="12"/>
      <c r="AP94" s="15"/>
      <c r="AQ94" s="15"/>
      <c r="AR94" s="15"/>
      <c r="AS94" s="15"/>
    </row>
    <row r="95" spans="18:45">
      <c r="R95" s="12"/>
      <c r="S95" s="12"/>
      <c r="AP95" s="15"/>
      <c r="AQ95" s="15"/>
      <c r="AR95" s="15"/>
      <c r="AS95" s="15"/>
    </row>
    <row r="96" spans="18:45">
      <c r="R96" s="12"/>
      <c r="S96" s="12"/>
      <c r="AP96" s="15"/>
      <c r="AQ96" s="15"/>
      <c r="AR96" s="15"/>
      <c r="AS96" s="15"/>
    </row>
    <row r="97" spans="1:45">
      <c r="R97" s="12"/>
      <c r="S97" s="12"/>
    </row>
    <row r="98" spans="1:45">
      <c r="R98" s="12"/>
      <c r="S98" s="12"/>
    </row>
    <row r="99" spans="1:45">
      <c r="R99" s="12"/>
      <c r="S99" s="12"/>
    </row>
    <row r="100" spans="1:45">
      <c r="R100" s="12"/>
      <c r="S100" s="12"/>
    </row>
    <row r="101" spans="1:45">
      <c r="R101" s="12"/>
      <c r="S101" s="12"/>
    </row>
    <row r="102" spans="1:45" s="15" customFormat="1">
      <c r="A102" s="11"/>
      <c r="B102" s="12"/>
      <c r="C102" s="11"/>
      <c r="J102" s="15">
        <f>AVERAGE(J34:J101)</f>
        <v>0.84487804878048778</v>
      </c>
      <c r="M102" s="15">
        <f>AVERAGE(M34:M101)</f>
        <v>0.84499999999999997</v>
      </c>
      <c r="Q102" s="15">
        <f>AVERAGE(Q34:Q101)</f>
        <v>0.84360978663676101</v>
      </c>
      <c r="T102" s="15">
        <f>AVERAGE(T34:T101)</f>
        <v>0.84450084882996634</v>
      </c>
      <c r="V102" s="11"/>
      <c r="X102" s="15">
        <f>AVERAGE(X34:X101)</f>
        <v>0.91452380952380929</v>
      </c>
      <c r="AA102" s="15">
        <f>AVERAGE(AA34:AA101)</f>
        <v>0.84122516299730332</v>
      </c>
      <c r="AC102" s="15">
        <f>AVERAGE(AC34:AC101)</f>
        <v>0.84743518793859407</v>
      </c>
      <c r="AG102" s="15">
        <f>AVERAGE(AG34:AG101)</f>
        <v>0.83445328075570713</v>
      </c>
      <c r="AI102" s="15">
        <f>AVERAGE(AI34:AI101)</f>
        <v>0.83096156522433351</v>
      </c>
      <c r="AJ102" s="15">
        <f t="shared" ref="AJ102" si="73">AVERAGE(AJ34:AJ101)</f>
        <v>4.3999999999999977E-2</v>
      </c>
      <c r="AK102" s="15">
        <f>AVERAGE(AK34:AK101)</f>
        <v>0</v>
      </c>
      <c r="AL102" s="15">
        <f t="shared" ref="AL102" si="74">AVERAGE(AL34:AL101)</f>
        <v>2.1399759985626373E-2</v>
      </c>
      <c r="AM102" s="15">
        <f t="shared" ref="AM102" si="75">AVERAGE(AM34:AM101)</f>
        <v>1.362316393392988E-2</v>
      </c>
      <c r="AN102" s="15">
        <f>AVERAGE(AN34:AN101)</f>
        <v>0.13499999999999998</v>
      </c>
      <c r="AO102" s="15">
        <f>AVERAGE(AO34:AO101)</f>
        <v>5.4205565381021822E-2</v>
      </c>
      <c r="AP102" s="15">
        <f>AVERAGE(AP2:AP70)</f>
        <v>217.55357142857142</v>
      </c>
      <c r="AQ102" s="15">
        <f>AVERAGE(AQ2:AQ70)</f>
        <v>353.04336734693879</v>
      </c>
      <c r="AR102" s="15">
        <f>AVERAGE(AR2:AR70)</f>
        <v>185.82397959183677</v>
      </c>
      <c r="AS102" s="15">
        <f>AVERAGE(AS2:AS70)</f>
        <v>339.62232694806698</v>
      </c>
    </row>
    <row r="103" spans="1:45">
      <c r="J103" s="11">
        <f>COUNTIF(J35:J102,"&gt;1")</f>
        <v>1</v>
      </c>
      <c r="M103" s="11">
        <f>COUNTIF(M35:M102,"&gt;1")</f>
        <v>0</v>
      </c>
      <c r="Q103" s="11">
        <f>COUNTIF(Q35:Q102,"&gt;1")</f>
        <v>0</v>
      </c>
      <c r="R103" s="12"/>
      <c r="S103" s="12"/>
      <c r="T103" s="11">
        <f>COUNTIF(T35:T102,"&gt;1")</f>
        <v>1</v>
      </c>
      <c r="X103" s="11">
        <f>COUNTIF(X35:X102,"&gt;1")</f>
        <v>9</v>
      </c>
      <c r="Y103" s="11"/>
      <c r="AA103" s="15">
        <f>COUNTIF(AA35:AA102,"&gt;1")</f>
        <v>0</v>
      </c>
      <c r="AC103" s="11">
        <f>COUNTIF(AC35:AC102,"&gt;1")</f>
        <v>0</v>
      </c>
      <c r="AE103" s="11"/>
      <c r="AG103" s="15">
        <f>COUNTIF(AG35:AG102,"&gt;1")</f>
        <v>1</v>
      </c>
      <c r="AI103" s="15">
        <f>COUNTIF(AI35:AI102,"&gt;1")</f>
        <v>1</v>
      </c>
    </row>
    <row r="104" spans="1:45">
      <c r="J104" s="16">
        <f>_xlfn.STDEV.S(J34:J101)</f>
        <v>7.0289471161032083E-2</v>
      </c>
      <c r="K104" s="16"/>
      <c r="L104" s="16"/>
      <c r="M104" s="16">
        <f>_xlfn.STDEV.S(M34:M101)</f>
        <v>4.6409548089225712E-2</v>
      </c>
      <c r="N104" s="16"/>
      <c r="O104" s="16"/>
      <c r="P104" s="16"/>
      <c r="Q104" s="16">
        <f>_xlfn.STDEV.S(Q34:Q101)</f>
        <v>4.6846394745451089E-2</v>
      </c>
      <c r="R104" s="16"/>
      <c r="S104" s="16"/>
      <c r="T104" s="16">
        <f>_xlfn.STDEV.S(T34:T101)</f>
        <v>7.0452137995848388E-2</v>
      </c>
      <c r="U104" s="16"/>
      <c r="W104" s="16"/>
      <c r="X104" s="16">
        <f>_xlfn.STDEV.S(X34:X101)</f>
        <v>0.17604326492824826</v>
      </c>
      <c r="Y104" s="16"/>
      <c r="Z104" s="16"/>
      <c r="AA104" s="16">
        <f>_xlfn.STDEV.S(AA34:AA101)</f>
        <v>4.340943762315598E-2</v>
      </c>
      <c r="AB104" s="16"/>
      <c r="AC104" s="16">
        <f>_xlfn.STDEV.S(AC34:AC101)</f>
        <v>4.7903862959023935E-2</v>
      </c>
      <c r="AD104" s="16"/>
      <c r="AF104" s="16"/>
      <c r="AG104" s="16">
        <f>_xlfn.STDEV.S(AG34:AG101)</f>
        <v>8.2833254210878338E-2</v>
      </c>
      <c r="AI104" s="16">
        <f>_xlfn.STDEV.S(AI34:AI101)</f>
        <v>7.8211779516987989E-2</v>
      </c>
    </row>
    <row r="105" spans="1:45"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W105" s="16"/>
      <c r="X105" s="16"/>
      <c r="Y105" s="16"/>
      <c r="Z105" s="16"/>
      <c r="AB105" s="16"/>
      <c r="AD105" s="16"/>
      <c r="AF105" s="16"/>
      <c r="AG105" s="16"/>
    </row>
    <row r="106" spans="1:45" s="15" customFormat="1">
      <c r="A106" s="11"/>
      <c r="B106" s="12"/>
    </row>
    <row r="107" spans="1:45">
      <c r="R107" s="12"/>
      <c r="S107" s="12"/>
    </row>
    <row r="108" spans="1:45">
      <c r="C108" s="11" t="s">
        <v>18</v>
      </c>
      <c r="D108" s="15">
        <f>AVERAGE(D40,D47,D54,D61,D68)</f>
        <v>1494.2</v>
      </c>
      <c r="E108" s="15">
        <f t="shared" ref="E108:AG108" si="76">AVERAGE(E40,E47,E54,E61,E68)</f>
        <v>1435.4</v>
      </c>
      <c r="F108" s="15">
        <f t="shared" si="76"/>
        <v>1557.8</v>
      </c>
      <c r="G108" s="15">
        <f t="shared" si="76"/>
        <v>1621</v>
      </c>
      <c r="H108" s="15">
        <f t="shared" si="76"/>
        <v>1563.4</v>
      </c>
      <c r="I108" s="15">
        <f t="shared" si="76"/>
        <v>1681.2</v>
      </c>
      <c r="J108" s="15">
        <f t="shared" si="76"/>
        <v>0.90400000000000014</v>
      </c>
      <c r="K108" s="15">
        <f t="shared" si="76"/>
        <v>0.876</v>
      </c>
      <c r="L108" s="15">
        <f t="shared" si="76"/>
        <v>0.93200000000000005</v>
      </c>
      <c r="M108" s="15">
        <f t="shared" si="76"/>
        <v>0.83200000000000007</v>
      </c>
      <c r="N108" s="15">
        <f t="shared" si="76"/>
        <v>0.81600000000000006</v>
      </c>
      <c r="O108" s="15">
        <f t="shared" si="76"/>
        <v>0.84399999999999997</v>
      </c>
      <c r="P108" s="15">
        <f t="shared" si="76"/>
        <v>1664.457142857143</v>
      </c>
      <c r="Q108" s="15">
        <f t="shared" si="76"/>
        <v>0.82943907498473524</v>
      </c>
      <c r="R108" s="15">
        <f t="shared" si="76"/>
        <v>2777.6</v>
      </c>
      <c r="S108" s="15">
        <f t="shared" si="76"/>
        <v>1621.25</v>
      </c>
      <c r="T108" s="15">
        <f t="shared" si="76"/>
        <v>0.90378153926353499</v>
      </c>
      <c r="U108" s="15">
        <f t="shared" si="76"/>
        <v>43948</v>
      </c>
      <c r="V108" s="15" t="e">
        <f t="shared" si="76"/>
        <v>#DIV/0!</v>
      </c>
      <c r="W108" s="15">
        <f t="shared" si="76"/>
        <v>1273.2</v>
      </c>
      <c r="X108" s="15">
        <f t="shared" si="76"/>
        <v>0.9860000000000001</v>
      </c>
      <c r="Z108" s="15">
        <f t="shared" si="76"/>
        <v>1445.6285714285714</v>
      </c>
      <c r="AA108" s="15">
        <f t="shared" si="76"/>
        <v>0.83673772003811797</v>
      </c>
      <c r="AB108" s="15">
        <f t="shared" si="76"/>
        <v>1454.9638956494935</v>
      </c>
      <c r="AC108" s="15">
        <f t="shared" si="76"/>
        <v>0.83630287708927287</v>
      </c>
      <c r="AD108" s="15">
        <f t="shared" si="76"/>
        <v>1829.6285714285714</v>
      </c>
      <c r="AE108" s="15">
        <f t="shared" si="76"/>
        <v>0.84152541464654695</v>
      </c>
      <c r="AF108" s="15">
        <f t="shared" si="76"/>
        <v>1815.2608605771638</v>
      </c>
      <c r="AG108" s="15">
        <f t="shared" si="76"/>
        <v>0.82014430658465431</v>
      </c>
    </row>
    <row r="109" spans="1:45">
      <c r="C109" s="11" t="s">
        <v>19</v>
      </c>
      <c r="D109" s="15">
        <f t="shared" ref="D109:D114" si="77">AVERAGE(D34,D41,D48,D55,D62)</f>
        <v>1949.8</v>
      </c>
      <c r="E109" s="15">
        <f t="shared" ref="E109:AG109" si="78">AVERAGE(E34,E41,E48,E55,E62)</f>
        <v>1893</v>
      </c>
      <c r="F109" s="15">
        <f t="shared" si="78"/>
        <v>2006.4</v>
      </c>
      <c r="G109" s="15">
        <f t="shared" si="78"/>
        <v>2114.8000000000002</v>
      </c>
      <c r="H109" s="15">
        <f t="shared" si="78"/>
        <v>2060.1999999999998</v>
      </c>
      <c r="I109" s="15">
        <f t="shared" si="78"/>
        <v>2170</v>
      </c>
      <c r="J109" s="15">
        <f t="shared" si="78"/>
        <v>0.88000000000000012</v>
      </c>
      <c r="K109" s="15">
        <f t="shared" si="78"/>
        <v>0.8620000000000001</v>
      </c>
      <c r="L109" s="15">
        <f t="shared" si="78"/>
        <v>0.90199999999999991</v>
      </c>
      <c r="M109" s="15">
        <f t="shared" si="78"/>
        <v>0.83599999999999997</v>
      </c>
      <c r="N109" s="15">
        <f t="shared" si="78"/>
        <v>0.82599999999999996</v>
      </c>
      <c r="O109" s="15">
        <f t="shared" si="78"/>
        <v>0.84600000000000009</v>
      </c>
      <c r="P109" s="15">
        <f t="shared" si="78"/>
        <v>2183.1714285714288</v>
      </c>
      <c r="Q109" s="15">
        <f t="shared" si="78"/>
        <v>0.83505873451656021</v>
      </c>
      <c r="R109" s="15">
        <f t="shared" si="78"/>
        <v>3364.8</v>
      </c>
      <c r="S109" s="15">
        <f t="shared" si="78"/>
        <v>2114.85</v>
      </c>
      <c r="T109" s="15">
        <f t="shared" si="78"/>
        <v>0.88135120324813576</v>
      </c>
      <c r="U109" s="15">
        <f t="shared" si="78"/>
        <v>43942</v>
      </c>
      <c r="V109" s="15" t="e">
        <f t="shared" si="78"/>
        <v>#DIV/0!</v>
      </c>
      <c r="W109" s="15">
        <f t="shared" si="78"/>
        <v>1906</v>
      </c>
      <c r="X109" s="15">
        <f t="shared" si="78"/>
        <v>0.96199999999999997</v>
      </c>
      <c r="Z109" s="15">
        <f t="shared" si="78"/>
        <v>1922.0571428571427</v>
      </c>
      <c r="AA109" s="15">
        <f t="shared" si="78"/>
        <v>0.84077011620737141</v>
      </c>
      <c r="AB109" s="15">
        <f t="shared" si="78"/>
        <v>1955.4321869926141</v>
      </c>
      <c r="AC109" s="15">
        <f t="shared" si="78"/>
        <v>0.83905332951460332</v>
      </c>
      <c r="AD109" s="15">
        <f t="shared" si="78"/>
        <v>2502.9714285714285</v>
      </c>
      <c r="AE109" s="15">
        <f t="shared" si="78"/>
        <v>0.81945598164298927</v>
      </c>
      <c r="AF109" s="15">
        <f t="shared" si="78"/>
        <v>2592.4905048652968</v>
      </c>
      <c r="AG109" s="15">
        <f t="shared" si="78"/>
        <v>0.82066351348300337</v>
      </c>
    </row>
    <row r="110" spans="1:45">
      <c r="C110" s="11" t="s">
        <v>20</v>
      </c>
      <c r="D110" s="15">
        <f t="shared" si="77"/>
        <v>1665</v>
      </c>
      <c r="E110" s="15">
        <f t="shared" ref="E110:AG110" si="79">AVERAGE(E35,E42,E49,E56,E63)</f>
        <v>1611.4</v>
      </c>
      <c r="F110" s="15">
        <f t="shared" si="79"/>
        <v>1722.2</v>
      </c>
      <c r="G110" s="15">
        <f t="shared" si="79"/>
        <v>1982.6</v>
      </c>
      <c r="H110" s="15">
        <f t="shared" si="79"/>
        <v>1928.2</v>
      </c>
      <c r="I110" s="15">
        <f t="shared" si="79"/>
        <v>2038.2</v>
      </c>
      <c r="J110" s="15">
        <f t="shared" si="79"/>
        <v>0.8640000000000001</v>
      </c>
      <c r="K110" s="15">
        <f t="shared" si="79"/>
        <v>0.84600000000000009</v>
      </c>
      <c r="L110" s="15">
        <f t="shared" si="79"/>
        <v>0.88400000000000001</v>
      </c>
      <c r="M110" s="15">
        <f t="shared" si="79"/>
        <v>0.84400000000000008</v>
      </c>
      <c r="N110" s="15">
        <f t="shared" si="79"/>
        <v>0.83399999999999996</v>
      </c>
      <c r="O110" s="15">
        <f t="shared" si="79"/>
        <v>0.85399999999999987</v>
      </c>
      <c r="P110" s="15">
        <f t="shared" si="79"/>
        <v>2093.1428571428569</v>
      </c>
      <c r="Q110" s="15">
        <f t="shared" si="79"/>
        <v>0.84385593652589697</v>
      </c>
      <c r="R110" s="15">
        <f t="shared" si="79"/>
        <v>2749</v>
      </c>
      <c r="S110" s="15">
        <f t="shared" si="79"/>
        <v>1982.5</v>
      </c>
      <c r="T110" s="15">
        <f t="shared" si="79"/>
        <v>0.86570674610853859</v>
      </c>
      <c r="U110" s="15">
        <f t="shared" si="79"/>
        <v>43943</v>
      </c>
      <c r="V110" s="15" t="e">
        <f t="shared" si="79"/>
        <v>#DIV/0!</v>
      </c>
      <c r="W110" s="15">
        <f t="shared" si="79"/>
        <v>2195.4</v>
      </c>
      <c r="X110" s="15">
        <f t="shared" si="79"/>
        <v>0.88000000000000012</v>
      </c>
      <c r="Z110" s="15">
        <f t="shared" si="79"/>
        <v>1843.4</v>
      </c>
      <c r="AA110" s="15">
        <f t="shared" si="79"/>
        <v>0.84476292382566709</v>
      </c>
      <c r="AB110" s="15">
        <f t="shared" si="79"/>
        <v>1858.5203107720984</v>
      </c>
      <c r="AC110" s="15">
        <f t="shared" si="79"/>
        <v>0.8376031202324612</v>
      </c>
      <c r="AD110" s="15">
        <f t="shared" si="79"/>
        <v>2364.9428571428571</v>
      </c>
      <c r="AE110" s="15">
        <f t="shared" si="79"/>
        <v>0.81310998931972589</v>
      </c>
      <c r="AF110" s="15">
        <f t="shared" si="79"/>
        <v>2450.9639259902351</v>
      </c>
      <c r="AG110" s="15">
        <f t="shared" si="79"/>
        <v>0.8169339025084229</v>
      </c>
    </row>
    <row r="111" spans="1:45">
      <c r="A111" s="15"/>
      <c r="C111" s="11" t="s">
        <v>21</v>
      </c>
      <c r="D111" s="15">
        <f t="shared" si="77"/>
        <v>1551.4</v>
      </c>
      <c r="E111" s="15">
        <f t="shared" ref="E111:AG111" si="80">AVERAGE(E36,E43,E50,E57,E64)</f>
        <v>1495</v>
      </c>
      <c r="F111" s="15">
        <f t="shared" si="80"/>
        <v>1608.6</v>
      </c>
      <c r="G111" s="15">
        <f t="shared" si="80"/>
        <v>1816.4</v>
      </c>
      <c r="H111" s="15">
        <f t="shared" si="80"/>
        <v>1761.8</v>
      </c>
      <c r="I111" s="15">
        <f t="shared" si="80"/>
        <v>1873.2</v>
      </c>
      <c r="J111" s="15">
        <f t="shared" si="80"/>
        <v>0.81399999999999983</v>
      </c>
      <c r="K111" s="15">
        <f t="shared" si="80"/>
        <v>0.79200000000000004</v>
      </c>
      <c r="L111" s="15">
        <f t="shared" si="80"/>
        <v>0.83000000000000007</v>
      </c>
      <c r="M111" s="15">
        <f t="shared" si="80"/>
        <v>0.84199999999999997</v>
      </c>
      <c r="N111" s="15">
        <f t="shared" si="80"/>
        <v>0.83000000000000007</v>
      </c>
      <c r="O111" s="15">
        <f t="shared" si="80"/>
        <v>0.85</v>
      </c>
      <c r="P111" s="15">
        <f t="shared" si="80"/>
        <v>2020.4</v>
      </c>
      <c r="Q111" s="15">
        <f t="shared" si="80"/>
        <v>0.84077011620737141</v>
      </c>
      <c r="R111" s="15">
        <f t="shared" si="80"/>
        <v>1937.2</v>
      </c>
      <c r="S111" s="15">
        <f t="shared" si="80"/>
        <v>1816.6</v>
      </c>
      <c r="T111" s="15">
        <f t="shared" si="80"/>
        <v>0.81134893866447533</v>
      </c>
      <c r="U111" s="15">
        <f t="shared" si="80"/>
        <v>43944</v>
      </c>
      <c r="V111" s="15" t="e">
        <f t="shared" si="80"/>
        <v>#DIV/0!</v>
      </c>
      <c r="W111" s="15">
        <f t="shared" si="80"/>
        <v>2590.8000000000002</v>
      </c>
      <c r="X111" s="15">
        <f t="shared" si="80"/>
        <v>0.83399999999999996</v>
      </c>
      <c r="Z111" s="15">
        <f t="shared" si="80"/>
        <v>1751.0285714285715</v>
      </c>
      <c r="AA111" s="15">
        <f t="shared" si="80"/>
        <v>0.84101408231317853</v>
      </c>
      <c r="AB111" s="15">
        <f t="shared" si="80"/>
        <v>1788.1299728926606</v>
      </c>
      <c r="AC111" s="15">
        <f t="shared" si="80"/>
        <v>0.84387174442277646</v>
      </c>
      <c r="AD111" s="15">
        <f t="shared" si="80"/>
        <v>2214.4</v>
      </c>
      <c r="AE111" s="15">
        <f t="shared" si="80"/>
        <v>0.80445952826127998</v>
      </c>
      <c r="AF111" s="15">
        <f t="shared" si="80"/>
        <v>2286.8109149511565</v>
      </c>
      <c r="AG111" s="15">
        <f t="shared" si="80"/>
        <v>0.81595481536269188</v>
      </c>
    </row>
    <row r="112" spans="1:45">
      <c r="C112" s="11" t="s">
        <v>15</v>
      </c>
      <c r="D112" s="15">
        <f t="shared" si="77"/>
        <v>1778.6</v>
      </c>
      <c r="E112" s="15">
        <f t="shared" ref="E112:AG112" si="81">AVERAGE(E37,E44,E51,E58,E65)</f>
        <v>1721.6</v>
      </c>
      <c r="F112" s="15">
        <f t="shared" si="81"/>
        <v>1839.8</v>
      </c>
      <c r="G112" s="15">
        <f t="shared" si="81"/>
        <v>1736.2</v>
      </c>
      <c r="H112" s="15">
        <f t="shared" si="81"/>
        <v>1680</v>
      </c>
      <c r="I112" s="15">
        <f t="shared" si="81"/>
        <v>1794</v>
      </c>
      <c r="J112" s="15">
        <f t="shared" si="81"/>
        <v>0.77999999999999992</v>
      </c>
      <c r="K112" s="15">
        <f t="shared" si="81"/>
        <v>0.76</v>
      </c>
      <c r="L112" s="15">
        <f t="shared" si="81"/>
        <v>0.80199999999999994</v>
      </c>
      <c r="M112" s="15">
        <f t="shared" si="81"/>
        <v>0.84399999999999997</v>
      </c>
      <c r="N112" s="15">
        <f t="shared" si="81"/>
        <v>0.83399999999999996</v>
      </c>
      <c r="O112" s="15">
        <f t="shared" si="81"/>
        <v>0.85600000000000009</v>
      </c>
      <c r="P112" s="15">
        <f t="shared" si="81"/>
        <v>1922.0571428571427</v>
      </c>
      <c r="Q112" s="15">
        <f t="shared" si="81"/>
        <v>0.84476292382566709</v>
      </c>
      <c r="R112" s="15">
        <f t="shared" si="81"/>
        <v>1906</v>
      </c>
      <c r="S112" s="15">
        <f t="shared" si="81"/>
        <v>1736.2</v>
      </c>
      <c r="T112" s="15">
        <f t="shared" si="81"/>
        <v>0.78040801130770787</v>
      </c>
      <c r="U112" s="15">
        <f t="shared" si="81"/>
        <v>43945</v>
      </c>
      <c r="V112" s="15" t="e">
        <f t="shared" si="81"/>
        <v>#DIV/0!</v>
      </c>
      <c r="W112" s="15">
        <f t="shared" si="81"/>
        <v>2777.6</v>
      </c>
      <c r="X112" s="15">
        <f t="shared" si="81"/>
        <v>0.8640000000000001</v>
      </c>
      <c r="Z112" s="15">
        <f t="shared" si="81"/>
        <v>1664.457142857143</v>
      </c>
      <c r="AA112" s="15">
        <f t="shared" si="81"/>
        <v>0.83102493714674086</v>
      </c>
      <c r="AB112" s="15">
        <f t="shared" si="81"/>
        <v>1685.3130735861348</v>
      </c>
      <c r="AC112" s="15">
        <f t="shared" si="81"/>
        <v>0.83372210049465245</v>
      </c>
      <c r="AD112" s="15">
        <f t="shared" si="81"/>
        <v>2119.5428571428574</v>
      </c>
      <c r="AE112" s="15">
        <f t="shared" si="81"/>
        <v>0.80846785139322497</v>
      </c>
      <c r="AF112" s="15">
        <f t="shared" si="81"/>
        <v>2192.3140023522678</v>
      </c>
      <c r="AG112" s="15">
        <f t="shared" si="81"/>
        <v>0.8188699858935875</v>
      </c>
    </row>
    <row r="113" spans="3:33">
      <c r="C113" s="11" t="s">
        <v>16</v>
      </c>
      <c r="D113" s="15">
        <f t="shared" si="77"/>
        <v>1643.8</v>
      </c>
      <c r="E113" s="15">
        <f t="shared" ref="E113:AG113" si="82">AVERAGE(E38,E45,E52,E59,E66)</f>
        <v>1584.6</v>
      </c>
      <c r="F113" s="15">
        <f t="shared" si="82"/>
        <v>1700.8</v>
      </c>
      <c r="G113" s="15">
        <f t="shared" si="82"/>
        <v>1659.4</v>
      </c>
      <c r="H113" s="15">
        <f t="shared" si="82"/>
        <v>1603.2</v>
      </c>
      <c r="I113" s="15">
        <f t="shared" si="82"/>
        <v>1717.8</v>
      </c>
      <c r="J113" s="15">
        <f t="shared" si="82"/>
        <v>0.80199999999999994</v>
      </c>
      <c r="K113" s="15">
        <f t="shared" si="82"/>
        <v>0.77799999999999991</v>
      </c>
      <c r="L113" s="15">
        <f t="shared" si="82"/>
        <v>0.82199999999999984</v>
      </c>
      <c r="M113" s="15">
        <f t="shared" si="82"/>
        <v>0.84000000000000008</v>
      </c>
      <c r="N113" s="15">
        <f t="shared" si="82"/>
        <v>0.82799999999999996</v>
      </c>
      <c r="O113" s="15">
        <f t="shared" si="82"/>
        <v>0.85600000000000009</v>
      </c>
      <c r="P113" s="15">
        <f t="shared" si="82"/>
        <v>1843.4</v>
      </c>
      <c r="Q113" s="15">
        <f t="shared" si="82"/>
        <v>0.84101408231317853</v>
      </c>
      <c r="R113" s="15">
        <f t="shared" si="82"/>
        <v>2195.4</v>
      </c>
      <c r="S113" s="15">
        <f t="shared" si="82"/>
        <v>1659.7</v>
      </c>
      <c r="T113" s="15">
        <f t="shared" si="82"/>
        <v>0.80080295273696167</v>
      </c>
      <c r="U113" s="15">
        <f t="shared" si="82"/>
        <v>43946</v>
      </c>
      <c r="V113" s="15" t="e">
        <f t="shared" si="82"/>
        <v>#DIV/0!</v>
      </c>
      <c r="W113" s="15">
        <f t="shared" si="82"/>
        <v>2398.6</v>
      </c>
      <c r="X113" s="15">
        <f t="shared" si="82"/>
        <v>0.9760000000000002</v>
      </c>
      <c r="Z113" s="15">
        <f t="shared" si="82"/>
        <v>1576.3714285714286</v>
      </c>
      <c r="AA113" s="15">
        <f t="shared" si="82"/>
        <v>0.82943907498473524</v>
      </c>
      <c r="AB113" s="15">
        <f t="shared" si="82"/>
        <v>1617.2083143570583</v>
      </c>
      <c r="AC113" s="15">
        <f t="shared" si="82"/>
        <v>0.8412307298832683</v>
      </c>
      <c r="AD113" s="15">
        <f t="shared" si="82"/>
        <v>2036.6571428571431</v>
      </c>
      <c r="AE113" s="15">
        <f t="shared" si="82"/>
        <v>0.83767936452777503</v>
      </c>
      <c r="AF113" s="15">
        <f t="shared" si="82"/>
        <v>2083.3930312809284</v>
      </c>
      <c r="AG113" s="15">
        <f t="shared" si="82"/>
        <v>0.84129119192000723</v>
      </c>
    </row>
    <row r="114" spans="3:33">
      <c r="C114" s="11" t="s">
        <v>17</v>
      </c>
      <c r="D114" s="15">
        <f t="shared" si="77"/>
        <v>1568.4</v>
      </c>
      <c r="E114" s="15">
        <f t="shared" ref="E114:AG114" si="83">AVERAGE(E39,E46,E53,E60,E67)</f>
        <v>1512.4</v>
      </c>
      <c r="F114" s="15">
        <f t="shared" si="83"/>
        <v>1625.8</v>
      </c>
      <c r="G114" s="15">
        <f t="shared" si="83"/>
        <v>1635.2</v>
      </c>
      <c r="H114" s="15">
        <f t="shared" si="83"/>
        <v>1578.4</v>
      </c>
      <c r="I114" s="15">
        <f t="shared" si="83"/>
        <v>1693.6</v>
      </c>
      <c r="J114" s="15">
        <f t="shared" si="83"/>
        <v>0.84400000000000008</v>
      </c>
      <c r="K114" s="15">
        <f t="shared" si="83"/>
        <v>0.81799999999999995</v>
      </c>
      <c r="L114" s="15">
        <f t="shared" si="83"/>
        <v>0.87000000000000011</v>
      </c>
      <c r="M114" s="15">
        <f t="shared" si="83"/>
        <v>0.83200000000000007</v>
      </c>
      <c r="N114" s="15">
        <f t="shared" si="83"/>
        <v>0.81799999999999995</v>
      </c>
      <c r="O114" s="15">
        <f t="shared" si="83"/>
        <v>0.84599999999999986</v>
      </c>
      <c r="P114" s="15">
        <f t="shared" si="83"/>
        <v>1751.0285714285715</v>
      </c>
      <c r="Q114" s="15">
        <f t="shared" si="83"/>
        <v>0.83102493714674086</v>
      </c>
      <c r="R114" s="15">
        <f t="shared" si="83"/>
        <v>2590.8000000000002</v>
      </c>
      <c r="S114" s="15">
        <f t="shared" si="83"/>
        <v>1635.55</v>
      </c>
      <c r="T114" s="15">
        <f t="shared" si="83"/>
        <v>0.84352636168360107</v>
      </c>
      <c r="U114" s="15">
        <f t="shared" si="83"/>
        <v>43947</v>
      </c>
      <c r="V114" s="15" t="e">
        <f t="shared" si="83"/>
        <v>#DIV/0!</v>
      </c>
      <c r="W114" s="15">
        <f t="shared" si="83"/>
        <v>1695.2</v>
      </c>
      <c r="X114" s="15">
        <f t="shared" si="83"/>
        <v>0.97399999999999998</v>
      </c>
      <c r="Z114" s="15">
        <f t="shared" si="83"/>
        <v>1506.9428571428571</v>
      </c>
      <c r="AA114" s="15">
        <f t="shared" si="83"/>
        <v>0.83016073426058434</v>
      </c>
      <c r="AB114" s="15">
        <f t="shared" si="83"/>
        <v>1535.1011302624656</v>
      </c>
      <c r="AC114" s="15">
        <f t="shared" si="83"/>
        <v>0.83806499383920041</v>
      </c>
      <c r="AD114" s="15">
        <f t="shared" si="83"/>
        <v>1945.0857142857144</v>
      </c>
      <c r="AE114" s="15">
        <f t="shared" si="83"/>
        <v>0.83970388119727968</v>
      </c>
      <c r="AF114" s="15">
        <f t="shared" si="83"/>
        <v>1932.8169487975242</v>
      </c>
      <c r="AG114" s="15">
        <f t="shared" si="83"/>
        <v>0.82792901603206881</v>
      </c>
    </row>
    <row r="115" spans="3:33">
      <c r="R115" s="12"/>
      <c r="S115" s="12"/>
    </row>
    <row r="116" spans="3:33">
      <c r="R116" s="12"/>
      <c r="S116" s="12"/>
    </row>
    <row r="117" spans="3:33">
      <c r="R117" s="12"/>
      <c r="S117" s="12"/>
    </row>
    <row r="118" spans="3:33">
      <c r="R118" s="12"/>
      <c r="S118" s="12"/>
    </row>
    <row r="119" spans="3:33">
      <c r="R119" s="12"/>
      <c r="S119" s="12"/>
    </row>
    <row r="120" spans="3:33">
      <c r="R120" s="12"/>
      <c r="S120" s="12"/>
    </row>
    <row r="121" spans="3:33">
      <c r="R121" s="12"/>
      <c r="S121" s="12"/>
    </row>
    <row r="122" spans="3:33">
      <c r="R122" s="12"/>
      <c r="S122" s="12"/>
    </row>
    <row r="123" spans="3:33">
      <c r="R123" s="12"/>
      <c r="S123" s="12"/>
    </row>
    <row r="124" spans="3:33">
      <c r="R124" s="12"/>
      <c r="S124" s="12"/>
    </row>
    <row r="125" spans="3:33">
      <c r="R125" s="12"/>
      <c r="S125" s="12"/>
    </row>
    <row r="126" spans="3:33">
      <c r="R126" s="12"/>
      <c r="S126" s="12"/>
    </row>
    <row r="127" spans="3:33">
      <c r="R127" s="12"/>
      <c r="S127" s="12"/>
    </row>
    <row r="128" spans="3:33">
      <c r="R128" s="12"/>
      <c r="S128" s="12"/>
    </row>
    <row r="129" spans="18:19">
      <c r="R129" s="12"/>
      <c r="S129" s="12"/>
    </row>
    <row r="130" spans="18:19">
      <c r="R130" s="12"/>
      <c r="S130" s="12"/>
    </row>
    <row r="131" spans="18:19">
      <c r="R131" s="12"/>
      <c r="S131" s="12"/>
    </row>
    <row r="132" spans="18:19">
      <c r="R132" s="12"/>
      <c r="S132" s="12"/>
    </row>
    <row r="133" spans="18:19">
      <c r="R133" s="12"/>
      <c r="S133" s="12"/>
    </row>
    <row r="134" spans="18:19">
      <c r="R134" s="12"/>
      <c r="S134" s="12"/>
    </row>
    <row r="135" spans="18:19">
      <c r="R135" s="12"/>
      <c r="S135" s="12"/>
    </row>
    <row r="136" spans="18:19">
      <c r="R136" s="12"/>
      <c r="S136" s="12"/>
    </row>
    <row r="137" spans="18:19">
      <c r="R137" s="12"/>
      <c r="S137" s="12"/>
    </row>
    <row r="138" spans="18:19">
      <c r="R138" s="12"/>
      <c r="S138" s="12"/>
    </row>
    <row r="139" spans="18:19">
      <c r="R139" s="12"/>
      <c r="S139" s="12"/>
    </row>
    <row r="140" spans="18:19">
      <c r="R140" s="12"/>
      <c r="S140" s="12"/>
    </row>
    <row r="141" spans="18:19">
      <c r="R141" s="12"/>
      <c r="S141" s="12"/>
    </row>
    <row r="142" spans="18:19">
      <c r="R142" s="12"/>
      <c r="S142" s="12"/>
    </row>
    <row r="143" spans="18:19">
      <c r="R143" s="12"/>
      <c r="S143" s="12"/>
    </row>
    <row r="144" spans="18:19">
      <c r="R144" s="12"/>
      <c r="S144" s="12"/>
    </row>
    <row r="145" spans="18:19">
      <c r="R145" s="12"/>
      <c r="S145" s="12"/>
    </row>
    <row r="146" spans="18:19">
      <c r="R146" s="12"/>
      <c r="S146" s="12"/>
    </row>
    <row r="147" spans="18:19">
      <c r="R147" s="12"/>
      <c r="S147" s="12"/>
    </row>
    <row r="148" spans="18:19">
      <c r="R148" s="12"/>
      <c r="S148" s="12"/>
    </row>
    <row r="149" spans="18:19">
      <c r="R149" s="12"/>
      <c r="S149" s="12"/>
    </row>
    <row r="150" spans="18:19">
      <c r="R150" s="12"/>
      <c r="S150" s="12"/>
    </row>
    <row r="151" spans="18:19">
      <c r="R151" s="12"/>
      <c r="S151" s="12"/>
    </row>
    <row r="152" spans="18:19">
      <c r="R152" s="12"/>
      <c r="S152" s="12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5" sqref="C5"/>
    </sheetView>
  </sheetViews>
  <sheetFormatPr baseColWidth="10" defaultRowHeight="14.6"/>
  <cols>
    <col min="3" max="3" width="11.07421875" style="1"/>
    <col min="4" max="8" width="11.07421875" style="2"/>
  </cols>
  <sheetData>
    <row r="1" spans="1:9">
      <c r="A1" s="26" t="s">
        <v>22</v>
      </c>
      <c r="B1" s="26" t="s">
        <v>23</v>
      </c>
      <c r="C1" s="27" t="s">
        <v>26</v>
      </c>
      <c r="D1" s="27" t="s">
        <v>24</v>
      </c>
      <c r="E1" s="27" t="s">
        <v>130</v>
      </c>
      <c r="F1" s="28" t="s">
        <v>40</v>
      </c>
      <c r="G1" s="28" t="s">
        <v>41</v>
      </c>
      <c r="H1" s="28" t="s">
        <v>25</v>
      </c>
      <c r="I1" s="28" t="s">
        <v>42</v>
      </c>
    </row>
    <row r="2" spans="1:9">
      <c r="A2" t="str">
        <f>Nowcast_R!C112</f>
        <v>Montag</v>
      </c>
      <c r="B2" s="26" t="s">
        <v>19</v>
      </c>
      <c r="C2" s="1">
        <f>Nowcast_R!D112</f>
        <v>1778.6</v>
      </c>
      <c r="D2" s="25">
        <f>Nowcast_R!J112</f>
        <v>0.77999999999999992</v>
      </c>
      <c r="E2" s="25">
        <f>Nowcast_R!M112</f>
        <v>0.84399999999999997</v>
      </c>
      <c r="F2" s="2">
        <f>Nowcast_R!AA112</f>
        <v>0.83102493714674086</v>
      </c>
      <c r="G2" s="2">
        <f>Nowcast_R!AC112</f>
        <v>0.83372210049465245</v>
      </c>
      <c r="H2" s="2">
        <f>Nowcast_R!X112</f>
        <v>0.8640000000000001</v>
      </c>
      <c r="I2" s="2">
        <f>Nowcast_R!AG112</f>
        <v>0.8188699858935875</v>
      </c>
    </row>
    <row r="3" spans="1:9">
      <c r="A3" t="str">
        <f>Nowcast_R!C113</f>
        <v>Dienstag</v>
      </c>
      <c r="B3" s="26" t="s">
        <v>20</v>
      </c>
      <c r="C3" s="1">
        <f>Nowcast_R!D113</f>
        <v>1643.8</v>
      </c>
      <c r="D3" s="2">
        <f>Nowcast_R!J113</f>
        <v>0.80199999999999994</v>
      </c>
      <c r="E3" s="2">
        <f>Nowcast_R!M113</f>
        <v>0.84000000000000008</v>
      </c>
      <c r="F3" s="2">
        <f>Nowcast_R!AA113</f>
        <v>0.82943907498473524</v>
      </c>
      <c r="G3" s="2">
        <f>Nowcast_R!AC113</f>
        <v>0.8412307298832683</v>
      </c>
      <c r="H3" s="2">
        <f>Nowcast_R!X113</f>
        <v>0.9760000000000002</v>
      </c>
      <c r="I3" s="2">
        <f>Nowcast_R!AG113</f>
        <v>0.84129119192000723</v>
      </c>
    </row>
    <row r="4" spans="1:9">
      <c r="A4" t="str">
        <f>Nowcast_R!C114</f>
        <v>Mittwoch</v>
      </c>
      <c r="B4" s="26" t="s">
        <v>21</v>
      </c>
      <c r="C4" s="1">
        <f>Nowcast_R!D114</f>
        <v>1568.4</v>
      </c>
      <c r="D4" s="2">
        <f>Nowcast_R!J114</f>
        <v>0.84400000000000008</v>
      </c>
      <c r="E4" s="2">
        <f>Nowcast_R!M114</f>
        <v>0.83200000000000007</v>
      </c>
      <c r="F4" s="2">
        <f>Nowcast_R!AA114</f>
        <v>0.83016073426058434</v>
      </c>
      <c r="G4" s="2">
        <f>Nowcast_R!AC114</f>
        <v>0.83806499383920041</v>
      </c>
      <c r="H4" s="25">
        <f>Nowcast_R!X114</f>
        <v>0.97399999999999998</v>
      </c>
      <c r="I4" s="2">
        <f>Nowcast_R!AG114</f>
        <v>0.82792901603206881</v>
      </c>
    </row>
    <row r="5" spans="1:9">
      <c r="A5" t="str">
        <f>Nowcast_R!C108</f>
        <v>Donnerstag</v>
      </c>
      <c r="B5" s="26" t="s">
        <v>15</v>
      </c>
      <c r="C5" s="1">
        <f>Nowcast_R!D108</f>
        <v>1494.2</v>
      </c>
      <c r="D5" s="25">
        <f>Nowcast_R!J108</f>
        <v>0.90400000000000014</v>
      </c>
      <c r="E5" s="25">
        <f>Nowcast_R!M108</f>
        <v>0.83200000000000007</v>
      </c>
      <c r="F5" s="2">
        <f>Nowcast_R!AA108</f>
        <v>0.83673772003811797</v>
      </c>
      <c r="G5" s="2">
        <f>Nowcast_R!AC108</f>
        <v>0.83630287708927287</v>
      </c>
      <c r="H5" s="25">
        <f>Nowcast_R!X108</f>
        <v>0.9860000000000001</v>
      </c>
      <c r="I5" s="2">
        <f>Nowcast_R!AG108</f>
        <v>0.82014430658465431</v>
      </c>
    </row>
    <row r="6" spans="1:9">
      <c r="A6" t="str">
        <f>Nowcast_R!C109</f>
        <v>Freitag</v>
      </c>
      <c r="B6" s="26" t="s">
        <v>16</v>
      </c>
      <c r="C6" s="1">
        <f>Nowcast_R!D109</f>
        <v>1949.8</v>
      </c>
      <c r="D6" s="2">
        <f>Nowcast_R!J109</f>
        <v>0.88000000000000012</v>
      </c>
      <c r="E6" s="2">
        <f>Nowcast_R!M109</f>
        <v>0.83599999999999997</v>
      </c>
      <c r="F6" s="2">
        <f>Nowcast_R!AA109</f>
        <v>0.84077011620737141</v>
      </c>
      <c r="G6" s="2">
        <f>Nowcast_R!AC109</f>
        <v>0.83905332951460332</v>
      </c>
      <c r="H6" s="2">
        <f>Nowcast_R!X109</f>
        <v>0.96199999999999997</v>
      </c>
      <c r="I6" s="2">
        <f>Nowcast_R!AG109</f>
        <v>0.82066351348300337</v>
      </c>
    </row>
    <row r="7" spans="1:9">
      <c r="A7" t="str">
        <f>Nowcast_R!C110</f>
        <v>Samstag</v>
      </c>
      <c r="B7" s="26" t="s">
        <v>17</v>
      </c>
      <c r="C7" s="1">
        <f>Nowcast_R!D110</f>
        <v>1665</v>
      </c>
      <c r="D7" s="2">
        <f>Nowcast_R!J110</f>
        <v>0.8640000000000001</v>
      </c>
      <c r="E7" s="2">
        <f>Nowcast_R!M110</f>
        <v>0.84400000000000008</v>
      </c>
      <c r="F7" s="2">
        <f>Nowcast_R!AA110</f>
        <v>0.84476292382566709</v>
      </c>
      <c r="G7" s="2">
        <f>Nowcast_R!AC110</f>
        <v>0.8376031202324612</v>
      </c>
      <c r="H7" s="2">
        <f>Nowcast_R!X110</f>
        <v>0.88000000000000012</v>
      </c>
      <c r="I7" s="2">
        <f>Nowcast_R!AG110</f>
        <v>0.8169339025084229</v>
      </c>
    </row>
    <row r="8" spans="1:9">
      <c r="A8" t="str">
        <f>Nowcast_R!C111</f>
        <v>Sonntag</v>
      </c>
      <c r="B8" s="26" t="s">
        <v>18</v>
      </c>
      <c r="C8" s="1">
        <f>Nowcast_R!D111</f>
        <v>1551.4</v>
      </c>
      <c r="D8" s="2">
        <f>Nowcast_R!J111</f>
        <v>0.81399999999999983</v>
      </c>
      <c r="E8" s="2">
        <f>Nowcast_R!M111</f>
        <v>0.84199999999999997</v>
      </c>
      <c r="F8" s="2">
        <f>Nowcast_R!AA111</f>
        <v>0.84101408231317853</v>
      </c>
      <c r="G8" s="2">
        <f>Nowcast_R!AC111</f>
        <v>0.84387174442277646</v>
      </c>
      <c r="H8" s="25">
        <f>Nowcast_R!X111</f>
        <v>0.83399999999999996</v>
      </c>
      <c r="I8" s="2">
        <f>Nowcast_R!AG111</f>
        <v>0.81595481536269188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"/>
    </sheetView>
  </sheetViews>
  <sheetFormatPr baseColWidth="10" defaultRowHeight="14.6"/>
  <cols>
    <col min="1" max="1" width="17.765625" customWidth="1"/>
  </cols>
  <sheetData>
    <row r="1" spans="1:7">
      <c r="B1" s="18" t="s">
        <v>6</v>
      </c>
      <c r="C1" s="18" t="s">
        <v>121</v>
      </c>
      <c r="D1" s="24" t="s">
        <v>8</v>
      </c>
      <c r="E1" s="18" t="s">
        <v>12</v>
      </c>
      <c r="F1" s="18" t="s">
        <v>7</v>
      </c>
      <c r="G1" s="24" t="s">
        <v>14</v>
      </c>
    </row>
    <row r="2" spans="1:7">
      <c r="A2" t="s">
        <v>38</v>
      </c>
      <c r="B2" s="2">
        <f>Nowcast_R!J102</f>
        <v>0.84487804878048778</v>
      </c>
      <c r="C2" s="2">
        <f>Nowcast_R!Q102</f>
        <v>0.84360978663676101</v>
      </c>
      <c r="D2" s="2">
        <f>Nowcast_R!AA102</f>
        <v>0.84122516299730332</v>
      </c>
      <c r="E2" s="2">
        <f>Nowcast_R!AC102</f>
        <v>0.84743518793859407</v>
      </c>
      <c r="F2" s="2">
        <f>Nowcast_R!X102</f>
        <v>0.91452380952380929</v>
      </c>
      <c r="G2" s="2">
        <f>Nowcast_R!AG102</f>
        <v>0.83445328075570713</v>
      </c>
    </row>
    <row r="3" spans="1:7">
      <c r="A3" t="s">
        <v>39</v>
      </c>
      <c r="B3" s="2">
        <f>Nowcast_R!J104</f>
        <v>7.0289471161032083E-2</v>
      </c>
      <c r="C3" s="2">
        <f>Nowcast_R!Q104</f>
        <v>4.6846394745451089E-2</v>
      </c>
      <c r="D3" s="2">
        <f>Nowcast_R!AA104</f>
        <v>4.340943762315598E-2</v>
      </c>
      <c r="E3" s="2">
        <f>Nowcast_R!AC104</f>
        <v>4.7903862959023935E-2</v>
      </c>
      <c r="F3" s="2">
        <f>Nowcast_R!X104</f>
        <v>0.17604326492824826</v>
      </c>
      <c r="G3" s="2">
        <f>Nowcast_R!AG104</f>
        <v>8.2833254210878338E-2</v>
      </c>
    </row>
    <row r="4" spans="1:7" s="1" customFormat="1">
      <c r="A4" s="27" t="s">
        <v>27</v>
      </c>
      <c r="B4" s="1">
        <f>Nowcast_R!J103</f>
        <v>1</v>
      </c>
      <c r="C4" s="1">
        <f>Nowcast_R!Q103</f>
        <v>0</v>
      </c>
      <c r="D4" s="1">
        <f>Nowcast_R!AA103</f>
        <v>0</v>
      </c>
      <c r="E4" s="1">
        <f>Nowcast_R!AC103</f>
        <v>0</v>
      </c>
      <c r="F4" s="1">
        <f>Nowcast_R!X103</f>
        <v>9</v>
      </c>
      <c r="G4" s="1">
        <f>Nowcast_R!AG103</f>
        <v>1</v>
      </c>
    </row>
    <row r="5" spans="1:7">
      <c r="A5" s="26" t="s">
        <v>128</v>
      </c>
      <c r="B5" s="2">
        <f>Nowcast_R!AJ102</f>
        <v>4.3999999999999977E-2</v>
      </c>
      <c r="C5" s="2">
        <f>Nowcast_R!AK102</f>
        <v>0</v>
      </c>
      <c r="D5" s="2">
        <f>Nowcast_R!AL102</f>
        <v>2.1399759985626373E-2</v>
      </c>
      <c r="E5" s="2">
        <f>Nowcast_R!AM102</f>
        <v>1.362316393392988E-2</v>
      </c>
      <c r="F5" s="2">
        <f>Nowcast_R!AN102</f>
        <v>0.13499999999999998</v>
      </c>
      <c r="G5" s="2">
        <f>Nowcast_R!AO102</f>
        <v>5.4205565381021822E-2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3" sqref="G3"/>
    </sheetView>
  </sheetViews>
  <sheetFormatPr baseColWidth="10" defaultRowHeight="14.6"/>
  <sheetData>
    <row r="1" spans="1:7">
      <c r="B1" s="18" t="s">
        <v>11</v>
      </c>
      <c r="C1" s="18" t="s">
        <v>120</v>
      </c>
      <c r="D1" s="24" t="s">
        <v>28</v>
      </c>
      <c r="E1" s="18" t="s">
        <v>29</v>
      </c>
      <c r="G1" s="65" t="s">
        <v>127</v>
      </c>
    </row>
    <row r="2" spans="1:7">
      <c r="A2" t="s">
        <v>38</v>
      </c>
      <c r="B2" s="1">
        <f>AVERAGE(Nowcast_R!AP$15:'Nowcast_R'!AP70)</f>
        <v>217.55357142857142</v>
      </c>
      <c r="C2" s="1">
        <f>AVERAGE(Nowcast_R!AQ$15:'Nowcast_R'!AQ70)</f>
        <v>353.04336734693879</v>
      </c>
      <c r="D2" s="1">
        <f>AVERAGE(Nowcast_R!AR$15:'Nowcast_R'!AR70)</f>
        <v>185.82397959183677</v>
      </c>
      <c r="E2" s="1">
        <f>AVERAGE(Nowcast_R!AS$15:'Nowcast_R'!AS70)</f>
        <v>339.62232694806698</v>
      </c>
      <c r="F2" s="2"/>
      <c r="G2" s="28" t="s">
        <v>151</v>
      </c>
    </row>
    <row r="3" spans="1:7">
      <c r="A3" t="s">
        <v>38</v>
      </c>
      <c r="B3" s="1">
        <f>AVERAGE(Nowcast_R!AP15:'Nowcast_R'!AP70)</f>
        <v>217.55357142857142</v>
      </c>
      <c r="C3" s="1">
        <f>AVERAGE(Nowcast_R!AQ15:'Nowcast_R'!AQ70)</f>
        <v>353.04336734693879</v>
      </c>
      <c r="D3" s="1">
        <f>AVERAGE(Nowcast_R!AR15:'Nowcast_R'!AR70)</f>
        <v>185.82397959183677</v>
      </c>
      <c r="E3" s="1">
        <f>AVERAGE(Nowcast_R!AS15:'Nowcast_R'!AS70)</f>
        <v>339.62232694806698</v>
      </c>
      <c r="F3" s="2"/>
      <c r="G3" s="28" t="s">
        <v>129</v>
      </c>
    </row>
    <row r="4" spans="1:7">
      <c r="B4" s="18"/>
      <c r="C4" s="18"/>
      <c r="D4" s="24"/>
      <c r="E4" s="18"/>
      <c r="F4" s="1"/>
      <c r="G4" s="1"/>
    </row>
    <row r="5" spans="1:7">
      <c r="B5" s="1"/>
      <c r="C5" s="1"/>
      <c r="D5" s="1"/>
      <c r="E5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workbookViewId="0">
      <selection activeCell="B12" sqref="B12"/>
    </sheetView>
  </sheetViews>
  <sheetFormatPr baseColWidth="10" defaultRowHeight="14.6"/>
  <cols>
    <col min="2" max="2" width="77.69140625" customWidth="1"/>
    <col min="3" max="3" width="13.69140625" style="40" customWidth="1"/>
    <col min="4" max="4" width="12.53515625" style="53" customWidth="1"/>
  </cols>
  <sheetData>
    <row r="1" spans="1:3">
      <c r="A1" t="s">
        <v>45</v>
      </c>
    </row>
    <row r="2" spans="1:3">
      <c r="A2" s="29" t="s">
        <v>46</v>
      </c>
    </row>
    <row r="3" spans="1:3">
      <c r="A3" s="29" t="s">
        <v>47</v>
      </c>
    </row>
    <row r="4" spans="1:3">
      <c r="A4" s="29" t="s">
        <v>153</v>
      </c>
    </row>
    <row r="5" spans="1:3">
      <c r="A5" s="69" t="s">
        <v>154</v>
      </c>
    </row>
    <row r="6" spans="1:3">
      <c r="A6" s="69" t="s">
        <v>155</v>
      </c>
    </row>
    <row r="7" spans="1:3">
      <c r="A7" s="29" t="s">
        <v>48</v>
      </c>
    </row>
    <row r="8" spans="1:3">
      <c r="A8" s="29"/>
    </row>
    <row r="9" spans="1:3">
      <c r="A9" s="29"/>
    </row>
    <row r="10" spans="1:3">
      <c r="A10" s="29" t="s">
        <v>51</v>
      </c>
    </row>
    <row r="11" spans="1:3">
      <c r="A11" s="37">
        <v>43968</v>
      </c>
      <c r="B11" s="26" t="s">
        <v>52</v>
      </c>
      <c r="C11" s="41"/>
    </row>
    <row r="12" spans="1:3">
      <c r="A12" s="37" t="s">
        <v>156</v>
      </c>
      <c r="B12" s="26" t="s">
        <v>157</v>
      </c>
      <c r="C12" s="41"/>
    </row>
    <row r="13" spans="1:3">
      <c r="A13" s="29"/>
    </row>
    <row r="14" spans="1:3">
      <c r="A14" s="29" t="s">
        <v>36</v>
      </c>
    </row>
    <row r="15" spans="1:3">
      <c r="A15" s="26" t="s">
        <v>116</v>
      </c>
    </row>
    <row r="16" spans="1:3">
      <c r="A16" s="26" t="s">
        <v>152</v>
      </c>
    </row>
    <row r="17" spans="1:4">
      <c r="B17" s="26"/>
      <c r="C17" s="41"/>
    </row>
    <row r="18" spans="1:4" s="50" customFormat="1" ht="46.3" customHeight="1">
      <c r="A18" s="48" t="s">
        <v>56</v>
      </c>
      <c r="B18" s="48" t="s">
        <v>53</v>
      </c>
      <c r="C18" s="49" t="s">
        <v>99</v>
      </c>
      <c r="D18" s="54" t="s">
        <v>101</v>
      </c>
    </row>
    <row r="19" spans="1:4">
      <c r="A19" s="26" t="s">
        <v>57</v>
      </c>
      <c r="B19" s="17" t="s">
        <v>9</v>
      </c>
      <c r="C19" s="42" t="s">
        <v>97</v>
      </c>
      <c r="D19" s="55" t="s">
        <v>152</v>
      </c>
    </row>
    <row r="20" spans="1:4">
      <c r="A20" s="26" t="s">
        <v>62</v>
      </c>
      <c r="B20" s="30" t="s">
        <v>37</v>
      </c>
      <c r="C20" s="43" t="s">
        <v>97</v>
      </c>
      <c r="D20" s="55" t="s">
        <v>55</v>
      </c>
    </row>
    <row r="21" spans="1:4">
      <c r="A21" s="26" t="s">
        <v>63</v>
      </c>
      <c r="B21" s="17" t="s">
        <v>5</v>
      </c>
      <c r="C21" s="42" t="s">
        <v>97</v>
      </c>
      <c r="D21" s="55" t="s">
        <v>54</v>
      </c>
    </row>
    <row r="22" spans="1:4">
      <c r="A22" s="26" t="s">
        <v>64</v>
      </c>
      <c r="B22" s="18" t="s">
        <v>10</v>
      </c>
      <c r="C22" s="42" t="s">
        <v>98</v>
      </c>
      <c r="D22" s="55" t="s">
        <v>152</v>
      </c>
    </row>
    <row r="23" spans="1:4">
      <c r="A23" s="26" t="s">
        <v>58</v>
      </c>
      <c r="B23" s="18" t="s">
        <v>35</v>
      </c>
      <c r="C23" s="42" t="s">
        <v>98</v>
      </c>
      <c r="D23" s="55" t="s">
        <v>152</v>
      </c>
    </row>
    <row r="24" spans="1:4">
      <c r="A24" s="26" t="s">
        <v>65</v>
      </c>
      <c r="B24" s="18" t="s">
        <v>96</v>
      </c>
      <c r="C24" s="42" t="s">
        <v>98</v>
      </c>
      <c r="D24" s="55" t="s">
        <v>152</v>
      </c>
    </row>
    <row r="25" spans="1:4">
      <c r="A25" s="26" t="s">
        <v>66</v>
      </c>
      <c r="B25" s="18" t="s">
        <v>11</v>
      </c>
      <c r="C25" s="42" t="s">
        <v>98</v>
      </c>
      <c r="D25" s="55" t="s">
        <v>152</v>
      </c>
    </row>
    <row r="26" spans="1:4">
      <c r="A26" s="26" t="s">
        <v>67</v>
      </c>
      <c r="B26" s="18" t="s">
        <v>0</v>
      </c>
      <c r="C26" s="42" t="s">
        <v>98</v>
      </c>
      <c r="D26" s="55" t="s">
        <v>152</v>
      </c>
    </row>
    <row r="27" spans="1:4">
      <c r="A27" s="26" t="s">
        <v>59</v>
      </c>
      <c r="B27" s="18" t="s">
        <v>1</v>
      </c>
      <c r="C27" s="42" t="s">
        <v>98</v>
      </c>
      <c r="D27" s="55" t="s">
        <v>152</v>
      </c>
    </row>
    <row r="28" spans="1:4">
      <c r="A28" s="26" t="s">
        <v>68</v>
      </c>
      <c r="B28" s="18" t="s">
        <v>6</v>
      </c>
      <c r="C28" s="42" t="s">
        <v>98</v>
      </c>
      <c r="D28" s="55" t="s">
        <v>152</v>
      </c>
    </row>
    <row r="29" spans="1:4">
      <c r="A29" s="26" t="s">
        <v>61</v>
      </c>
      <c r="B29" s="18" t="s">
        <v>94</v>
      </c>
      <c r="C29" s="42" t="s">
        <v>98</v>
      </c>
      <c r="D29" s="55" t="s">
        <v>152</v>
      </c>
    </row>
    <row r="30" spans="1:4">
      <c r="A30" s="26" t="s">
        <v>69</v>
      </c>
      <c r="B30" s="18" t="s">
        <v>95</v>
      </c>
      <c r="C30" s="42" t="s">
        <v>98</v>
      </c>
      <c r="D30" s="55" t="s">
        <v>152</v>
      </c>
    </row>
    <row r="31" spans="1:4">
      <c r="A31" s="26" t="s">
        <v>70</v>
      </c>
      <c r="B31" s="18" t="s">
        <v>121</v>
      </c>
      <c r="C31" s="42" t="s">
        <v>98</v>
      </c>
      <c r="D31" s="55" t="s">
        <v>152</v>
      </c>
    </row>
    <row r="32" spans="1:4">
      <c r="A32" s="26" t="s">
        <v>71</v>
      </c>
      <c r="B32" s="67" t="s">
        <v>124</v>
      </c>
      <c r="C32" s="42" t="s">
        <v>98</v>
      </c>
      <c r="D32" s="55" t="s">
        <v>152</v>
      </c>
    </row>
    <row r="33" spans="1:4">
      <c r="A33" s="26" t="s">
        <v>72</v>
      </c>
      <c r="B33" s="67" t="s">
        <v>125</v>
      </c>
      <c r="C33" s="42" t="s">
        <v>98</v>
      </c>
      <c r="D33" s="55" t="s">
        <v>152</v>
      </c>
    </row>
    <row r="34" spans="1:4">
      <c r="A34" s="26" t="s">
        <v>73</v>
      </c>
      <c r="B34" t="s">
        <v>120</v>
      </c>
      <c r="C34" s="40" t="s">
        <v>97</v>
      </c>
      <c r="D34" s="55" t="s">
        <v>137</v>
      </c>
    </row>
    <row r="35" spans="1:4">
      <c r="A35" s="26" t="s">
        <v>74</v>
      </c>
      <c r="B35" t="s">
        <v>138</v>
      </c>
      <c r="C35" s="40" t="s">
        <v>139</v>
      </c>
      <c r="D35" s="55" t="s">
        <v>140</v>
      </c>
    </row>
    <row r="36" spans="1:4">
      <c r="A36" s="26" t="s">
        <v>60</v>
      </c>
      <c r="B36" s="19" t="s">
        <v>30</v>
      </c>
      <c r="C36" s="43" t="s">
        <v>97</v>
      </c>
      <c r="D36" s="55" t="s">
        <v>119</v>
      </c>
    </row>
    <row r="37" spans="1:4">
      <c r="A37" s="26" t="s">
        <v>75</v>
      </c>
      <c r="B37" s="19" t="s">
        <v>49</v>
      </c>
      <c r="C37" s="43" t="s">
        <v>97</v>
      </c>
      <c r="D37" s="55" t="s">
        <v>117</v>
      </c>
    </row>
    <row r="38" spans="1:4">
      <c r="A38" s="26" t="s">
        <v>76</v>
      </c>
      <c r="B38" s="24" t="s">
        <v>50</v>
      </c>
      <c r="C38" s="44" t="s">
        <v>98</v>
      </c>
      <c r="D38" s="55" t="s">
        <v>118</v>
      </c>
    </row>
    <row r="39" spans="1:4">
      <c r="A39" s="26" t="s">
        <v>77</v>
      </c>
      <c r="B39" s="20" t="s">
        <v>4</v>
      </c>
      <c r="C39" s="45" t="s">
        <v>97</v>
      </c>
      <c r="D39" s="55" t="s">
        <v>4</v>
      </c>
    </row>
    <row r="40" spans="1:4">
      <c r="A40" s="26" t="s">
        <v>78</v>
      </c>
      <c r="B40" s="17" t="s">
        <v>5</v>
      </c>
      <c r="C40" s="42" t="s">
        <v>97</v>
      </c>
      <c r="D40" s="55" t="s">
        <v>93</v>
      </c>
    </row>
    <row r="41" spans="1:4">
      <c r="A41" s="26" t="s">
        <v>79</v>
      </c>
      <c r="B41" s="19" t="s">
        <v>102</v>
      </c>
      <c r="C41" s="43" t="s">
        <v>97</v>
      </c>
      <c r="D41" s="55" t="s">
        <v>106</v>
      </c>
    </row>
    <row r="42" spans="1:4">
      <c r="A42" s="26" t="s">
        <v>80</v>
      </c>
      <c r="B42" s="18" t="s">
        <v>7</v>
      </c>
      <c r="C42" s="42" t="s">
        <v>97</v>
      </c>
      <c r="D42" s="55" t="s">
        <v>107</v>
      </c>
    </row>
    <row r="43" spans="1:4">
      <c r="A43" s="26" t="s">
        <v>81</v>
      </c>
      <c r="B43" s="18" t="s">
        <v>123</v>
      </c>
      <c r="C43" s="40" t="s">
        <v>139</v>
      </c>
      <c r="D43" s="55" t="s">
        <v>141</v>
      </c>
    </row>
    <row r="44" spans="1:4">
      <c r="A44" s="26" t="s">
        <v>82</v>
      </c>
      <c r="B44" s="18" t="s">
        <v>28</v>
      </c>
      <c r="C44" s="42" t="s">
        <v>98</v>
      </c>
      <c r="D44" s="55" t="s">
        <v>103</v>
      </c>
    </row>
    <row r="45" spans="1:4">
      <c r="A45" s="26" t="s">
        <v>83</v>
      </c>
      <c r="B45" s="24" t="s">
        <v>8</v>
      </c>
      <c r="C45" s="44" t="s">
        <v>98</v>
      </c>
      <c r="D45" s="55" t="s">
        <v>104</v>
      </c>
    </row>
    <row r="46" spans="1:4">
      <c r="A46" s="26" t="s">
        <v>84</v>
      </c>
      <c r="B46" s="18" t="s">
        <v>29</v>
      </c>
      <c r="C46" s="42" t="s">
        <v>98</v>
      </c>
      <c r="D46" s="55" t="s">
        <v>110</v>
      </c>
    </row>
    <row r="47" spans="1:4">
      <c r="A47" s="26" t="s">
        <v>85</v>
      </c>
      <c r="B47" s="18" t="s">
        <v>12</v>
      </c>
      <c r="C47" s="42" t="s">
        <v>98</v>
      </c>
      <c r="D47" s="55" t="s">
        <v>109</v>
      </c>
    </row>
    <row r="48" spans="1:4">
      <c r="A48" s="26" t="s">
        <v>86</v>
      </c>
      <c r="B48" s="18" t="s">
        <v>111</v>
      </c>
      <c r="C48" s="42" t="s">
        <v>98</v>
      </c>
      <c r="D48" s="55" t="s">
        <v>112</v>
      </c>
    </row>
    <row r="49" spans="1:4">
      <c r="A49" s="26" t="s">
        <v>87</v>
      </c>
      <c r="B49" s="18" t="s">
        <v>31</v>
      </c>
      <c r="C49" s="42" t="s">
        <v>98</v>
      </c>
      <c r="D49" s="55" t="s">
        <v>105</v>
      </c>
    </row>
    <row r="50" spans="1:4">
      <c r="A50" s="26" t="s">
        <v>88</v>
      </c>
      <c r="B50" s="18" t="s">
        <v>13</v>
      </c>
      <c r="C50" s="42" t="s">
        <v>97</v>
      </c>
      <c r="D50" s="55" t="s">
        <v>113</v>
      </c>
    </row>
    <row r="51" spans="1:4">
      <c r="A51" s="26" t="s">
        <v>89</v>
      </c>
      <c r="B51" s="24" t="s">
        <v>14</v>
      </c>
      <c r="C51" s="44" t="s">
        <v>97</v>
      </c>
      <c r="D51" s="55" t="s">
        <v>114</v>
      </c>
    </row>
    <row r="52" spans="1:4">
      <c r="A52" s="26" t="s">
        <v>90</v>
      </c>
      <c r="B52" s="18" t="s">
        <v>32</v>
      </c>
      <c r="C52" s="42" t="s">
        <v>98</v>
      </c>
      <c r="D52" s="55" t="s">
        <v>115</v>
      </c>
    </row>
    <row r="53" spans="1:4">
      <c r="A53" s="26" t="s">
        <v>91</v>
      </c>
      <c r="B53" s="18" t="s">
        <v>33</v>
      </c>
      <c r="C53" s="42" t="s">
        <v>98</v>
      </c>
      <c r="D53" s="55" t="s">
        <v>108</v>
      </c>
    </row>
    <row r="54" spans="1:4">
      <c r="A54" s="26"/>
      <c r="B54" s="18"/>
      <c r="C54" s="42"/>
      <c r="D54" s="55"/>
    </row>
    <row r="55" spans="1:4" s="29" customFormat="1">
      <c r="A55" s="29" t="s">
        <v>100</v>
      </c>
      <c r="B55" s="51"/>
      <c r="C55" s="52"/>
      <c r="D55" s="54"/>
    </row>
    <row r="56" spans="1:4" s="50" customFormat="1" ht="46.3" customHeight="1">
      <c r="A56" s="48" t="s">
        <v>56</v>
      </c>
      <c r="B56" s="48" t="s">
        <v>53</v>
      </c>
      <c r="C56" s="49"/>
      <c r="D56" s="54"/>
    </row>
    <row r="57" spans="1:4">
      <c r="A57" s="26" t="s">
        <v>92</v>
      </c>
      <c r="B57" s="24" t="s">
        <v>132</v>
      </c>
      <c r="C57" s="26"/>
    </row>
    <row r="58" spans="1:4">
      <c r="A58" s="26" t="s">
        <v>142</v>
      </c>
      <c r="B58" s="24" t="s">
        <v>133</v>
      </c>
      <c r="C58" s="47"/>
    </row>
    <row r="59" spans="1:4">
      <c r="A59" s="26" t="s">
        <v>143</v>
      </c>
      <c r="B59" s="24" t="s">
        <v>134</v>
      </c>
      <c r="C59" s="44"/>
    </row>
    <row r="60" spans="1:4">
      <c r="A60" s="26" t="s">
        <v>144</v>
      </c>
      <c r="B60" s="18" t="s">
        <v>135</v>
      </c>
      <c r="C60" s="42"/>
    </row>
    <row r="61" spans="1:4">
      <c r="A61" s="26" t="s">
        <v>145</v>
      </c>
      <c r="B61" s="24" t="s">
        <v>131</v>
      </c>
      <c r="C61" s="46"/>
    </row>
    <row r="62" spans="1:4">
      <c r="A62" s="26" t="s">
        <v>146</v>
      </c>
      <c r="B62" s="24" t="s">
        <v>136</v>
      </c>
      <c r="C62" s="46"/>
    </row>
    <row r="63" spans="1:4">
      <c r="A63" s="26" t="s">
        <v>147</v>
      </c>
      <c r="B63" s="18" t="s">
        <v>126</v>
      </c>
      <c r="C63" s="46"/>
    </row>
    <row r="64" spans="1:4">
      <c r="A64" s="26" t="s">
        <v>148</v>
      </c>
      <c r="B64" s="17" t="s">
        <v>126</v>
      </c>
    </row>
    <row r="65" spans="1:2">
      <c r="A65" s="26" t="s">
        <v>149</v>
      </c>
      <c r="B65" s="17" t="s">
        <v>43</v>
      </c>
    </row>
    <row r="66" spans="1:2">
      <c r="A66" s="26" t="s">
        <v>150</v>
      </c>
      <c r="B66" s="17" t="s">
        <v>44</v>
      </c>
    </row>
  </sheetData>
  <hyperlinks>
    <hyperlink ref="A5" r:id="rId1"/>
    <hyperlink ref="A6" r:id="rId2"/>
  </hyperlinks>
  <pageMargins left="0.7" right="0.7" top="0.78740157499999996" bottom="0.78740157499999996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Nowcast_R</vt:lpstr>
      <vt:lpstr>Auswertung Wochentage</vt:lpstr>
      <vt:lpstr>MW + STD Schätzer</vt:lpstr>
      <vt:lpstr>MAE gegen N(RKI) </vt:lpstr>
      <vt:lpstr>Erläuterungen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Mikut, Ralf (IAI)</dc:creator>
  <cp:lastModifiedBy>RM</cp:lastModifiedBy>
  <dcterms:created xsi:type="dcterms:W3CDTF">2020-05-10T06:16:13Z</dcterms:created>
  <dcterms:modified xsi:type="dcterms:W3CDTF">2020-05-18T17:40:36Z</dcterms:modified>
</cp:coreProperties>
</file>