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T86" i="1" l="1"/>
  <c r="S86" i="1"/>
  <c r="R86" i="1"/>
  <c r="Q85" i="1"/>
  <c r="P86" i="1"/>
  <c r="C86" i="1"/>
  <c r="AD75" i="1"/>
  <c r="AD76" i="1"/>
  <c r="AD77" i="1"/>
  <c r="AD78" i="1"/>
  <c r="AD79" i="1"/>
  <c r="AD80" i="1"/>
  <c r="AD81" i="1"/>
  <c r="AD82" i="1"/>
  <c r="AD83" i="1"/>
  <c r="AP85" i="1"/>
  <c r="AN84" i="1"/>
  <c r="AK86" i="1"/>
  <c r="AH79" i="1"/>
  <c r="AJ84" i="1"/>
  <c r="Z83" i="1"/>
  <c r="V86" i="1"/>
  <c r="AR83" i="1" l="1"/>
  <c r="F3" i="4"/>
  <c r="B3" i="4"/>
  <c r="F4" i="4"/>
  <c r="B4" i="4"/>
  <c r="F2" i="4"/>
  <c r="B2" i="4"/>
  <c r="AP78" i="1"/>
  <c r="AP79" i="1"/>
  <c r="AP80" i="1"/>
  <c r="AP81" i="1"/>
  <c r="AP82" i="1"/>
  <c r="AP83" i="1"/>
  <c r="AP84" i="1"/>
  <c r="AN77" i="1"/>
  <c r="AN78" i="1"/>
  <c r="AN79" i="1"/>
  <c r="AN80" i="1"/>
  <c r="AN81" i="1"/>
  <c r="AN82" i="1"/>
  <c r="AN83" i="1"/>
  <c r="AK79" i="1"/>
  <c r="AK80" i="1"/>
  <c r="AK81" i="1"/>
  <c r="AK82" i="1"/>
  <c r="AK83" i="1"/>
  <c r="AK84" i="1"/>
  <c r="AK85" i="1"/>
  <c r="AJ77" i="1"/>
  <c r="AJ78" i="1"/>
  <c r="AJ79" i="1"/>
  <c r="AJ80" i="1"/>
  <c r="AJ81" i="1"/>
  <c r="AJ82" i="1"/>
  <c r="AJ83" i="1"/>
  <c r="AH72" i="1"/>
  <c r="AH73" i="1"/>
  <c r="AH74" i="1"/>
  <c r="AH75" i="1"/>
  <c r="AI79" i="1" s="1"/>
  <c r="AH77" i="1"/>
  <c r="Z76" i="1"/>
  <c r="AR76" i="1" s="1"/>
  <c r="Z77" i="1"/>
  <c r="AR77" i="1" s="1"/>
  <c r="Z78" i="1"/>
  <c r="Z79" i="1"/>
  <c r="AA83" i="1" s="1"/>
  <c r="Z80" i="1"/>
  <c r="AR80" i="1" s="1"/>
  <c r="Z81" i="1"/>
  <c r="AR81" i="1" s="1"/>
  <c r="Z82" i="1"/>
  <c r="AR82" i="1" s="1"/>
  <c r="S79" i="1"/>
  <c r="S80" i="1"/>
  <c r="S81" i="1"/>
  <c r="S82" i="1"/>
  <c r="S83" i="1"/>
  <c r="S84" i="1"/>
  <c r="S85" i="1"/>
  <c r="R79" i="1"/>
  <c r="R80" i="1"/>
  <c r="R81" i="1"/>
  <c r="R82" i="1"/>
  <c r="R83" i="1"/>
  <c r="R84" i="1"/>
  <c r="R85" i="1"/>
  <c r="P79" i="1"/>
  <c r="AQ79" i="1" s="1"/>
  <c r="P80" i="1"/>
  <c r="P81" i="1"/>
  <c r="P82" i="1"/>
  <c r="AQ82" i="1" s="1"/>
  <c r="P83" i="1"/>
  <c r="P84" i="1"/>
  <c r="AQ84" i="1" s="1"/>
  <c r="P8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AQ77" i="1" s="1"/>
  <c r="P78" i="1"/>
  <c r="AQ78" i="1" s="1"/>
  <c r="C79" i="1"/>
  <c r="C80" i="1"/>
  <c r="C81" i="1"/>
  <c r="C82" i="1"/>
  <c r="C83" i="1"/>
  <c r="C84" i="1"/>
  <c r="C85" i="1"/>
  <c r="AB86" i="1" l="1"/>
  <c r="AC86" i="1" s="1"/>
  <c r="AL83" i="1"/>
  <c r="Q84" i="1"/>
  <c r="T85" i="1"/>
  <c r="Q83" i="1"/>
  <c r="AI77" i="1"/>
  <c r="Q78" i="1"/>
  <c r="AA81" i="1"/>
  <c r="AL81" i="1" s="1"/>
  <c r="AE83" i="1"/>
  <c r="AF86" i="1" s="1"/>
  <c r="AG86" i="1" s="1"/>
  <c r="Q82" i="1"/>
  <c r="T83" i="1"/>
  <c r="Q79" i="1"/>
  <c r="T84" i="1"/>
  <c r="Q80" i="1"/>
  <c r="AA82" i="1"/>
  <c r="AL82" i="1" s="1"/>
  <c r="AQ83" i="1"/>
  <c r="AH76" i="1"/>
  <c r="AI76" i="1" s="1"/>
  <c r="Q81" i="1"/>
  <c r="AA80" i="1"/>
  <c r="AQ81" i="1"/>
  <c r="AR79" i="1"/>
  <c r="AH78" i="1"/>
  <c r="AI78" i="1" s="1"/>
  <c r="AQ80" i="1"/>
  <c r="AR78" i="1"/>
  <c r="V79" i="1"/>
  <c r="V80" i="1"/>
  <c r="V81" i="1"/>
  <c r="V82" i="1"/>
  <c r="V83" i="1"/>
  <c r="V84" i="1"/>
  <c r="V85" i="1"/>
  <c r="AB84" i="1" l="1"/>
  <c r="AC84" i="1" s="1"/>
  <c r="AM84" i="1" s="1"/>
  <c r="AB85" i="1"/>
  <c r="AB83" i="1"/>
  <c r="AL80" i="1"/>
  <c r="AQ76" i="1"/>
  <c r="AP77" i="1"/>
  <c r="AN76" i="1"/>
  <c r="AK78" i="1"/>
  <c r="AK77" i="1"/>
  <c r="AJ76" i="1"/>
  <c r="Z75" i="1"/>
  <c r="AA79" i="1" s="1"/>
  <c r="R78" i="1"/>
  <c r="S78" i="1"/>
  <c r="T82" i="1" s="1"/>
  <c r="C78" i="1"/>
  <c r="V78" i="1"/>
  <c r="AC85" i="1" l="1"/>
  <c r="AS85" i="1"/>
  <c r="AS84" i="1"/>
  <c r="AL79" i="1"/>
  <c r="AB82" i="1"/>
  <c r="AC83" i="1"/>
  <c r="AM83" i="1" s="1"/>
  <c r="AS83" i="1"/>
  <c r="AE82" i="1"/>
  <c r="AF85" i="1" s="1"/>
  <c r="AG85" i="1" s="1"/>
  <c r="AR75" i="1"/>
  <c r="AH71" i="1"/>
  <c r="AP76" i="1"/>
  <c r="AP75" i="1"/>
  <c r="AN75" i="1"/>
  <c r="AN74" i="1"/>
  <c r="AK76" i="1"/>
  <c r="AJ75" i="1"/>
  <c r="AJ74" i="1"/>
  <c r="AE81" i="1"/>
  <c r="AF84" i="1" s="1"/>
  <c r="AG84" i="1" s="1"/>
  <c r="AO84" i="1" s="1"/>
  <c r="Z74" i="1"/>
  <c r="Z73" i="1"/>
  <c r="S77" i="1"/>
  <c r="T81" i="1" s="1"/>
  <c r="R77" i="1"/>
  <c r="S76" i="1"/>
  <c r="T80" i="1" s="1"/>
  <c r="R76" i="1"/>
  <c r="S75" i="1"/>
  <c r="T79" i="1" s="1"/>
  <c r="R75" i="1"/>
  <c r="AQ74" i="1"/>
  <c r="AQ75" i="1"/>
  <c r="V2" i="1"/>
  <c r="V3" i="1"/>
  <c r="V4" i="1"/>
  <c r="S5" i="1"/>
  <c r="V5" i="1"/>
  <c r="S6" i="1"/>
  <c r="V6" i="1"/>
  <c r="S7" i="1"/>
  <c r="V7" i="1"/>
  <c r="S8" i="1"/>
  <c r="V8" i="1"/>
  <c r="R9" i="1"/>
  <c r="S9" i="1"/>
  <c r="V9" i="1"/>
  <c r="R10" i="1"/>
  <c r="S10" i="1"/>
  <c r="V10" i="1"/>
  <c r="R11" i="1"/>
  <c r="S11" i="1"/>
  <c r="V11" i="1"/>
  <c r="R12" i="1"/>
  <c r="S12" i="1"/>
  <c r="V12" i="1"/>
  <c r="R13" i="1"/>
  <c r="S13" i="1"/>
  <c r="V13" i="1"/>
  <c r="R14" i="1"/>
  <c r="S14" i="1"/>
  <c r="V14" i="1"/>
  <c r="R15" i="1"/>
  <c r="S15" i="1"/>
  <c r="V15" i="1"/>
  <c r="Q15" i="1"/>
  <c r="R16" i="1"/>
  <c r="S16" i="1"/>
  <c r="V16" i="1"/>
  <c r="R17" i="1"/>
  <c r="S17" i="1"/>
  <c r="V17" i="1"/>
  <c r="R18" i="1"/>
  <c r="S18" i="1"/>
  <c r="V18" i="1"/>
  <c r="Q18" i="1"/>
  <c r="R19" i="1"/>
  <c r="S19" i="1"/>
  <c r="V19" i="1"/>
  <c r="R20" i="1"/>
  <c r="S20" i="1"/>
  <c r="V20" i="1"/>
  <c r="Q20" i="1"/>
  <c r="R21" i="1"/>
  <c r="S21" i="1"/>
  <c r="V21" i="1"/>
  <c r="Q21" i="1"/>
  <c r="R22" i="1"/>
  <c r="S22" i="1"/>
  <c r="V22" i="1"/>
  <c r="Q22" i="1"/>
  <c r="R23" i="1"/>
  <c r="S23" i="1"/>
  <c r="V23" i="1"/>
  <c r="R24" i="1"/>
  <c r="S24" i="1"/>
  <c r="V24" i="1"/>
  <c r="R25" i="1"/>
  <c r="S25" i="1"/>
  <c r="V25" i="1"/>
  <c r="R26" i="1"/>
  <c r="S26" i="1"/>
  <c r="V26" i="1"/>
  <c r="Q26" i="1"/>
  <c r="R27" i="1"/>
  <c r="S27" i="1"/>
  <c r="V27" i="1"/>
  <c r="Q27" i="1"/>
  <c r="R28" i="1"/>
  <c r="S28" i="1"/>
  <c r="V28" i="1"/>
  <c r="R29" i="1"/>
  <c r="S29" i="1"/>
  <c r="V29" i="1"/>
  <c r="Q29" i="1"/>
  <c r="R30" i="1"/>
  <c r="S30" i="1"/>
  <c r="V30" i="1"/>
  <c r="R31" i="1"/>
  <c r="S31" i="1"/>
  <c r="V31" i="1"/>
  <c r="R32" i="1"/>
  <c r="S32" i="1"/>
  <c r="V32" i="1"/>
  <c r="R33" i="1"/>
  <c r="S33" i="1"/>
  <c r="V33" i="1"/>
  <c r="R34" i="1"/>
  <c r="S34" i="1"/>
  <c r="V34" i="1"/>
  <c r="R35" i="1"/>
  <c r="S35" i="1"/>
  <c r="V35" i="1"/>
  <c r="Q35" i="1"/>
  <c r="R36" i="1"/>
  <c r="S36" i="1"/>
  <c r="V36" i="1"/>
  <c r="R37" i="1"/>
  <c r="S37" i="1"/>
  <c r="V37" i="1"/>
  <c r="Q37" i="1"/>
  <c r="R38" i="1"/>
  <c r="S38" i="1"/>
  <c r="V38" i="1"/>
  <c r="Q38" i="1"/>
  <c r="R39" i="1"/>
  <c r="S39" i="1"/>
  <c r="V39" i="1"/>
  <c r="Q39" i="1"/>
  <c r="R40" i="1"/>
  <c r="S40" i="1"/>
  <c r="V40" i="1"/>
  <c r="R41" i="1"/>
  <c r="S41" i="1"/>
  <c r="V41" i="1"/>
  <c r="R42" i="1"/>
  <c r="S42" i="1"/>
  <c r="V42" i="1"/>
  <c r="R43" i="1"/>
  <c r="S43" i="1"/>
  <c r="V43" i="1"/>
  <c r="R44" i="1"/>
  <c r="S44" i="1"/>
  <c r="V44" i="1"/>
  <c r="Q44" i="1"/>
  <c r="R45" i="1"/>
  <c r="S45" i="1"/>
  <c r="V45" i="1"/>
  <c r="Q45" i="1"/>
  <c r="R46" i="1"/>
  <c r="S46" i="1"/>
  <c r="V46" i="1"/>
  <c r="R47" i="1"/>
  <c r="S47" i="1"/>
  <c r="V47" i="1"/>
  <c r="Q47" i="1"/>
  <c r="R48" i="1"/>
  <c r="S48" i="1"/>
  <c r="V48" i="1"/>
  <c r="Q48" i="1"/>
  <c r="R49" i="1"/>
  <c r="S49" i="1"/>
  <c r="V49" i="1"/>
  <c r="Q49" i="1"/>
  <c r="R50" i="1"/>
  <c r="S50" i="1"/>
  <c r="V50" i="1"/>
  <c r="R51" i="1"/>
  <c r="S51" i="1"/>
  <c r="V51" i="1"/>
  <c r="Q51" i="1"/>
  <c r="R52" i="1"/>
  <c r="S52" i="1"/>
  <c r="V52" i="1"/>
  <c r="R53" i="1"/>
  <c r="S53" i="1"/>
  <c r="V53" i="1"/>
  <c r="R54" i="1"/>
  <c r="S54" i="1"/>
  <c r="V54" i="1"/>
  <c r="R55" i="1"/>
  <c r="S55" i="1"/>
  <c r="V55" i="1"/>
  <c r="Q55" i="1"/>
  <c r="R56" i="1"/>
  <c r="S56" i="1"/>
  <c r="V56" i="1"/>
  <c r="R57" i="1"/>
  <c r="S57" i="1"/>
  <c r="V57" i="1"/>
  <c r="R58" i="1"/>
  <c r="S58" i="1"/>
  <c r="V58" i="1"/>
  <c r="R59" i="1"/>
  <c r="S59" i="1"/>
  <c r="V59" i="1"/>
  <c r="Q59" i="1"/>
  <c r="R60" i="1"/>
  <c r="S60" i="1"/>
  <c r="V60" i="1"/>
  <c r="R61" i="1"/>
  <c r="S61" i="1"/>
  <c r="V61" i="1"/>
  <c r="R62" i="1"/>
  <c r="S62" i="1"/>
  <c r="V62" i="1"/>
  <c r="Q62" i="1"/>
  <c r="R63" i="1"/>
  <c r="S63" i="1"/>
  <c r="V63" i="1"/>
  <c r="R64" i="1"/>
  <c r="S64" i="1"/>
  <c r="V64" i="1"/>
  <c r="Q64" i="1"/>
  <c r="R65" i="1"/>
  <c r="S65" i="1"/>
  <c r="V65" i="1"/>
  <c r="Q65" i="1"/>
  <c r="R66" i="1"/>
  <c r="S66" i="1"/>
  <c r="V66" i="1"/>
  <c r="Q66" i="1"/>
  <c r="R67" i="1"/>
  <c r="S67" i="1"/>
  <c r="V67" i="1"/>
  <c r="R68" i="1"/>
  <c r="S68" i="1"/>
  <c r="V68" i="1"/>
  <c r="R69" i="1"/>
  <c r="S69" i="1"/>
  <c r="V69" i="1"/>
  <c r="R70" i="1"/>
  <c r="S70" i="1"/>
  <c r="V70" i="1"/>
  <c r="Q70" i="1"/>
  <c r="R71" i="1"/>
  <c r="S71" i="1"/>
  <c r="V71" i="1"/>
  <c r="Q71" i="1"/>
  <c r="R72" i="1"/>
  <c r="S72" i="1"/>
  <c r="V72" i="1"/>
  <c r="Q72" i="1"/>
  <c r="R73" i="1"/>
  <c r="S73" i="1"/>
  <c r="V73" i="1"/>
  <c r="R74" i="1"/>
  <c r="S74" i="1"/>
  <c r="T78" i="1" s="1"/>
  <c r="V74" i="1"/>
  <c r="V75" i="1"/>
  <c r="V76" i="1"/>
  <c r="V77" i="1"/>
  <c r="C75" i="1"/>
  <c r="C76" i="1"/>
  <c r="C77" i="1"/>
  <c r="T41" i="1" l="1"/>
  <c r="T23" i="1"/>
  <c r="T60" i="1"/>
  <c r="T54" i="1"/>
  <c r="T61" i="1"/>
  <c r="T47" i="1"/>
  <c r="T19" i="1"/>
  <c r="AI75" i="1"/>
  <c r="T64" i="1"/>
  <c r="T14" i="1"/>
  <c r="AR73" i="1"/>
  <c r="AA77" i="1"/>
  <c r="T36" i="1"/>
  <c r="AR74" i="1"/>
  <c r="AA78" i="1"/>
  <c r="AS82" i="1"/>
  <c r="AC82" i="1"/>
  <c r="AM82" i="1" s="1"/>
  <c r="AH69" i="1"/>
  <c r="AI73" i="1" s="1"/>
  <c r="AE80" i="1"/>
  <c r="AF83" i="1" s="1"/>
  <c r="AG83" i="1" s="1"/>
  <c r="AO83" i="1" s="1"/>
  <c r="T67" i="1"/>
  <c r="T46" i="1"/>
  <c r="T44" i="1"/>
  <c r="T39" i="1"/>
  <c r="T25" i="1"/>
  <c r="T57" i="1"/>
  <c r="T52" i="1"/>
  <c r="T34" i="1"/>
  <c r="T55" i="1"/>
  <c r="T31" i="1"/>
  <c r="T15" i="1"/>
  <c r="Q77" i="1"/>
  <c r="T20" i="1"/>
  <c r="T22" i="1"/>
  <c r="Q28" i="1"/>
  <c r="T11" i="1"/>
  <c r="T42" i="1"/>
  <c r="Q32" i="1"/>
  <c r="Q11" i="1"/>
  <c r="T73" i="1"/>
  <c r="Q67" i="1"/>
  <c r="Q61" i="1"/>
  <c r="Q68" i="1"/>
  <c r="Q75" i="1"/>
  <c r="T77" i="1"/>
  <c r="T43" i="1"/>
  <c r="Q33" i="1"/>
  <c r="Q31" i="1"/>
  <c r="T26" i="1"/>
  <c r="Q14" i="1"/>
  <c r="Q74" i="1"/>
  <c r="Q54" i="1"/>
  <c r="Q42" i="1"/>
  <c r="Q40" i="1"/>
  <c r="T35" i="1"/>
  <c r="T33" i="1"/>
  <c r="T58" i="1"/>
  <c r="T38" i="1"/>
  <c r="Q34" i="1"/>
  <c r="T27" i="1"/>
  <c r="Q23" i="1"/>
  <c r="T16" i="1"/>
  <c r="Q12" i="1"/>
  <c r="Q76" i="1"/>
  <c r="Q69" i="1"/>
  <c r="Q57" i="1"/>
  <c r="Q52" i="1"/>
  <c r="Q43" i="1"/>
  <c r="Q25" i="1"/>
  <c r="Q17" i="1"/>
  <c r="Q73" i="1"/>
  <c r="AH70" i="1"/>
  <c r="AI74" i="1" s="1"/>
  <c r="T63" i="1"/>
  <c r="Q41" i="1"/>
  <c r="T30" i="1"/>
  <c r="T28" i="1"/>
  <c r="Q24" i="1"/>
  <c r="T17" i="1"/>
  <c r="T71" i="1"/>
  <c r="T74" i="1"/>
  <c r="T75" i="1"/>
  <c r="Q60" i="1"/>
  <c r="T51" i="1"/>
  <c r="Q58" i="1"/>
  <c r="T49" i="1"/>
  <c r="Q36" i="1"/>
  <c r="Q13" i="1"/>
  <c r="T76" i="1"/>
  <c r="Q19" i="1"/>
  <c r="Q30" i="1"/>
  <c r="T59" i="1"/>
  <c r="T56" i="1"/>
  <c r="T53" i="1"/>
  <c r="T50" i="1"/>
  <c r="Q46" i="1"/>
  <c r="T18" i="1"/>
  <c r="Q16" i="1"/>
  <c r="T65" i="1"/>
  <c r="Q56" i="1"/>
  <c r="Q53" i="1"/>
  <c r="Q50" i="1"/>
  <c r="T48" i="1"/>
  <c r="T45" i="1"/>
  <c r="T37" i="1"/>
  <c r="T29" i="1"/>
  <c r="T21" i="1"/>
  <c r="T10" i="1"/>
  <c r="T12" i="1"/>
  <c r="T9" i="1"/>
  <c r="Q63" i="1"/>
  <c r="T40" i="1"/>
  <c r="T32" i="1"/>
  <c r="T24" i="1"/>
  <c r="T13" i="1"/>
  <c r="T68" i="1"/>
  <c r="T62" i="1"/>
  <c r="T72" i="1"/>
  <c r="T69" i="1"/>
  <c r="T66" i="1"/>
  <c r="T70" i="1"/>
  <c r="AP74" i="1"/>
  <c r="AN73" i="1"/>
  <c r="AK75" i="1"/>
  <c r="AK74" i="1"/>
  <c r="AK73" i="1"/>
  <c r="AJ73" i="1"/>
  <c r="AE79" i="1"/>
  <c r="AF82" i="1" s="1"/>
  <c r="AG82" i="1" s="1"/>
  <c r="AO82" i="1" s="1"/>
  <c r="AD74" i="1"/>
  <c r="Z72" i="1"/>
  <c r="Z71" i="1"/>
  <c r="AA75" i="1" s="1"/>
  <c r="C74" i="1"/>
  <c r="C4" i="4" l="1"/>
  <c r="C3" i="4"/>
  <c r="C2" i="4"/>
  <c r="AB81" i="1"/>
  <c r="AL78" i="1"/>
  <c r="AB80" i="1"/>
  <c r="AL77" i="1"/>
  <c r="AH67" i="1"/>
  <c r="AI71" i="1" s="1"/>
  <c r="AE78" i="1"/>
  <c r="AF81" i="1" s="1"/>
  <c r="AG81" i="1" s="1"/>
  <c r="AO81" i="1" s="1"/>
  <c r="AR72" i="1"/>
  <c r="AA76" i="1"/>
  <c r="AL75" i="1"/>
  <c r="AB78" i="1"/>
  <c r="AR71" i="1"/>
  <c r="AH68" i="1"/>
  <c r="AI72" i="1" s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B5" i="4" l="1"/>
  <c r="F5" i="4"/>
  <c r="AC78" i="1"/>
  <c r="AM78" i="1" s="1"/>
  <c r="AS78" i="1"/>
  <c r="AC81" i="1"/>
  <c r="AM81" i="1" s="1"/>
  <c r="AS81" i="1"/>
  <c r="AL76" i="1"/>
  <c r="AB79" i="1"/>
  <c r="C5" i="4"/>
  <c r="AC80" i="1"/>
  <c r="AM80" i="1" s="1"/>
  <c r="AS80" i="1"/>
  <c r="Z65" i="1"/>
  <c r="AD65" i="1"/>
  <c r="AH58" i="1" s="1"/>
  <c r="AP65" i="1"/>
  <c r="Z66" i="1"/>
  <c r="AD66" i="1"/>
  <c r="AH59" i="1" s="1"/>
  <c r="AP66" i="1"/>
  <c r="Z67" i="1"/>
  <c r="AD67" i="1"/>
  <c r="AH60" i="1" s="1"/>
  <c r="AP67" i="1"/>
  <c r="Z68" i="1"/>
  <c r="AD68" i="1"/>
  <c r="AH61" i="1" s="1"/>
  <c r="AP68" i="1"/>
  <c r="Z69" i="1"/>
  <c r="AA73" i="1" s="1"/>
  <c r="AD69" i="1"/>
  <c r="AH62" i="1" s="1"/>
  <c r="AP69" i="1"/>
  <c r="Z70" i="1"/>
  <c r="AA74" i="1" s="1"/>
  <c r="AD70" i="1"/>
  <c r="AP70" i="1"/>
  <c r="AD71" i="1"/>
  <c r="AP71" i="1"/>
  <c r="AD72" i="1"/>
  <c r="AE76" i="1" s="1"/>
  <c r="AF79" i="1" s="1"/>
  <c r="AG79" i="1" s="1"/>
  <c r="AO79" i="1" s="1"/>
  <c r="AP72" i="1"/>
  <c r="AD73" i="1"/>
  <c r="AE77" i="1" s="1"/>
  <c r="AF80" i="1" s="1"/>
  <c r="AG80" i="1" s="1"/>
  <c r="AO80" i="1" s="1"/>
  <c r="AP73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C68" i="1"/>
  <c r="C69" i="1"/>
  <c r="C70" i="1"/>
  <c r="C71" i="1"/>
  <c r="C72" i="1"/>
  <c r="C73" i="1"/>
  <c r="AS79" i="1" l="1"/>
  <c r="AC79" i="1"/>
  <c r="AM79" i="1" s="1"/>
  <c r="AB77" i="1"/>
  <c r="AL74" i="1"/>
  <c r="AB76" i="1"/>
  <c r="AL73" i="1"/>
  <c r="AH65" i="1"/>
  <c r="AI69" i="1" s="1"/>
  <c r="AH66" i="1"/>
  <c r="AI70" i="1" s="1"/>
  <c r="AR68" i="1"/>
  <c r="AA72" i="1"/>
  <c r="AR70" i="1"/>
  <c r="AR67" i="1"/>
  <c r="AA71" i="1"/>
  <c r="AR69" i="1"/>
  <c r="AH64" i="1"/>
  <c r="AE75" i="1"/>
  <c r="AF78" i="1" s="1"/>
  <c r="AG78" i="1" s="1"/>
  <c r="AO78" i="1" s="1"/>
  <c r="AH63" i="1"/>
  <c r="AI67" i="1" s="1"/>
  <c r="AE74" i="1"/>
  <c r="AF77" i="1" s="1"/>
  <c r="AG77" i="1" s="1"/>
  <c r="AO77" i="1" s="1"/>
  <c r="AI62" i="1"/>
  <c r="AQ39" i="1"/>
  <c r="AQ38" i="1"/>
  <c r="AQ40" i="1"/>
  <c r="AQ37" i="1"/>
  <c r="AQ36" i="1"/>
  <c r="AQ35" i="1"/>
  <c r="AQ34" i="1"/>
  <c r="AE73" i="1"/>
  <c r="AF76" i="1" s="1"/>
  <c r="AG76" i="1" s="1"/>
  <c r="AO76" i="1" s="1"/>
  <c r="AE71" i="1"/>
  <c r="AF74" i="1" s="1"/>
  <c r="AG74" i="1" s="1"/>
  <c r="AO74" i="1" s="1"/>
  <c r="AE69" i="1"/>
  <c r="AF72" i="1" s="1"/>
  <c r="AG72" i="1" s="1"/>
  <c r="AO72" i="1" s="1"/>
  <c r="AE70" i="1"/>
  <c r="AF73" i="1" s="1"/>
  <c r="AG73" i="1" s="1"/>
  <c r="AO73" i="1" s="1"/>
  <c r="AA69" i="1"/>
  <c r="AL69" i="1" s="1"/>
  <c r="AE72" i="1"/>
  <c r="AF75" i="1" s="1"/>
  <c r="AG75" i="1" s="1"/>
  <c r="AO75" i="1" s="1"/>
  <c r="AR65" i="1"/>
  <c r="AA70" i="1"/>
  <c r="AL70" i="1" s="1"/>
  <c r="AR66" i="1"/>
  <c r="C13" i="1"/>
  <c r="Z13" i="1"/>
  <c r="AD13" i="1"/>
  <c r="C14" i="1"/>
  <c r="Z14" i="1"/>
  <c r="AD14" i="1"/>
  <c r="C15" i="1"/>
  <c r="Z15" i="1"/>
  <c r="AD15" i="1"/>
  <c r="C16" i="1"/>
  <c r="Z16" i="1"/>
  <c r="AD16" i="1"/>
  <c r="C12" i="1"/>
  <c r="Z12" i="1"/>
  <c r="AD12" i="1"/>
  <c r="C3" i="6" l="1"/>
  <c r="AC77" i="1"/>
  <c r="AM77" i="1" s="1"/>
  <c r="AS77" i="1"/>
  <c r="AC76" i="1"/>
  <c r="AM76" i="1" s="1"/>
  <c r="AS76" i="1"/>
  <c r="AI63" i="1"/>
  <c r="AE16" i="1"/>
  <c r="AI66" i="1"/>
  <c r="AI65" i="1"/>
  <c r="AL72" i="1"/>
  <c r="AB75" i="1"/>
  <c r="AL71" i="1"/>
  <c r="AB74" i="1"/>
  <c r="AI64" i="1"/>
  <c r="AI68" i="1"/>
  <c r="C2" i="6"/>
  <c r="AB72" i="1"/>
  <c r="AB73" i="1"/>
  <c r="AA16" i="1"/>
  <c r="AC75" i="1" l="1"/>
  <c r="AM75" i="1" s="1"/>
  <c r="AS75" i="1"/>
  <c r="AC74" i="1"/>
  <c r="AM74" i="1" s="1"/>
  <c r="AS74" i="1"/>
  <c r="AC72" i="1"/>
  <c r="AM72" i="1" s="1"/>
  <c r="AS72" i="1"/>
  <c r="AS73" i="1"/>
  <c r="AC73" i="1"/>
  <c r="AM73" i="1" s="1"/>
  <c r="AP16" i="1" l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3" i="6" l="1"/>
  <c r="B2" i="6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D8" i="3" l="1"/>
  <c r="D7" i="3"/>
  <c r="D6" i="3"/>
  <c r="D5" i="3"/>
  <c r="D4" i="3"/>
  <c r="D3" i="3"/>
  <c r="C2" i="3"/>
  <c r="H2" i="3"/>
  <c r="E2" i="3"/>
  <c r="D2" i="3"/>
  <c r="H7" i="3"/>
  <c r="C7" i="3"/>
  <c r="E7" i="3"/>
  <c r="E6" i="3"/>
  <c r="C6" i="3"/>
  <c r="H6" i="3"/>
  <c r="C3" i="3"/>
  <c r="H3" i="3"/>
  <c r="E3" i="3"/>
  <c r="H8" i="3"/>
  <c r="E8" i="3"/>
  <c r="C8" i="3"/>
  <c r="E5" i="3"/>
  <c r="C5" i="3"/>
  <c r="H5" i="3"/>
  <c r="E4" i="3"/>
  <c r="C4" i="3"/>
  <c r="H4" i="3"/>
  <c r="AD64" i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AC71" i="1" l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AB68" i="1" l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F62" i="1" s="1"/>
  <c r="AG62" i="1" s="1"/>
  <c r="AO62" i="1" s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F44" i="1" s="1"/>
  <c r="AG44" i="1" s="1"/>
  <c r="AO44" i="1" s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F35" i="1" s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I40" i="1" s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F4" i="3" s="1"/>
  <c r="AR31" i="1"/>
  <c r="AA31" i="1"/>
  <c r="AB34" i="1" s="1"/>
  <c r="AR62" i="1"/>
  <c r="AA62" i="1"/>
  <c r="AR46" i="1"/>
  <c r="AA46" i="1"/>
  <c r="AL46" i="1" s="1"/>
  <c r="AR38" i="1"/>
  <c r="AA38" i="1"/>
  <c r="F3" i="3" s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H38" i="1"/>
  <c r="AH30" i="1"/>
  <c r="AH32" i="1"/>
  <c r="AF17" i="1"/>
  <c r="AG17" i="1" s="1"/>
  <c r="AF19" i="1"/>
  <c r="AG19" i="1" s="1"/>
  <c r="AS15" i="1"/>
  <c r="F2" i="3" l="1"/>
  <c r="F8" i="3"/>
  <c r="F5" i="3"/>
  <c r="F7" i="3"/>
  <c r="D3" i="4"/>
  <c r="D2" i="4"/>
  <c r="D4" i="4"/>
  <c r="F6" i="3"/>
  <c r="AI30" i="1"/>
  <c r="D3" i="6"/>
  <c r="AI46" i="1"/>
  <c r="AI33" i="1"/>
  <c r="AI47" i="1"/>
  <c r="AI32" i="1"/>
  <c r="AF43" i="1"/>
  <c r="AG43" i="1" s="1"/>
  <c r="AO43" i="1" s="1"/>
  <c r="AG36" i="1"/>
  <c r="I8" i="3" s="1"/>
  <c r="AG35" i="1"/>
  <c r="I7" i="3" s="1"/>
  <c r="AL38" i="1"/>
  <c r="AL39" i="1"/>
  <c r="AL37" i="1"/>
  <c r="AB67" i="1"/>
  <c r="AS67" i="1" s="1"/>
  <c r="AL64" i="1"/>
  <c r="AI52" i="1"/>
  <c r="AF39" i="1"/>
  <c r="AG34" i="1"/>
  <c r="AL36" i="1"/>
  <c r="AL40" i="1"/>
  <c r="AI49" i="1"/>
  <c r="AB66" i="1"/>
  <c r="AC66" i="1" s="1"/>
  <c r="AM66" i="1" s="1"/>
  <c r="AL63" i="1"/>
  <c r="AG38" i="1"/>
  <c r="I3" i="3" s="1"/>
  <c r="D2" i="6"/>
  <c r="AB65" i="1"/>
  <c r="AC65" i="1" s="1"/>
  <c r="AM65" i="1" s="1"/>
  <c r="AL62" i="1"/>
  <c r="AL35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AB38" i="1"/>
  <c r="AB41" i="1"/>
  <c r="AB42" i="1"/>
  <c r="AB36" i="1"/>
  <c r="AB39" i="1"/>
  <c r="AB37" i="1"/>
  <c r="AF37" i="1"/>
  <c r="AF40" i="1"/>
  <c r="AB40" i="1"/>
  <c r="I6" i="3" l="1"/>
  <c r="D5" i="4"/>
  <c r="AS66" i="1"/>
  <c r="AS65" i="1"/>
  <c r="AC67" i="1"/>
  <c r="AM67" i="1" s="1"/>
  <c r="AO38" i="1"/>
  <c r="AG40" i="1"/>
  <c r="I5" i="3" s="1"/>
  <c r="AM34" i="1"/>
  <c r="AO35" i="1"/>
  <c r="AG39" i="1"/>
  <c r="I4" i="3" s="1"/>
  <c r="AM35" i="1"/>
  <c r="AO36" i="1"/>
  <c r="AG37" i="1"/>
  <c r="I2" i="3" s="1"/>
  <c r="AO34" i="1"/>
  <c r="AC37" i="1"/>
  <c r="G2" i="3" s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G4" i="3" s="1"/>
  <c r="AS39" i="1"/>
  <c r="AC54" i="1"/>
  <c r="AM54" i="1" s="1"/>
  <c r="AS54" i="1"/>
  <c r="AC62" i="1"/>
  <c r="AM62" i="1" s="1"/>
  <c r="AS62" i="1"/>
  <c r="AC60" i="1"/>
  <c r="AM60" i="1" s="1"/>
  <c r="AS60" i="1"/>
  <c r="AC40" i="1"/>
  <c r="G5" i="3" s="1"/>
  <c r="AS40" i="1"/>
  <c r="AC38" i="1"/>
  <c r="G3" i="3" s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E3" i="4" l="1"/>
  <c r="E4" i="4"/>
  <c r="E2" i="4"/>
  <c r="G7" i="3"/>
  <c r="G8" i="3"/>
  <c r="G3" i="4"/>
  <c r="G4" i="4"/>
  <c r="G6" i="3"/>
  <c r="G2" i="4"/>
  <c r="E3" i="6"/>
  <c r="AM38" i="1"/>
  <c r="AO37" i="1"/>
  <c r="AM40" i="1"/>
  <c r="AM39" i="1"/>
  <c r="AO40" i="1"/>
  <c r="AM37" i="1"/>
  <c r="AM36" i="1"/>
  <c r="AO39" i="1"/>
  <c r="E2" i="6"/>
  <c r="G5" i="4" l="1"/>
  <c r="E5" i="4"/>
</calcChain>
</file>

<file path=xl/sharedStrings.xml><?xml version="1.0" encoding="utf-8"?>
<sst xmlns="http://schemas.openxmlformats.org/spreadsheetml/2006/main" count="268" uniqueCount="160">
  <si>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</si>
  <si>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</si>
  <si>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</si>
  <si>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</si>
  <si>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</si>
  <si>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</si>
  <si>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</si>
  <si>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</si>
  <si>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</si>
  <si>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</si>
  <si>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</si>
  <si>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</si>
  <si>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</si>
  <si>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</si>
  <si>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</si>
  <si>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</si>
  <si>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</si>
  <si>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</si>
  <si>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</si>
  <si>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</si>
  <si>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</si>
  <si>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</si>
  <si>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</si>
  <si>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</si>
  <si>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</si>
  <si>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</si>
  <si>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</si>
  <si>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</si>
  <si>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</si>
  <si>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</si>
  <si>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</si>
  <si>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</si>
  <si>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</si>
  <si>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</si>
  <si>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</si>
  <si>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</si>
  <si>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</si>
  <si>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</si>
  <si>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</si>
  <si>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</si>
  <si>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</si>
  <si>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</si>
  <si>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</si>
  <si>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</si>
  <si>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</si>
  <si>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</si>
  <si>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</si>
  <si>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</si>
  <si>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</si>
  <si>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</si>
  <si>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</si>
  <si>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</si>
  <si>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</si>
  <si>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</si>
  <si>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</si>
  <si>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</si>
  <si>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</si>
  <si>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</si>
  <si>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</si>
  <si>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</si>
  <si>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</si>
  <si>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</si>
  <si>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</si>
  <si>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</si>
  <si>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</si>
  <si>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</si>
  <si>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</si>
  <si>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</si>
  <si>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</si>
  <si>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</si>
  <si>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</si>
  <si>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</si>
  <si>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</si>
  <si>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</si>
  <si>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</si>
  <si>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</si>
  <si>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</si>
  <si>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</si>
  <si>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</si>
  <si>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</si>
  <si>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</si>
  <si>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</si>
  <si>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</si>
  <si>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</si>
  <si>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</si>
  <si>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</si>
  <si>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</si>
  <si>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</si>
  <si>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</si>
  <si>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</si>
  <si>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</si>
  <si>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</si>
  <si>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</si>
  <si>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</si>
  <si>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</si>
  <si>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</si>
  <si>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</si>
  <si>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</si>
  <si>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</si>
  <si>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</si>
  <si>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</si>
  <si>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</si>
  <si>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</si>
  <si>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</si>
  <si>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</si>
  <si>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</si>
  <si>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</si>
  <si>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</si>
  <si>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</si>
  <si>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</si>
  <si>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</si>
  <si>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</si>
  <si>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</si>
  <si>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</si>
  <si>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</si>
  <si>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</si>
  <si>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</si>
  <si>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</si>
  <si>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</si>
  <si>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</si>
  <si>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</si>
  <si>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</si>
  <si>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</si>
  <si>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</si>
  <si>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</si>
  <si>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ACHTUNG! Messbereich muss an gülige Werte angepasst werden</t>
  </si>
  <si>
    <t>MAE gegen R(RKI7-H)</t>
  </si>
  <si>
    <t>aktuell</t>
  </si>
  <si>
    <t>R RKI7-H</t>
  </si>
  <si>
    <t>MAE(RKI7-H vs. RKI-H)</t>
  </si>
  <si>
    <t>MAE(RKI7-H vs. RKI7-H)</t>
  </si>
  <si>
    <t>MAE(RKI7-H vs. NEU-H)</t>
  </si>
  <si>
    <t>MAE(RKI7-H vs. NEU-HA)</t>
  </si>
  <si>
    <t>MAE(RKI7-H vs. NEU-A)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</si>
  <si>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</si>
  <si>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</si>
  <si>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</si>
  <si>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</si>
  <si>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</si>
  <si>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</si>
  <si>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</si>
  <si>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</si>
  <si>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</si>
  <si>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</si>
  <si>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</si>
  <si>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</si>
  <si>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</si>
  <si>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</si>
  <si>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bis 12.5., nicht verändern!</t>
  </si>
  <si>
    <t>https://publikationen.bibliothek.kit.edu/1000119466/7364762</t>
  </si>
  <si>
    <t>http://dx.doi.org/10.13140/RG.2.2.14990</t>
  </si>
  <si>
    <t>täglich</t>
  </si>
  <si>
    <t>reguläre Datenupdates</t>
  </si>
  <si>
    <t>ID</t>
  </si>
  <si>
    <t>Wochentag Erkrankungsdatum</t>
  </si>
  <si>
    <t>Wochentag RKI-Tagesbericht</t>
  </si>
  <si>
    <t>MAE(RKI7-H vs. RKI-A)</t>
  </si>
  <si>
    <t>MAE NF(RKI-H) vs. N(RKI-H)</t>
  </si>
  <si>
    <t xml:space="preserve">Preprint, 17.5.2020, Karlsruher Institut für Technologie, Researchgate, </t>
  </si>
  <si>
    <t>Excel-Tabelle zum Nowcasting vom 29.52020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</si>
</sst>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6">
    <xf numFmtId="0" fontId="0" fillId="0" borderId="0"/>
    <xf numFmtId="0" fontId="2" fillId="0" borderId="1"/>
    <xf numFmtId="0" fontId="1" fillId="0" borderId="1"/>
    <xf numFmtId="0" fontId="2" fillId="0" borderId="1"/>
    <xf numFmtId="0" fontId="5" fillId="0" borderId="1"/>
    <xf numFmtId="0" fontId="6" fillId="0" borderId="1" applyNumberForma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1" fillId="0" borderId="1"/>
    <xf numFmtId="0" fontId="5" fillId="0" borderId="1"/>
    <xf numFmtId="0" fontId="5" fillId="0" borderId="1"/>
    <xf numFmtId="0" fontId="5" fillId="0" borderId="1"/>
  </cellStyleXfs>
  <cellXfs count="69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  <xf numFmtId="0" fontId="6" fillId="0" borderId="1" xfId="5"/>
    <xf numFmtId="0" fontId="5" fillId="0" borderId="1" xfId="13"/>
  </cellXfs>
  <cellStyles count="16">
    <cellStyle name="Link" xfId="5" builtinId="8"/>
    <cellStyle name="Standard" xfId="0" builtinId="0"/>
    <cellStyle name="Standard 10" xfId="11"/>
    <cellStyle name="Standard 11" xfId="13"/>
    <cellStyle name="Standard 2" xfId="1"/>
    <cellStyle name="Standard 2 2" xfId="7"/>
    <cellStyle name="Standard 2 3" xfId="12"/>
    <cellStyle name="Standard 3" xfId="2"/>
    <cellStyle name="Standard 3 2" xfId="14"/>
    <cellStyle name="Standard 4" xfId="3"/>
    <cellStyle name="Standard 4 2" xfId="15"/>
    <cellStyle name="Standard 5" xfId="4"/>
    <cellStyle name="Standard 6" xfId="6"/>
    <cellStyle name="Standard 7" xfId="8"/>
    <cellStyle name="Standard 8" xfId="9"/>
    <cellStyle name="Standard 9" xfId="1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x.doi.org/10.13140/RG.2.2.14990" TargetMode="External"/><Relationship Id="rId1" Type="http://schemas.openxmlformats.org/officeDocument/2006/relationships/hyperlink" Target="https://publikationen.bibliothek.kit.edu/1000119466/7364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6"/>
  <sheetViews>
    <sheetView tabSelected="1" zoomScale="90" zoomScaleNormal="90" workbookViewId="0">
      <pane xSplit="1" ySplit="1" topLeftCell="AA76" activePane="bottomRight" state="frozenSplit"/>
      <selection pane="topRight" activeCell="B1" sqref="B1"/>
      <selection pane="bottomLeft" activeCell="A2" sqref="A2"/>
      <selection pane="bottomRight" activeCell="AN84" sqref="AN84"/>
    </sheetView>
  </sheetViews>
  <sheetFormatPr baseColWidth="10" defaultColWidth="9.15234375" defaultRowHeight="14.6" x14ac:dyDescent="0.4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 x14ac:dyDescent="0.4">
      <c r="A1" s="17" t="s">
        <v>8</v>
      </c>
      <c r="B1" s="29" t="s">
        <v>153</v>
      </c>
      <c r="C1" s="17" t="s">
        <v>154</v>
      </c>
      <c r="D1" s="18" t="s">
        <v>9</v>
      </c>
      <c r="E1" s="17" t="s">
        <v>34</v>
      </c>
      <c r="F1" s="17" t="s">
        <v>33</v>
      </c>
      <c r="G1" s="18" t="s">
        <v>10</v>
      </c>
      <c r="H1" s="17" t="s">
        <v>0</v>
      </c>
      <c r="I1" s="17" t="s">
        <v>1</v>
      </c>
      <c r="J1" s="18" t="s">
        <v>5</v>
      </c>
      <c r="K1" s="17" t="s">
        <v>2</v>
      </c>
      <c r="L1" s="17" t="s">
        <v>3</v>
      </c>
      <c r="M1" s="18" t="s">
        <v>119</v>
      </c>
      <c r="N1" s="63" t="s">
        <v>122</v>
      </c>
      <c r="O1" s="63" t="s">
        <v>123</v>
      </c>
      <c r="P1" s="17" t="s">
        <v>118</v>
      </c>
      <c r="Q1" s="24" t="s">
        <v>120</v>
      </c>
      <c r="R1" s="19" t="s">
        <v>29</v>
      </c>
      <c r="S1" s="19" t="s">
        <v>47</v>
      </c>
      <c r="T1" s="24" t="s">
        <v>48</v>
      </c>
      <c r="U1" s="20" t="s">
        <v>4</v>
      </c>
      <c r="V1" s="17" t="s">
        <v>155</v>
      </c>
      <c r="W1" s="19" t="s">
        <v>100</v>
      </c>
      <c r="X1" s="18" t="s">
        <v>6</v>
      </c>
      <c r="Y1" s="18" t="s">
        <v>121</v>
      </c>
      <c r="Z1" s="18" t="s">
        <v>27</v>
      </c>
      <c r="AA1" s="24" t="s">
        <v>7</v>
      </c>
      <c r="AB1" s="18" t="s">
        <v>28</v>
      </c>
      <c r="AC1" s="18" t="s">
        <v>11</v>
      </c>
      <c r="AD1" s="18" t="s">
        <v>109</v>
      </c>
      <c r="AE1" s="18" t="s">
        <v>30</v>
      </c>
      <c r="AF1" s="18" t="s">
        <v>12</v>
      </c>
      <c r="AG1" s="24" t="s">
        <v>13</v>
      </c>
      <c r="AH1" s="18" t="s">
        <v>31</v>
      </c>
      <c r="AI1" s="18" t="s">
        <v>32</v>
      </c>
      <c r="AJ1" s="24" t="s">
        <v>129</v>
      </c>
      <c r="AK1" s="24" t="s">
        <v>130</v>
      </c>
      <c r="AL1" s="24" t="s">
        <v>131</v>
      </c>
      <c r="AM1" s="18" t="s">
        <v>132</v>
      </c>
      <c r="AN1" s="24" t="s">
        <v>156</v>
      </c>
      <c r="AO1" s="24" t="s">
        <v>133</v>
      </c>
      <c r="AP1" s="18" t="s">
        <v>157</v>
      </c>
      <c r="AQ1" s="17" t="s">
        <v>124</v>
      </c>
      <c r="AR1" s="17" t="s">
        <v>41</v>
      </c>
      <c r="AS1" s="17" t="s">
        <v>42</v>
      </c>
    </row>
    <row r="2" spans="1:45" x14ac:dyDescent="0.4">
      <c r="A2" s="10">
        <v>43892</v>
      </c>
      <c r="B2" s="30">
        <v>0</v>
      </c>
      <c r="C2" s="11" t="str">
        <f>TEXT(A2,"TTTT")</f>
        <v>Montag</v>
      </c>
      <c r="D2" s="68">
        <v>307</v>
      </c>
      <c r="E2" s="68">
        <v>290</v>
      </c>
      <c r="F2" s="68">
        <v>322</v>
      </c>
      <c r="G2" s="68">
        <v>226</v>
      </c>
      <c r="H2" s="68">
        <v>213</v>
      </c>
      <c r="I2" s="68">
        <v>239</v>
      </c>
      <c r="J2" s="68"/>
      <c r="K2" s="68"/>
      <c r="L2" s="68"/>
      <c r="M2" s="68"/>
      <c r="N2" s="68"/>
      <c r="O2" s="68"/>
      <c r="P2"/>
      <c r="Q2" s="2"/>
      <c r="R2" s="31"/>
      <c r="S2" s="31"/>
      <c r="T2" s="32"/>
      <c r="U2" s="13">
        <v>43896</v>
      </c>
      <c r="V2" s="11" t="str">
        <f t="shared" ref="V2:V33" si="0">TEXT(U2,"TTTT")</f>
        <v>Freitag</v>
      </c>
      <c r="W2" s="35"/>
      <c r="Z2" s="33"/>
      <c r="AA2" s="34"/>
      <c r="AB2" s="33"/>
      <c r="AC2" s="34"/>
      <c r="AD2" s="33"/>
      <c r="AE2" s="34"/>
      <c r="AF2" s="31"/>
      <c r="AG2" s="32"/>
      <c r="AH2" s="31"/>
      <c r="AI2" s="31"/>
    </row>
    <row r="3" spans="1:45" x14ac:dyDescent="0.4">
      <c r="A3" s="10">
        <v>43893</v>
      </c>
      <c r="B3" s="30">
        <v>1</v>
      </c>
      <c r="C3" s="11" t="str">
        <f t="shared" ref="C3:C66" si="1">TEXT(A3,"TTTT")</f>
        <v>Dienstag</v>
      </c>
      <c r="D3" s="68">
        <v>324</v>
      </c>
      <c r="E3" s="68">
        <v>308</v>
      </c>
      <c r="F3" s="68">
        <v>342</v>
      </c>
      <c r="G3" s="68">
        <v>262</v>
      </c>
      <c r="H3" s="68">
        <v>248</v>
      </c>
      <c r="I3" s="68">
        <v>277</v>
      </c>
      <c r="J3" s="68"/>
      <c r="K3" s="68"/>
      <c r="L3" s="68"/>
      <c r="M3" s="68"/>
      <c r="N3" s="68"/>
      <c r="O3" s="68"/>
      <c r="P3"/>
      <c r="Q3" s="2"/>
      <c r="R3" s="31"/>
      <c r="S3" s="33"/>
      <c r="T3" s="32"/>
      <c r="U3" s="13">
        <v>43897</v>
      </c>
      <c r="V3" s="11" t="str">
        <f t="shared" si="0"/>
        <v>Samstag</v>
      </c>
      <c r="W3" s="35"/>
      <c r="Z3" s="33"/>
      <c r="AA3" s="34"/>
      <c r="AB3" s="33"/>
      <c r="AC3" s="34"/>
      <c r="AD3" s="33"/>
      <c r="AE3" s="34"/>
      <c r="AF3" s="31"/>
      <c r="AG3" s="32"/>
      <c r="AH3" s="31"/>
      <c r="AI3" s="31"/>
    </row>
    <row r="4" spans="1:45" x14ac:dyDescent="0.4">
      <c r="A4" s="10">
        <v>43894</v>
      </c>
      <c r="B4" s="30">
        <v>2</v>
      </c>
      <c r="C4" s="11" t="str">
        <f t="shared" si="1"/>
        <v>Mittwoch</v>
      </c>
      <c r="D4" s="68">
        <v>452</v>
      </c>
      <c r="E4" s="68">
        <v>434</v>
      </c>
      <c r="F4" s="68">
        <v>474</v>
      </c>
      <c r="G4" s="68">
        <v>328</v>
      </c>
      <c r="H4" s="68">
        <v>312</v>
      </c>
      <c r="I4" s="68">
        <v>345</v>
      </c>
      <c r="J4" s="68"/>
      <c r="K4" s="68"/>
      <c r="L4" s="68"/>
      <c r="M4" s="68"/>
      <c r="N4" s="68"/>
      <c r="O4" s="68"/>
      <c r="P4"/>
      <c r="Q4" s="2"/>
      <c r="R4" s="31"/>
      <c r="S4" s="33"/>
      <c r="T4" s="32"/>
      <c r="U4" s="13">
        <v>43898</v>
      </c>
      <c r="V4" s="11" t="str">
        <f t="shared" si="0"/>
        <v>Sonntag</v>
      </c>
      <c r="W4" s="35"/>
      <c r="Z4" s="33"/>
      <c r="AA4" s="34"/>
      <c r="AB4" s="33"/>
      <c r="AC4" s="34"/>
      <c r="AD4" s="33"/>
      <c r="AE4" s="34"/>
      <c r="AF4" s="31"/>
      <c r="AG4" s="32"/>
      <c r="AH4" s="31"/>
      <c r="AI4" s="31"/>
    </row>
    <row r="5" spans="1:45" x14ac:dyDescent="0.4">
      <c r="A5" s="10">
        <v>43895</v>
      </c>
      <c r="B5" s="30">
        <v>3</v>
      </c>
      <c r="C5" s="11" t="str">
        <f t="shared" si="1"/>
        <v>Donnerstag</v>
      </c>
      <c r="D5" s="68">
        <v>504</v>
      </c>
      <c r="E5" s="68">
        <v>479</v>
      </c>
      <c r="F5" s="68">
        <v>531</v>
      </c>
      <c r="G5" s="68">
        <v>397</v>
      </c>
      <c r="H5" s="68">
        <v>378</v>
      </c>
      <c r="I5" s="68">
        <v>417</v>
      </c>
      <c r="J5" s="68"/>
      <c r="K5" s="68"/>
      <c r="L5" s="68"/>
      <c r="M5" s="68"/>
      <c r="N5" s="68"/>
      <c r="O5" s="68"/>
      <c r="P5"/>
      <c r="Q5" s="2"/>
      <c r="R5" s="31"/>
      <c r="S5" s="4">
        <f t="shared" ref="S5:S36" si="2">AVERAGE(D2:D5)</f>
        <v>396.75</v>
      </c>
      <c r="T5" s="32"/>
      <c r="U5" s="13">
        <v>43899</v>
      </c>
      <c r="V5" s="11" t="str">
        <f t="shared" si="0"/>
        <v>Montag</v>
      </c>
      <c r="W5" s="33"/>
      <c r="Z5" s="12">
        <f>AVERAGE(D2:D8)</f>
        <v>667.14285714285711</v>
      </c>
      <c r="AA5" s="34"/>
      <c r="AB5" s="33"/>
      <c r="AC5" s="34"/>
      <c r="AD5" s="33"/>
      <c r="AE5" s="34"/>
      <c r="AF5" s="31"/>
      <c r="AG5" s="32"/>
      <c r="AH5" s="31"/>
      <c r="AI5" s="31"/>
    </row>
    <row r="6" spans="1:45" x14ac:dyDescent="0.4">
      <c r="A6" s="10">
        <v>43896</v>
      </c>
      <c r="B6" s="30">
        <v>4</v>
      </c>
      <c r="C6" s="11" t="str">
        <f t="shared" si="1"/>
        <v>Freitag</v>
      </c>
      <c r="D6" s="68">
        <v>761</v>
      </c>
      <c r="E6" s="68">
        <v>733</v>
      </c>
      <c r="F6" s="68">
        <v>792</v>
      </c>
      <c r="G6" s="68">
        <v>510</v>
      </c>
      <c r="H6" s="68">
        <v>488</v>
      </c>
      <c r="I6" s="68">
        <v>535</v>
      </c>
      <c r="J6" s="68">
        <v>2.2599999999999998</v>
      </c>
      <c r="K6" s="68">
        <v>2.17</v>
      </c>
      <c r="L6" s="68">
        <v>2.35</v>
      </c>
      <c r="M6" s="68">
        <v>2.33</v>
      </c>
      <c r="N6" s="68">
        <v>2.2799999999999998</v>
      </c>
      <c r="O6" s="68">
        <v>2.39</v>
      </c>
      <c r="P6" s="12"/>
      <c r="R6" s="31"/>
      <c r="S6" s="4">
        <f t="shared" si="2"/>
        <v>510.25</v>
      </c>
      <c r="T6" s="32"/>
      <c r="U6" s="13">
        <v>43900</v>
      </c>
      <c r="V6" s="11" t="str">
        <f t="shared" si="0"/>
        <v>Dienstag</v>
      </c>
      <c r="W6" s="14">
        <v>157</v>
      </c>
      <c r="Z6" s="12">
        <f>AVERAGE(D3:D9)</f>
        <v>907.28571428571433</v>
      </c>
      <c r="AA6" s="34"/>
      <c r="AB6" s="33"/>
      <c r="AC6" s="34"/>
      <c r="AD6" s="33"/>
      <c r="AE6" s="34"/>
      <c r="AF6" s="31"/>
      <c r="AG6" s="32"/>
      <c r="AH6" s="31"/>
      <c r="AI6" s="31"/>
    </row>
    <row r="7" spans="1:45" x14ac:dyDescent="0.4">
      <c r="A7" s="10">
        <v>43897</v>
      </c>
      <c r="B7" s="30">
        <v>5</v>
      </c>
      <c r="C7" s="11" t="str">
        <f t="shared" si="1"/>
        <v>Samstag</v>
      </c>
      <c r="D7" s="68">
        <v>983</v>
      </c>
      <c r="E7" s="68">
        <v>953</v>
      </c>
      <c r="F7" s="68">
        <v>1014</v>
      </c>
      <c r="G7" s="68">
        <v>675</v>
      </c>
      <c r="H7" s="68">
        <v>650</v>
      </c>
      <c r="I7" s="68">
        <v>703</v>
      </c>
      <c r="J7" s="68">
        <v>2.58</v>
      </c>
      <c r="K7" s="68">
        <v>2.4900000000000002</v>
      </c>
      <c r="L7" s="68">
        <v>2.68</v>
      </c>
      <c r="M7" s="68">
        <v>2.5499999999999998</v>
      </c>
      <c r="N7" s="68">
        <v>2.5</v>
      </c>
      <c r="O7" s="68">
        <v>2.61</v>
      </c>
      <c r="P7" s="12">
        <f>AVERAGE(D1:D7)</f>
        <v>555.16666666666663</v>
      </c>
      <c r="R7" s="31"/>
      <c r="S7" s="4">
        <f t="shared" si="2"/>
        <v>675</v>
      </c>
      <c r="T7" s="32"/>
      <c r="U7" s="13">
        <v>43901</v>
      </c>
      <c r="V7" s="11" t="str">
        <f t="shared" si="0"/>
        <v>Mittwoch</v>
      </c>
      <c r="W7" s="14">
        <v>271</v>
      </c>
      <c r="Z7" s="12">
        <f>AVERAGE(D4:D10)</f>
        <v>1228</v>
      </c>
      <c r="AA7" s="34"/>
      <c r="AB7" s="33"/>
      <c r="AC7" s="34"/>
      <c r="AD7" s="33"/>
      <c r="AE7" s="34"/>
      <c r="AF7" s="31"/>
      <c r="AG7" s="32"/>
      <c r="AH7" s="31"/>
      <c r="AI7" s="31"/>
    </row>
    <row r="8" spans="1:45" x14ac:dyDescent="0.4">
      <c r="A8" s="10">
        <v>43898</v>
      </c>
      <c r="B8" s="30">
        <v>6</v>
      </c>
      <c r="C8" s="11" t="str">
        <f t="shared" si="1"/>
        <v>Sonntag</v>
      </c>
      <c r="D8" s="68">
        <v>1339</v>
      </c>
      <c r="E8" s="68">
        <v>1306</v>
      </c>
      <c r="F8" s="68">
        <v>1371</v>
      </c>
      <c r="G8" s="68">
        <v>897</v>
      </c>
      <c r="H8" s="68">
        <v>868</v>
      </c>
      <c r="I8" s="68">
        <v>927</v>
      </c>
      <c r="J8" s="68">
        <v>2.74</v>
      </c>
      <c r="K8" s="68">
        <v>2.64</v>
      </c>
      <c r="L8" s="68">
        <v>2.83</v>
      </c>
      <c r="M8" s="68">
        <v>2.91</v>
      </c>
      <c r="N8" s="68">
        <v>2.85</v>
      </c>
      <c r="O8" s="68">
        <v>2.96</v>
      </c>
      <c r="P8" s="12">
        <f t="shared" ref="P8:P71" si="3">AVERAGE(D2:D8)</f>
        <v>667.14285714285711</v>
      </c>
      <c r="R8" s="31"/>
      <c r="S8" s="4">
        <f t="shared" si="2"/>
        <v>896.75</v>
      </c>
      <c r="T8" s="32"/>
      <c r="U8" s="13">
        <v>43902</v>
      </c>
      <c r="V8" s="11" t="str">
        <f t="shared" si="0"/>
        <v>Donnerstag</v>
      </c>
      <c r="W8" s="14">
        <v>802</v>
      </c>
      <c r="Z8" s="12">
        <f t="shared" ref="Z8:Z36" si="4">AVERAGE(D5:D11)</f>
        <v>1625.4285714285713</v>
      </c>
      <c r="AA8" s="34"/>
      <c r="AB8" s="33"/>
      <c r="AC8" s="34"/>
      <c r="AD8" s="33"/>
      <c r="AE8" s="34"/>
      <c r="AF8" s="31"/>
      <c r="AG8" s="32"/>
      <c r="AH8" s="31"/>
      <c r="AI8" s="31"/>
    </row>
    <row r="9" spans="1:45" s="9" customFormat="1" x14ac:dyDescent="0.4">
      <c r="A9" s="3">
        <v>43899</v>
      </c>
      <c r="B9" s="30">
        <v>7</v>
      </c>
      <c r="C9" s="9" t="str">
        <f t="shared" si="1"/>
        <v>Montag</v>
      </c>
      <c r="D9" s="68">
        <v>1988</v>
      </c>
      <c r="E9" s="68">
        <v>1950</v>
      </c>
      <c r="F9" s="68">
        <v>2021</v>
      </c>
      <c r="G9" s="68">
        <v>1268</v>
      </c>
      <c r="H9" s="68">
        <v>1235</v>
      </c>
      <c r="I9" s="68">
        <v>1299</v>
      </c>
      <c r="J9" s="68">
        <v>3.19</v>
      </c>
      <c r="K9" s="68">
        <v>3.09</v>
      </c>
      <c r="L9" s="68">
        <v>3.28</v>
      </c>
      <c r="M9" s="68">
        <v>3.11</v>
      </c>
      <c r="N9" s="68">
        <v>3.05</v>
      </c>
      <c r="O9" s="68">
        <v>3.17</v>
      </c>
      <c r="P9" s="12">
        <f t="shared" si="3"/>
        <v>907.28571428571433</v>
      </c>
      <c r="Q9" s="15"/>
      <c r="R9" s="4">
        <f t="shared" ref="R9:R40" si="5">W6</f>
        <v>157</v>
      </c>
      <c r="S9" s="4">
        <f t="shared" si="2"/>
        <v>1267.75</v>
      </c>
      <c r="T9" s="7">
        <f>S9/S5</f>
        <v>3.1953371140516698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4"/>
        <v>2069.5714285714284</v>
      </c>
      <c r="AA9" s="8">
        <f>Z9/Z5</f>
        <v>3.1021413276231264</v>
      </c>
      <c r="AB9" s="33"/>
      <c r="AC9" s="34"/>
      <c r="AD9" s="4">
        <f t="shared" ref="AD9:AD63" si="6">AVERAGE(W6:W12)</f>
        <v>696.14285714285711</v>
      </c>
      <c r="AE9" s="34"/>
      <c r="AF9" s="31"/>
      <c r="AG9" s="32"/>
      <c r="AH9" s="4">
        <f>AD16</f>
        <v>2380</v>
      </c>
      <c r="AI9" s="31"/>
      <c r="AJ9" s="7"/>
      <c r="AN9" s="7"/>
      <c r="AO9" s="7"/>
    </row>
    <row r="10" spans="1:45" s="9" customFormat="1" x14ac:dyDescent="0.4">
      <c r="A10" s="3">
        <v>43900</v>
      </c>
      <c r="B10" s="30">
        <v>8</v>
      </c>
      <c r="C10" s="9" t="str">
        <f t="shared" si="1"/>
        <v>Dienstag</v>
      </c>
      <c r="D10" s="68">
        <v>2569</v>
      </c>
      <c r="E10" s="68">
        <v>2526</v>
      </c>
      <c r="F10" s="68">
        <v>2610</v>
      </c>
      <c r="G10" s="68">
        <v>1720</v>
      </c>
      <c r="H10" s="68">
        <v>1684</v>
      </c>
      <c r="I10" s="68">
        <v>1754</v>
      </c>
      <c r="J10" s="68">
        <v>3.37</v>
      </c>
      <c r="K10" s="68">
        <v>3.28</v>
      </c>
      <c r="L10" s="68">
        <v>3.45</v>
      </c>
      <c r="M10" s="68">
        <v>3.2</v>
      </c>
      <c r="N10" s="68">
        <v>3.15</v>
      </c>
      <c r="O10" s="68">
        <v>3.25</v>
      </c>
      <c r="P10" s="12">
        <f t="shared" si="3"/>
        <v>1228</v>
      </c>
      <c r="Q10" s="15"/>
      <c r="R10" s="4">
        <f t="shared" si="5"/>
        <v>271</v>
      </c>
      <c r="S10" s="4">
        <f t="shared" si="2"/>
        <v>1719.75</v>
      </c>
      <c r="T10" s="7">
        <f>S10/S6</f>
        <v>3.3704066634002938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4"/>
        <v>2588.7142857142858</v>
      </c>
      <c r="AA10" s="8">
        <f t="shared" ref="AA10:AA64" si="7">Z10/Z6</f>
        <v>2.8532514564635489</v>
      </c>
      <c r="AB10" s="33"/>
      <c r="AC10" s="34"/>
      <c r="AD10" s="4">
        <f t="shared" si="6"/>
        <v>837.14285714285711</v>
      </c>
      <c r="AE10" s="34"/>
      <c r="AF10" s="31"/>
      <c r="AG10" s="32"/>
      <c r="AH10" s="4">
        <f t="shared" ref="AH10:AH56" si="8">AD17</f>
        <v>2897.1428571428573</v>
      </c>
      <c r="AI10" s="31"/>
      <c r="AJ10" s="7"/>
      <c r="AN10" s="7"/>
      <c r="AO10" s="7"/>
    </row>
    <row r="11" spans="1:45" s="9" customFormat="1" x14ac:dyDescent="0.4">
      <c r="A11" s="3">
        <v>43901</v>
      </c>
      <c r="B11" s="30">
        <v>9</v>
      </c>
      <c r="C11" s="9" t="str">
        <f t="shared" si="1"/>
        <v>Mittwoch</v>
      </c>
      <c r="D11" s="68">
        <v>3234</v>
      </c>
      <c r="E11" s="68">
        <v>3182</v>
      </c>
      <c r="F11" s="68">
        <v>3288</v>
      </c>
      <c r="G11" s="68">
        <v>2283</v>
      </c>
      <c r="H11" s="68">
        <v>2241</v>
      </c>
      <c r="I11" s="68">
        <v>2322</v>
      </c>
      <c r="J11" s="68">
        <v>3.38</v>
      </c>
      <c r="K11" s="68">
        <v>3.3</v>
      </c>
      <c r="L11" s="68">
        <v>3.46</v>
      </c>
      <c r="M11" s="68">
        <v>3.1</v>
      </c>
      <c r="N11" s="68">
        <v>3.06</v>
      </c>
      <c r="O11" s="68">
        <v>3.14</v>
      </c>
      <c r="P11" s="12">
        <f t="shared" si="3"/>
        <v>1625.4285714285713</v>
      </c>
      <c r="Q11" s="15">
        <f t="shared" ref="Q11:Q18" si="9">P12/P8</f>
        <v>3.1021413276231264</v>
      </c>
      <c r="R11" s="4">
        <f t="shared" si="5"/>
        <v>802</v>
      </c>
      <c r="S11" s="4">
        <f t="shared" si="2"/>
        <v>2282.5</v>
      </c>
      <c r="T11" s="7">
        <f t="shared" ref="T11:T64" si="10">S11/S7</f>
        <v>3.3814814814814813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4"/>
        <v>3086.4285714285716</v>
      </c>
      <c r="AA11" s="8">
        <f t="shared" si="7"/>
        <v>2.5133783154955793</v>
      </c>
      <c r="AB11" s="33"/>
      <c r="AC11" s="34"/>
      <c r="AD11" s="4">
        <f t="shared" si="6"/>
        <v>947.28571428571433</v>
      </c>
      <c r="AE11" s="34"/>
      <c r="AF11" s="33"/>
      <c r="AG11" s="34"/>
      <c r="AH11" s="4">
        <f t="shared" si="8"/>
        <v>3336.5714285714284</v>
      </c>
      <c r="AI11" s="31"/>
      <c r="AJ11" s="7"/>
      <c r="AN11" s="7"/>
      <c r="AO11" s="7"/>
    </row>
    <row r="12" spans="1:45" s="9" customFormat="1" x14ac:dyDescent="0.4">
      <c r="A12" s="3">
        <v>43902</v>
      </c>
      <c r="B12" s="30">
        <v>10</v>
      </c>
      <c r="C12" s="9" t="str">
        <f t="shared" si="1"/>
        <v>Donnerstag</v>
      </c>
      <c r="D12" s="68">
        <v>3613</v>
      </c>
      <c r="E12" s="68">
        <v>3556</v>
      </c>
      <c r="F12" s="68">
        <v>3671</v>
      </c>
      <c r="G12" s="68">
        <v>2851</v>
      </c>
      <c r="H12" s="68">
        <v>2803</v>
      </c>
      <c r="I12" s="68">
        <v>2897</v>
      </c>
      <c r="J12" s="68">
        <v>3.18</v>
      </c>
      <c r="K12" s="68">
        <v>3.12</v>
      </c>
      <c r="L12" s="68">
        <v>3.24</v>
      </c>
      <c r="M12" s="68">
        <v>2.85</v>
      </c>
      <c r="N12" s="68">
        <v>2.82</v>
      </c>
      <c r="O12" s="68">
        <v>2.89</v>
      </c>
      <c r="P12" s="12">
        <f t="shared" si="3"/>
        <v>2069.5714285714284</v>
      </c>
      <c r="Q12" s="15">
        <f t="shared" si="9"/>
        <v>2.8532514564635489</v>
      </c>
      <c r="R12" s="4">
        <f t="shared" si="5"/>
        <v>693</v>
      </c>
      <c r="S12" s="4">
        <f t="shared" si="2"/>
        <v>2851</v>
      </c>
      <c r="T12" s="7">
        <f t="shared" si="10"/>
        <v>3.1792584332311122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4"/>
        <v>3567.2857142857142</v>
      </c>
      <c r="AA12" s="8">
        <f t="shared" si="7"/>
        <v>2.1946739321497626</v>
      </c>
      <c r="AB12" s="4">
        <f t="shared" ref="AB12:AB43" si="11">AVERAGE(D9:D12,AA9^1.75*D6,AA9^1.75*D7,AA9^1.75*D8)</f>
        <v>4822.7629273896964</v>
      </c>
      <c r="AC12" s="8">
        <f>AB12/Z8</f>
        <v>2.9670715847888802</v>
      </c>
      <c r="AD12" s="4">
        <f t="shared" si="6"/>
        <v>1232.8571428571429</v>
      </c>
      <c r="AE12" s="34"/>
      <c r="AF12" s="33"/>
      <c r="AG12" s="34"/>
      <c r="AH12" s="4">
        <f t="shared" si="8"/>
        <v>3644.1428571428573</v>
      </c>
      <c r="AI12" s="34"/>
      <c r="AJ12" s="7"/>
      <c r="AN12" s="7"/>
      <c r="AO12" s="7"/>
    </row>
    <row r="13" spans="1:45" s="9" customFormat="1" x14ac:dyDescent="0.4">
      <c r="A13" s="3">
        <v>43903</v>
      </c>
      <c r="B13" s="30">
        <v>11</v>
      </c>
      <c r="C13" s="9" t="str">
        <f t="shared" si="1"/>
        <v>Freitag</v>
      </c>
      <c r="D13" s="68">
        <v>4395</v>
      </c>
      <c r="E13" s="68">
        <v>4338</v>
      </c>
      <c r="F13" s="68">
        <v>4457</v>
      </c>
      <c r="G13" s="68">
        <v>3453</v>
      </c>
      <c r="H13" s="68">
        <v>3400</v>
      </c>
      <c r="I13" s="68">
        <v>3506</v>
      </c>
      <c r="J13" s="68">
        <v>2.72</v>
      </c>
      <c r="K13" s="68">
        <v>2.68</v>
      </c>
      <c r="L13" s="68">
        <v>2.77</v>
      </c>
      <c r="M13" s="68">
        <v>2.5099999999999998</v>
      </c>
      <c r="N13" s="68">
        <v>2.4900000000000002</v>
      </c>
      <c r="O13" s="68">
        <v>2.54</v>
      </c>
      <c r="P13" s="12">
        <f t="shared" si="3"/>
        <v>2588.7142857142858</v>
      </c>
      <c r="Q13" s="15">
        <f t="shared" si="9"/>
        <v>2.5133783154955793</v>
      </c>
      <c r="R13" s="4">
        <f t="shared" si="5"/>
        <v>733</v>
      </c>
      <c r="S13" s="4">
        <f t="shared" si="2"/>
        <v>3452.75</v>
      </c>
      <c r="T13" s="7">
        <f t="shared" si="10"/>
        <v>2.723525931768882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4"/>
        <v>4142</v>
      </c>
      <c r="AA13" s="8">
        <f t="shared" si="7"/>
        <v>2.001380548077587</v>
      </c>
      <c r="AB13" s="4">
        <f t="shared" si="11"/>
        <v>5829.7750901359595</v>
      </c>
      <c r="AC13" s="8">
        <f t="shared" ref="AC13:AC64" si="12">AB13/Z9</f>
        <v>2.8168996777077187</v>
      </c>
      <c r="AD13" s="4">
        <f t="shared" si="6"/>
        <v>1556.4285714285713</v>
      </c>
      <c r="AE13" s="8">
        <f>AD13/AD9</f>
        <v>2.2357890416581161</v>
      </c>
      <c r="AF13" s="33"/>
      <c r="AG13" s="34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 x14ac:dyDescent="0.4">
      <c r="A14" s="3">
        <v>43904</v>
      </c>
      <c r="B14" s="30">
        <v>12</v>
      </c>
      <c r="C14" s="9" t="str">
        <f t="shared" si="1"/>
        <v>Samstag</v>
      </c>
      <c r="D14" s="68">
        <v>4467</v>
      </c>
      <c r="E14" s="68">
        <v>4405</v>
      </c>
      <c r="F14" s="68">
        <v>4542</v>
      </c>
      <c r="G14" s="68">
        <v>3927</v>
      </c>
      <c r="H14" s="68">
        <v>3870</v>
      </c>
      <c r="I14" s="68">
        <v>3989</v>
      </c>
      <c r="J14" s="68">
        <v>2.2799999999999998</v>
      </c>
      <c r="K14" s="68">
        <v>2.25</v>
      </c>
      <c r="L14" s="68">
        <v>2.31</v>
      </c>
      <c r="M14" s="68">
        <v>2.19</v>
      </c>
      <c r="N14" s="68">
        <v>2.1800000000000002</v>
      </c>
      <c r="O14" s="68">
        <v>2.21</v>
      </c>
      <c r="P14" s="12">
        <f t="shared" si="3"/>
        <v>3086.4285714285716</v>
      </c>
      <c r="Q14" s="15">
        <f t="shared" si="9"/>
        <v>2.1946739321497626</v>
      </c>
      <c r="R14" s="4">
        <f t="shared" si="5"/>
        <v>1043</v>
      </c>
      <c r="S14" s="4">
        <f t="shared" si="2"/>
        <v>3927.25</v>
      </c>
      <c r="T14" s="7">
        <f t="shared" si="10"/>
        <v>2.2836168047681351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4"/>
        <v>4516.8571428571431</v>
      </c>
      <c r="AA14" s="8">
        <f t="shared" si="7"/>
        <v>1.7448264444567076</v>
      </c>
      <c r="AB14" s="4">
        <f t="shared" si="11"/>
        <v>6469.9599606414968</v>
      </c>
      <c r="AC14" s="8">
        <f t="shared" si="12"/>
        <v>2.4992947257044578</v>
      </c>
      <c r="AD14" s="4">
        <f t="shared" si="6"/>
        <v>1838.1428571428571</v>
      </c>
      <c r="AE14" s="8">
        <f t="shared" ref="AE14:AE64" si="13">AD14/AD10</f>
        <v>2.1957337883959043</v>
      </c>
      <c r="AF14" s="33"/>
      <c r="AG14" s="34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 x14ac:dyDescent="0.4">
      <c r="A15" s="3">
        <v>43905</v>
      </c>
      <c r="B15" s="30">
        <v>13</v>
      </c>
      <c r="C15" s="9" t="str">
        <f t="shared" si="1"/>
        <v>Sonntag</v>
      </c>
      <c r="D15" s="68">
        <v>4705</v>
      </c>
      <c r="E15" s="68">
        <v>4650</v>
      </c>
      <c r="F15" s="68">
        <v>4758</v>
      </c>
      <c r="G15" s="68">
        <v>4295</v>
      </c>
      <c r="H15" s="68">
        <v>4237</v>
      </c>
      <c r="I15" s="68">
        <v>4357</v>
      </c>
      <c r="J15" s="68">
        <v>1.88</v>
      </c>
      <c r="K15" s="68">
        <v>1.86</v>
      </c>
      <c r="L15" s="68">
        <v>1.9</v>
      </c>
      <c r="M15" s="68">
        <v>2</v>
      </c>
      <c r="N15" s="68">
        <v>1.99</v>
      </c>
      <c r="O15" s="68">
        <v>2.02</v>
      </c>
      <c r="P15" s="12">
        <f t="shared" si="3"/>
        <v>3567.2857142857142</v>
      </c>
      <c r="Q15" s="15">
        <f t="shared" si="9"/>
        <v>2.001380548077587</v>
      </c>
      <c r="R15" s="4">
        <f t="shared" si="5"/>
        <v>1174</v>
      </c>
      <c r="S15" s="4">
        <f t="shared" si="2"/>
        <v>4295</v>
      </c>
      <c r="T15" s="7">
        <f t="shared" si="10"/>
        <v>1.88170865279299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4"/>
        <v>4809.4285714285716</v>
      </c>
      <c r="AA15" s="8">
        <f t="shared" si="7"/>
        <v>1.5582504049988428</v>
      </c>
      <c r="AB15" s="4">
        <f t="shared" si="11"/>
        <v>6858.7457474127159</v>
      </c>
      <c r="AC15" s="8">
        <f t="shared" si="12"/>
        <v>2.2222272729409402</v>
      </c>
      <c r="AD15" s="4">
        <f t="shared" si="6"/>
        <v>1967.4285714285713</v>
      </c>
      <c r="AE15" s="8">
        <f t="shared" si="13"/>
        <v>2.0769114763987329</v>
      </c>
      <c r="AF15" s="33"/>
      <c r="AG15" s="34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410</v>
      </c>
      <c r="AQ15" s="15">
        <f>ABS(P15-$D15)</f>
        <v>1137.7142857142858</v>
      </c>
      <c r="AR15" s="15">
        <f t="shared" ref="AR15:AR46" si="16">ABS(Z15-$D15)</f>
        <v>104.42857142857156</v>
      </c>
      <c r="AS15" s="15">
        <f t="shared" ref="AS15:AS46" si="17">ABS(AB15-$D15)</f>
        <v>2153.7457474127159</v>
      </c>
    </row>
    <row r="16" spans="1:45" x14ac:dyDescent="0.4">
      <c r="A16" s="10">
        <v>43906</v>
      </c>
      <c r="B16" s="30">
        <v>14</v>
      </c>
      <c r="C16" s="11" t="str">
        <f t="shared" si="1"/>
        <v>Montag</v>
      </c>
      <c r="D16" s="68">
        <v>6011</v>
      </c>
      <c r="E16" s="68">
        <v>5946</v>
      </c>
      <c r="F16" s="68">
        <v>6080</v>
      </c>
      <c r="G16" s="68">
        <v>4894</v>
      </c>
      <c r="H16" s="68">
        <v>4835</v>
      </c>
      <c r="I16" s="68">
        <v>4959</v>
      </c>
      <c r="J16" s="68">
        <v>1.72</v>
      </c>
      <c r="K16" s="68">
        <v>1.7</v>
      </c>
      <c r="L16" s="68">
        <v>1.73</v>
      </c>
      <c r="M16" s="68">
        <v>1.74</v>
      </c>
      <c r="N16" s="68">
        <v>1.73</v>
      </c>
      <c r="O16" s="68">
        <v>1.76</v>
      </c>
      <c r="P16" s="12">
        <f t="shared" si="3"/>
        <v>4142</v>
      </c>
      <c r="Q16" s="15">
        <f t="shared" si="9"/>
        <v>1.7448264444567076</v>
      </c>
      <c r="R16" s="12">
        <f t="shared" si="5"/>
        <v>1144</v>
      </c>
      <c r="S16" s="4">
        <f t="shared" si="2"/>
        <v>4894.5</v>
      </c>
      <c r="T16" s="7">
        <f t="shared" si="10"/>
        <v>1.7167660470010522</v>
      </c>
      <c r="U16" s="13">
        <v>43910</v>
      </c>
      <c r="V16" s="11" t="str">
        <f t="shared" si="0"/>
        <v>Freitag</v>
      </c>
      <c r="W16" s="14">
        <v>2958</v>
      </c>
      <c r="Z16" s="12">
        <f t="shared" si="4"/>
        <v>4961.8571428571431</v>
      </c>
      <c r="AA16" s="22">
        <f t="shared" si="7"/>
        <v>1.3909334828400945</v>
      </c>
      <c r="AB16" s="12">
        <f t="shared" si="11"/>
        <v>7326.8272912919847</v>
      </c>
      <c r="AC16" s="16">
        <f t="shared" si="12"/>
        <v>2.0538941587859476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1117</v>
      </c>
      <c r="AQ16" s="15">
        <f t="shared" ref="AQ16:AQ79" si="20">ABS(P16-$D16)</f>
        <v>1869</v>
      </c>
      <c r="AR16" s="15">
        <f t="shared" si="16"/>
        <v>1049.1428571428569</v>
      </c>
      <c r="AS16" s="15">
        <f t="shared" si="17"/>
        <v>1315.8272912919847</v>
      </c>
    </row>
    <row r="17" spans="1:45" x14ac:dyDescent="0.4">
      <c r="A17" s="10">
        <v>43907</v>
      </c>
      <c r="B17" s="30">
        <v>15</v>
      </c>
      <c r="C17" s="11" t="str">
        <f t="shared" si="1"/>
        <v>Dienstag</v>
      </c>
      <c r="D17" s="68">
        <v>5193</v>
      </c>
      <c r="E17" s="68">
        <v>5130</v>
      </c>
      <c r="F17" s="68">
        <v>5263</v>
      </c>
      <c r="G17" s="68">
        <v>5094</v>
      </c>
      <c r="H17" s="68">
        <v>5033</v>
      </c>
      <c r="I17" s="68">
        <v>5160</v>
      </c>
      <c r="J17" s="68">
        <v>1.48</v>
      </c>
      <c r="K17" s="68">
        <v>1.46</v>
      </c>
      <c r="L17" s="68">
        <v>1.49</v>
      </c>
      <c r="M17" s="68">
        <v>1.56</v>
      </c>
      <c r="N17" s="68">
        <v>1.55</v>
      </c>
      <c r="O17" s="68">
        <v>1.57</v>
      </c>
      <c r="P17" s="12">
        <f t="shared" si="3"/>
        <v>4516.8571428571431</v>
      </c>
      <c r="Q17" s="15">
        <f t="shared" si="9"/>
        <v>1.5582504049988428</v>
      </c>
      <c r="R17" s="12">
        <f t="shared" si="5"/>
        <v>1042</v>
      </c>
      <c r="S17" s="4">
        <f t="shared" si="2"/>
        <v>5094</v>
      </c>
      <c r="T17" s="7">
        <f t="shared" si="10"/>
        <v>1.4753457389037723</v>
      </c>
      <c r="U17" s="13">
        <v>43911</v>
      </c>
      <c r="V17" s="11" t="str">
        <f t="shared" si="0"/>
        <v>Samstag</v>
      </c>
      <c r="W17" s="14">
        <v>2705</v>
      </c>
      <c r="Z17" s="12">
        <f t="shared" si="4"/>
        <v>5090.5714285714284</v>
      </c>
      <c r="AA17" s="8">
        <f t="shared" si="7"/>
        <v>1.2290128992205283</v>
      </c>
      <c r="AB17" s="12">
        <f t="shared" si="11"/>
        <v>7164.9988444617838</v>
      </c>
      <c r="AC17" s="16">
        <f t="shared" si="12"/>
        <v>1.7298403777068527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99</v>
      </c>
      <c r="AQ17" s="15">
        <f t="shared" si="20"/>
        <v>676.14285714285688</v>
      </c>
      <c r="AR17" s="15">
        <f t="shared" si="16"/>
        <v>102.42857142857156</v>
      </c>
      <c r="AS17" s="15">
        <f t="shared" si="17"/>
        <v>1971.9988444617838</v>
      </c>
    </row>
    <row r="18" spans="1:45" x14ac:dyDescent="0.4">
      <c r="A18" s="10">
        <v>43908</v>
      </c>
      <c r="B18" s="30">
        <v>16</v>
      </c>
      <c r="C18" s="11" t="str">
        <f t="shared" si="1"/>
        <v>Mittwoch</v>
      </c>
      <c r="D18" s="68">
        <v>5282</v>
      </c>
      <c r="E18" s="68">
        <v>5218</v>
      </c>
      <c r="F18" s="68">
        <v>5342</v>
      </c>
      <c r="G18" s="68">
        <v>5298</v>
      </c>
      <c r="H18" s="68">
        <v>5236</v>
      </c>
      <c r="I18" s="68">
        <v>5360</v>
      </c>
      <c r="J18" s="68">
        <v>1.35</v>
      </c>
      <c r="K18" s="68">
        <v>1.34</v>
      </c>
      <c r="L18" s="68">
        <v>1.36</v>
      </c>
      <c r="M18" s="68">
        <v>1.39</v>
      </c>
      <c r="N18" s="68">
        <v>1.38</v>
      </c>
      <c r="O18" s="68">
        <v>1.4</v>
      </c>
      <c r="P18" s="12">
        <f t="shared" si="3"/>
        <v>4809.4285714285716</v>
      </c>
      <c r="Q18" s="15">
        <f t="shared" si="9"/>
        <v>1.3909334828400945</v>
      </c>
      <c r="R18" s="12">
        <f t="shared" si="5"/>
        <v>2801</v>
      </c>
      <c r="S18" s="4">
        <f t="shared" si="2"/>
        <v>5297.75</v>
      </c>
      <c r="T18" s="7">
        <f t="shared" si="10"/>
        <v>1.3489719269208733</v>
      </c>
      <c r="U18" s="13">
        <v>43912</v>
      </c>
      <c r="V18" s="11" t="str">
        <f t="shared" si="0"/>
        <v>Sonntag</v>
      </c>
      <c r="W18" s="14">
        <v>1948</v>
      </c>
      <c r="Z18" s="12">
        <f t="shared" si="4"/>
        <v>5085.7142857142853</v>
      </c>
      <c r="AA18" s="8">
        <f t="shared" si="7"/>
        <v>1.125940919729268</v>
      </c>
      <c r="AB18" s="12">
        <f t="shared" si="11"/>
        <v>6900.3766964713723</v>
      </c>
      <c r="AC18" s="16">
        <f t="shared" si="12"/>
        <v>1.5276942524922388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16</v>
      </c>
      <c r="AQ18" s="15">
        <f t="shared" si="20"/>
        <v>472.57142857142844</v>
      </c>
      <c r="AR18" s="15">
        <f t="shared" si="16"/>
        <v>196.28571428571468</v>
      </c>
      <c r="AS18" s="15">
        <f t="shared" si="17"/>
        <v>1618.3766964713723</v>
      </c>
    </row>
    <row r="19" spans="1:45" x14ac:dyDescent="0.4">
      <c r="A19" s="10">
        <v>43909</v>
      </c>
      <c r="B19" s="30">
        <v>17</v>
      </c>
      <c r="C19" s="11" t="str">
        <f t="shared" si="1"/>
        <v>Donnerstag</v>
      </c>
      <c r="D19" s="68">
        <v>4680</v>
      </c>
      <c r="E19" s="68">
        <v>4620</v>
      </c>
      <c r="F19" s="68">
        <v>4753</v>
      </c>
      <c r="G19" s="68">
        <v>5292</v>
      </c>
      <c r="H19" s="68">
        <v>5228</v>
      </c>
      <c r="I19" s="68">
        <v>5359</v>
      </c>
      <c r="J19" s="68">
        <v>1.23</v>
      </c>
      <c r="K19" s="68">
        <v>1.22</v>
      </c>
      <c r="L19" s="68">
        <v>1.24</v>
      </c>
      <c r="M19" s="68">
        <v>1.23</v>
      </c>
      <c r="N19" s="68">
        <v>1.22</v>
      </c>
      <c r="O19" s="68">
        <v>1.24</v>
      </c>
      <c r="P19" s="12">
        <f t="shared" si="3"/>
        <v>4961.8571428571431</v>
      </c>
      <c r="Q19" s="15">
        <f t="shared" ref="Q19:Q82" si="21">P20/P16</f>
        <v>1.2290128992205283</v>
      </c>
      <c r="R19" s="12">
        <f t="shared" si="5"/>
        <v>2958</v>
      </c>
      <c r="S19" s="4">
        <f t="shared" si="2"/>
        <v>5291.5</v>
      </c>
      <c r="T19" s="7">
        <f t="shared" si="10"/>
        <v>1.2320139697322467</v>
      </c>
      <c r="U19" s="13">
        <v>43913</v>
      </c>
      <c r="V19" s="11" t="str">
        <f t="shared" si="0"/>
        <v>Montag</v>
      </c>
      <c r="W19" s="14">
        <v>4062</v>
      </c>
      <c r="Z19" s="12">
        <f t="shared" si="4"/>
        <v>4961.8571428571431</v>
      </c>
      <c r="AA19" s="8">
        <f t="shared" si="7"/>
        <v>1.0316936969048893</v>
      </c>
      <c r="AB19" s="12">
        <f t="shared" si="11"/>
        <v>6476.5182204975763</v>
      </c>
      <c r="AC19" s="16">
        <f t="shared" si="12"/>
        <v>1.3466294642512633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612</v>
      </c>
      <c r="AQ19" s="15">
        <f t="shared" si="20"/>
        <v>281.85714285714312</v>
      </c>
      <c r="AR19" s="15">
        <f t="shared" si="16"/>
        <v>281.85714285714312</v>
      </c>
      <c r="AS19" s="15">
        <f t="shared" si="17"/>
        <v>1796.5182204975763</v>
      </c>
    </row>
    <row r="20" spans="1:45" x14ac:dyDescent="0.4">
      <c r="A20" s="10">
        <v>43910</v>
      </c>
      <c r="B20" s="30">
        <v>18</v>
      </c>
      <c r="C20" s="11" t="str">
        <f t="shared" si="1"/>
        <v>Freitag</v>
      </c>
      <c r="D20" s="68">
        <v>5296</v>
      </c>
      <c r="E20" s="68">
        <v>5235</v>
      </c>
      <c r="F20" s="68">
        <v>5362</v>
      </c>
      <c r="G20" s="68">
        <v>5113</v>
      </c>
      <c r="H20" s="68">
        <v>5051</v>
      </c>
      <c r="I20" s="68">
        <v>5180</v>
      </c>
      <c r="J20" s="68">
        <v>1.04</v>
      </c>
      <c r="K20" s="68">
        <v>1.03</v>
      </c>
      <c r="L20" s="68">
        <v>1.05</v>
      </c>
      <c r="M20" s="68">
        <v>1.1299999999999999</v>
      </c>
      <c r="N20" s="68">
        <v>1.1200000000000001</v>
      </c>
      <c r="O20" s="68">
        <v>1.1299999999999999</v>
      </c>
      <c r="P20" s="12">
        <f t="shared" si="3"/>
        <v>5090.5714285714284</v>
      </c>
      <c r="Q20" s="15">
        <f t="shared" si="21"/>
        <v>1.125940919729268</v>
      </c>
      <c r="R20" s="12">
        <f t="shared" si="5"/>
        <v>2705</v>
      </c>
      <c r="S20" s="4">
        <f t="shared" si="2"/>
        <v>5112.75</v>
      </c>
      <c r="T20" s="7">
        <f t="shared" si="10"/>
        <v>1.0445908673000306</v>
      </c>
      <c r="U20" s="13">
        <v>43914</v>
      </c>
      <c r="V20" s="11" t="str">
        <f t="shared" si="0"/>
        <v>Dienstag</v>
      </c>
      <c r="W20" s="14">
        <v>4764</v>
      </c>
      <c r="Z20" s="12">
        <f t="shared" si="4"/>
        <v>4839.2857142857147</v>
      </c>
      <c r="AA20" s="8">
        <f t="shared" si="7"/>
        <v>0.97529726772809722</v>
      </c>
      <c r="AB20" s="12">
        <f t="shared" si="11"/>
        <v>6033.1682839966907</v>
      </c>
      <c r="AC20" s="16">
        <f t="shared" si="12"/>
        <v>1.2159093078045902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183</v>
      </c>
      <c r="AQ20" s="15">
        <f t="shared" si="20"/>
        <v>205.42857142857156</v>
      </c>
      <c r="AR20" s="15">
        <f t="shared" si="16"/>
        <v>456.71428571428532</v>
      </c>
      <c r="AS20" s="15">
        <f t="shared" si="17"/>
        <v>737.16828399669066</v>
      </c>
    </row>
    <row r="21" spans="1:45" x14ac:dyDescent="0.4">
      <c r="A21" s="10">
        <v>43911</v>
      </c>
      <c r="B21" s="30">
        <v>19</v>
      </c>
      <c r="C21" s="11" t="str">
        <f t="shared" si="1"/>
        <v>Samstag</v>
      </c>
      <c r="D21" s="68">
        <v>4433</v>
      </c>
      <c r="E21" s="68">
        <v>4380</v>
      </c>
      <c r="F21" s="68">
        <v>4495</v>
      </c>
      <c r="G21" s="68">
        <v>4923</v>
      </c>
      <c r="H21" s="68">
        <v>4863</v>
      </c>
      <c r="I21" s="68">
        <v>4988</v>
      </c>
      <c r="J21" s="68">
        <v>0.97</v>
      </c>
      <c r="K21" s="68">
        <v>0.96</v>
      </c>
      <c r="L21" s="68">
        <v>0.97</v>
      </c>
      <c r="M21" s="68">
        <v>1.03</v>
      </c>
      <c r="N21" s="68">
        <v>1.03</v>
      </c>
      <c r="O21" s="68">
        <v>1.04</v>
      </c>
      <c r="P21" s="12">
        <f t="shared" si="3"/>
        <v>5085.7142857142853</v>
      </c>
      <c r="Q21" s="15">
        <f t="shared" si="21"/>
        <v>1.0316936969048893</v>
      </c>
      <c r="R21" s="12">
        <f t="shared" si="5"/>
        <v>1948</v>
      </c>
      <c r="S21" s="4">
        <f t="shared" si="2"/>
        <v>4922.75</v>
      </c>
      <c r="T21" s="7">
        <f t="shared" si="10"/>
        <v>0.96638201806046331</v>
      </c>
      <c r="U21" s="13">
        <v>43915</v>
      </c>
      <c r="V21" s="11" t="str">
        <f t="shared" si="0"/>
        <v>Mittwoch</v>
      </c>
      <c r="W21" s="14">
        <v>4118</v>
      </c>
      <c r="Z21" s="12">
        <f t="shared" si="4"/>
        <v>4682.8571428571431</v>
      </c>
      <c r="AA21" s="8">
        <f t="shared" si="7"/>
        <v>0.91990795307852058</v>
      </c>
      <c r="AB21" s="12">
        <f t="shared" si="11"/>
        <v>5610.0301437669232</v>
      </c>
      <c r="AC21" s="16">
        <f t="shared" si="12"/>
        <v>1.1020433015201343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490</v>
      </c>
      <c r="AQ21" s="15">
        <f t="shared" si="20"/>
        <v>652.71428571428532</v>
      </c>
      <c r="AR21" s="15">
        <f t="shared" si="16"/>
        <v>249.85714285714312</v>
      </c>
      <c r="AS21" s="15">
        <f t="shared" si="17"/>
        <v>1177.0301437669232</v>
      </c>
    </row>
    <row r="22" spans="1:45" x14ac:dyDescent="0.4">
      <c r="A22" s="10">
        <v>43912</v>
      </c>
      <c r="B22" s="30">
        <v>20</v>
      </c>
      <c r="C22" s="11" t="str">
        <f t="shared" si="1"/>
        <v>Sonntag</v>
      </c>
      <c r="D22" s="68">
        <v>3838</v>
      </c>
      <c r="E22" s="68">
        <v>3780</v>
      </c>
      <c r="F22" s="68">
        <v>3896</v>
      </c>
      <c r="G22" s="68">
        <v>4562</v>
      </c>
      <c r="H22" s="68">
        <v>4503</v>
      </c>
      <c r="I22" s="68">
        <v>4626</v>
      </c>
      <c r="J22" s="68">
        <v>0.86</v>
      </c>
      <c r="K22" s="68">
        <v>0.85</v>
      </c>
      <c r="L22" s="68">
        <v>0.87</v>
      </c>
      <c r="M22" s="68">
        <v>0.98</v>
      </c>
      <c r="N22" s="68">
        <v>0.97</v>
      </c>
      <c r="O22" s="68">
        <v>0.98</v>
      </c>
      <c r="P22" s="12">
        <f t="shared" si="3"/>
        <v>4961.8571428571431</v>
      </c>
      <c r="Q22" s="15">
        <f t="shared" si="21"/>
        <v>0.97529726772809722</v>
      </c>
      <c r="R22" s="12">
        <f t="shared" si="5"/>
        <v>4062</v>
      </c>
      <c r="S22" s="4">
        <f t="shared" si="2"/>
        <v>4561.75</v>
      </c>
      <c r="T22" s="7">
        <f t="shared" si="10"/>
        <v>0.86107309706951063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4"/>
        <v>4556.8571428571431</v>
      </c>
      <c r="AA22" s="22">
        <f t="shared" si="7"/>
        <v>0.89601123595505627</v>
      </c>
      <c r="AB22" s="12">
        <f t="shared" si="11"/>
        <v>5094.0311570434214</v>
      </c>
      <c r="AC22" s="16">
        <f t="shared" si="12"/>
        <v>1.0016353398680886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724</v>
      </c>
      <c r="AQ22" s="15">
        <f t="shared" si="20"/>
        <v>1123.8571428571431</v>
      </c>
      <c r="AR22" s="15">
        <f t="shared" si="16"/>
        <v>718.85714285714312</v>
      </c>
      <c r="AS22" s="15">
        <f t="shared" si="17"/>
        <v>1256.0311570434214</v>
      </c>
    </row>
    <row r="23" spans="1:45" s="9" customFormat="1" x14ac:dyDescent="0.4">
      <c r="A23" s="3">
        <v>43913</v>
      </c>
      <c r="B23" s="30">
        <v>21</v>
      </c>
      <c r="C23" s="9" t="str">
        <f t="shared" si="1"/>
        <v>Montag</v>
      </c>
      <c r="D23" s="68">
        <v>5153</v>
      </c>
      <c r="E23" s="68">
        <v>5090</v>
      </c>
      <c r="F23" s="68">
        <v>5225</v>
      </c>
      <c r="G23" s="68">
        <v>4680</v>
      </c>
      <c r="H23" s="68">
        <v>4621</v>
      </c>
      <c r="I23" s="68">
        <v>4744</v>
      </c>
      <c r="J23" s="68">
        <v>0.88</v>
      </c>
      <c r="K23" s="68">
        <v>0.88</v>
      </c>
      <c r="L23" s="68">
        <v>0.89</v>
      </c>
      <c r="M23" s="68">
        <v>0.92</v>
      </c>
      <c r="N23" s="68">
        <v>0.92</v>
      </c>
      <c r="O23" s="68">
        <v>0.92</v>
      </c>
      <c r="P23" s="12">
        <f t="shared" si="3"/>
        <v>4839.2857142857147</v>
      </c>
      <c r="Q23" s="15">
        <f t="shared" si="21"/>
        <v>0.91990795307852058</v>
      </c>
      <c r="R23" s="4">
        <f t="shared" si="5"/>
        <v>4764</v>
      </c>
      <c r="S23" s="4">
        <f t="shared" si="2"/>
        <v>4680</v>
      </c>
      <c r="T23" s="7">
        <f t="shared" si="10"/>
        <v>0.88443730511197205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4"/>
        <v>4461.8571428571431</v>
      </c>
      <c r="AA23" s="8">
        <f t="shared" si="7"/>
        <v>0.89923127861111907</v>
      </c>
      <c r="AB23" s="4">
        <f t="shared" si="11"/>
        <v>4746.5620323003413</v>
      </c>
      <c r="AC23" s="8">
        <f t="shared" si="12"/>
        <v>0.9566099739758267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473</v>
      </c>
      <c r="AQ23" s="15">
        <f t="shared" si="20"/>
        <v>313.71428571428532</v>
      </c>
      <c r="AR23" s="15">
        <f t="shared" si="16"/>
        <v>691.14285714285688</v>
      </c>
      <c r="AS23" s="15">
        <f t="shared" si="17"/>
        <v>406.43796769965866</v>
      </c>
    </row>
    <row r="24" spans="1:45" s="9" customFormat="1" x14ac:dyDescent="0.4">
      <c r="A24" s="3">
        <v>43914</v>
      </c>
      <c r="B24" s="30">
        <v>22</v>
      </c>
      <c r="C24" s="9" t="str">
        <f t="shared" si="1"/>
        <v>Dienstag</v>
      </c>
      <c r="D24" s="68">
        <v>4098</v>
      </c>
      <c r="E24" s="68">
        <v>4041</v>
      </c>
      <c r="F24" s="68">
        <v>4158</v>
      </c>
      <c r="G24" s="68">
        <v>4381</v>
      </c>
      <c r="H24" s="68">
        <v>4322</v>
      </c>
      <c r="I24" s="68">
        <v>4443</v>
      </c>
      <c r="J24" s="68">
        <v>0.86</v>
      </c>
      <c r="K24" s="68">
        <v>0.85</v>
      </c>
      <c r="L24" s="68">
        <v>0.86</v>
      </c>
      <c r="M24" s="68">
        <v>0.9</v>
      </c>
      <c r="N24" s="68">
        <v>0.89</v>
      </c>
      <c r="O24" s="68">
        <v>0.9</v>
      </c>
      <c r="P24" s="12">
        <f t="shared" si="3"/>
        <v>4682.8571428571431</v>
      </c>
      <c r="Q24" s="15">
        <f t="shared" si="21"/>
        <v>0.89601123595505627</v>
      </c>
      <c r="R24" s="4">
        <f t="shared" si="5"/>
        <v>4118</v>
      </c>
      <c r="S24" s="4">
        <f t="shared" si="2"/>
        <v>4380.5</v>
      </c>
      <c r="T24" s="7">
        <f t="shared" si="10"/>
        <v>0.85677961957850468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4"/>
        <v>4294.2857142857147</v>
      </c>
      <c r="AA24" s="22">
        <f t="shared" si="7"/>
        <v>0.88738007380073802</v>
      </c>
      <c r="AB24" s="4">
        <f t="shared" si="11"/>
        <v>4386.5847422836077</v>
      </c>
      <c r="AC24" s="8">
        <f t="shared" si="12"/>
        <v>0.90645293567484142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283</v>
      </c>
      <c r="AQ24" s="15">
        <f t="shared" si="20"/>
        <v>584.85714285714312</v>
      </c>
      <c r="AR24" s="15">
        <f t="shared" si="16"/>
        <v>196.28571428571468</v>
      </c>
      <c r="AS24" s="15">
        <f t="shared" si="17"/>
        <v>288.58474228360774</v>
      </c>
    </row>
    <row r="25" spans="1:45" s="9" customFormat="1" x14ac:dyDescent="0.4">
      <c r="A25" s="3">
        <v>43915</v>
      </c>
      <c r="B25" s="30">
        <v>23</v>
      </c>
      <c r="C25" s="9" t="str">
        <f t="shared" si="1"/>
        <v>Mittwoch</v>
      </c>
      <c r="D25" s="68">
        <v>4400</v>
      </c>
      <c r="E25" s="68">
        <v>4344</v>
      </c>
      <c r="F25" s="68">
        <v>4463</v>
      </c>
      <c r="G25" s="68">
        <v>4372</v>
      </c>
      <c r="H25" s="68">
        <v>4313</v>
      </c>
      <c r="I25" s="68">
        <v>4435</v>
      </c>
      <c r="J25" s="68">
        <v>0.89</v>
      </c>
      <c r="K25" s="68">
        <v>0.88</v>
      </c>
      <c r="L25" s="68">
        <v>0.9</v>
      </c>
      <c r="M25" s="68">
        <v>0.9</v>
      </c>
      <c r="N25" s="68">
        <v>0.89</v>
      </c>
      <c r="O25" s="68">
        <v>0.9</v>
      </c>
      <c r="P25" s="12">
        <f t="shared" si="3"/>
        <v>4556.8571428571431</v>
      </c>
      <c r="Q25" s="15">
        <f t="shared" si="21"/>
        <v>0.89923127861111907</v>
      </c>
      <c r="R25" s="4">
        <f t="shared" si="5"/>
        <v>4954</v>
      </c>
      <c r="S25" s="4">
        <f t="shared" si="2"/>
        <v>4372.25</v>
      </c>
      <c r="T25" s="7">
        <f t="shared" si="10"/>
        <v>0.88817226143923622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4"/>
        <v>4216.2857142857147</v>
      </c>
      <c r="AA25" s="8">
        <f t="shared" si="7"/>
        <v>0.90036607687614401</v>
      </c>
      <c r="AB25" s="4">
        <f t="shared" si="11"/>
        <v>4197.0020896222741</v>
      </c>
      <c r="AC25" s="8">
        <f t="shared" si="12"/>
        <v>0.89624815824758741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28</v>
      </c>
      <c r="AQ25" s="15">
        <f t="shared" si="20"/>
        <v>156.85714285714312</v>
      </c>
      <c r="AR25" s="15">
        <f t="shared" si="16"/>
        <v>183.71428571428532</v>
      </c>
      <c r="AS25" s="15">
        <f t="shared" si="17"/>
        <v>202.99791037772593</v>
      </c>
    </row>
    <row r="26" spans="1:45" s="9" customFormat="1" x14ac:dyDescent="0.4">
      <c r="A26" s="3">
        <v>43916</v>
      </c>
      <c r="B26" s="30">
        <v>24</v>
      </c>
      <c r="C26" s="9" t="str">
        <f t="shared" si="1"/>
        <v>Donnerstag</v>
      </c>
      <c r="D26" s="68">
        <v>4015</v>
      </c>
      <c r="E26" s="68">
        <v>3954</v>
      </c>
      <c r="F26" s="68">
        <v>4078</v>
      </c>
      <c r="G26" s="68">
        <v>4417</v>
      </c>
      <c r="H26" s="68">
        <v>4357</v>
      </c>
      <c r="I26" s="68">
        <v>4481</v>
      </c>
      <c r="J26" s="68">
        <v>0.97</v>
      </c>
      <c r="K26" s="68">
        <v>0.96</v>
      </c>
      <c r="L26" s="68">
        <v>0.98</v>
      </c>
      <c r="M26" s="68">
        <v>0.89</v>
      </c>
      <c r="N26" s="68">
        <v>0.88</v>
      </c>
      <c r="O26" s="68">
        <v>0.89</v>
      </c>
      <c r="P26" s="12">
        <f t="shared" si="3"/>
        <v>4461.8571428571431</v>
      </c>
      <c r="Q26" s="15">
        <f t="shared" si="21"/>
        <v>0.88738007380073802</v>
      </c>
      <c r="R26" s="4">
        <f t="shared" si="5"/>
        <v>5780</v>
      </c>
      <c r="S26" s="4">
        <f t="shared" si="2"/>
        <v>4416.5</v>
      </c>
      <c r="T26" s="7">
        <f t="shared" si="10"/>
        <v>0.96815914944922454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4"/>
        <v>4139.5714285714284</v>
      </c>
      <c r="AA26" s="8">
        <f t="shared" si="7"/>
        <v>0.90842686061822053</v>
      </c>
      <c r="AB26" s="4">
        <f t="shared" si="11"/>
        <v>4133.102229045594</v>
      </c>
      <c r="AC26" s="8">
        <f t="shared" si="12"/>
        <v>0.90700719804750007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402</v>
      </c>
      <c r="AQ26" s="15">
        <f t="shared" si="20"/>
        <v>446.85714285714312</v>
      </c>
      <c r="AR26" s="15">
        <f t="shared" si="16"/>
        <v>124.57142857142844</v>
      </c>
      <c r="AS26" s="15">
        <f t="shared" si="17"/>
        <v>118.10222904559396</v>
      </c>
    </row>
    <row r="27" spans="1:45" s="9" customFormat="1" x14ac:dyDescent="0.4">
      <c r="A27" s="3">
        <v>43917</v>
      </c>
      <c r="B27" s="30">
        <v>25</v>
      </c>
      <c r="C27" s="9" t="str">
        <f t="shared" si="1"/>
        <v>Freitag</v>
      </c>
      <c r="D27" s="68">
        <v>4123</v>
      </c>
      <c r="E27" s="68">
        <v>4062</v>
      </c>
      <c r="F27" s="68">
        <v>4192</v>
      </c>
      <c r="G27" s="68">
        <v>4159</v>
      </c>
      <c r="H27" s="68">
        <v>4100</v>
      </c>
      <c r="I27" s="68">
        <v>4223</v>
      </c>
      <c r="J27" s="68">
        <v>0.89</v>
      </c>
      <c r="K27" s="68">
        <v>0.88</v>
      </c>
      <c r="L27" s="68">
        <v>0.9</v>
      </c>
      <c r="M27" s="68">
        <v>0.9</v>
      </c>
      <c r="N27" s="68">
        <v>0.9</v>
      </c>
      <c r="O27" s="68">
        <v>0.91</v>
      </c>
      <c r="P27" s="12">
        <f t="shared" si="3"/>
        <v>4294.2857142857147</v>
      </c>
      <c r="Q27" s="15">
        <f t="shared" si="21"/>
        <v>0.90036607687614401</v>
      </c>
      <c r="R27" s="4">
        <f t="shared" si="5"/>
        <v>6294</v>
      </c>
      <c r="S27" s="4">
        <f t="shared" si="2"/>
        <v>4159</v>
      </c>
      <c r="T27" s="7">
        <f t="shared" si="10"/>
        <v>0.88867521367521363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4"/>
        <v>4031</v>
      </c>
      <c r="AA27" s="8">
        <f t="shared" si="7"/>
        <v>0.90343546889507886</v>
      </c>
      <c r="AB27" s="4">
        <f t="shared" si="11"/>
        <v>3932.4504680937193</v>
      </c>
      <c r="AC27" s="8">
        <f t="shared" si="12"/>
        <v>0.88134835835994085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36</v>
      </c>
      <c r="AQ27" s="15">
        <f t="shared" si="20"/>
        <v>171.28571428571468</v>
      </c>
      <c r="AR27" s="15">
        <f t="shared" si="16"/>
        <v>92</v>
      </c>
      <c r="AS27" s="15">
        <f t="shared" si="17"/>
        <v>190.54953190628066</v>
      </c>
    </row>
    <row r="28" spans="1:45" s="9" customFormat="1" x14ac:dyDescent="0.4">
      <c r="A28" s="3">
        <v>43918</v>
      </c>
      <c r="B28" s="30">
        <v>26</v>
      </c>
      <c r="C28" s="9" t="str">
        <f t="shared" si="1"/>
        <v>Samstag</v>
      </c>
      <c r="D28" s="68">
        <v>3887</v>
      </c>
      <c r="E28" s="68">
        <v>3825</v>
      </c>
      <c r="F28" s="68">
        <v>3950</v>
      </c>
      <c r="G28" s="68">
        <v>4106</v>
      </c>
      <c r="H28" s="68">
        <v>4046</v>
      </c>
      <c r="I28" s="68">
        <v>4170</v>
      </c>
      <c r="J28" s="68">
        <v>0.94</v>
      </c>
      <c r="K28" s="68">
        <v>0.93</v>
      </c>
      <c r="L28" s="68">
        <v>0.95</v>
      </c>
      <c r="M28" s="68">
        <v>0.91</v>
      </c>
      <c r="N28" s="68">
        <v>0.9</v>
      </c>
      <c r="O28" s="68">
        <v>0.91</v>
      </c>
      <c r="P28" s="12">
        <f t="shared" si="3"/>
        <v>4216.2857142857147</v>
      </c>
      <c r="Q28" s="15">
        <f t="shared" si="21"/>
        <v>0.90842686061822053</v>
      </c>
      <c r="R28" s="4">
        <f t="shared" si="5"/>
        <v>3965</v>
      </c>
      <c r="S28" s="4">
        <f t="shared" si="2"/>
        <v>4106.25</v>
      </c>
      <c r="T28" s="7">
        <f t="shared" si="10"/>
        <v>0.9373929916676178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4"/>
        <v>3957</v>
      </c>
      <c r="AA28" s="8">
        <f t="shared" si="7"/>
        <v>0.92145708582834318</v>
      </c>
      <c r="AB28" s="4">
        <f t="shared" si="11"/>
        <v>3902.5443063722619</v>
      </c>
      <c r="AC28" s="8">
        <f t="shared" si="12"/>
        <v>0.90877611924836432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219</v>
      </c>
      <c r="AQ28" s="15">
        <f t="shared" si="20"/>
        <v>329.28571428571468</v>
      </c>
      <c r="AR28" s="15">
        <f t="shared" si="16"/>
        <v>70</v>
      </c>
      <c r="AS28" s="15">
        <f t="shared" si="17"/>
        <v>15.544306372261872</v>
      </c>
    </row>
    <row r="29" spans="1:45" s="9" customFormat="1" x14ac:dyDescent="0.4">
      <c r="A29" s="3">
        <v>43919</v>
      </c>
      <c r="B29" s="30">
        <v>27</v>
      </c>
      <c r="C29" s="9" t="str">
        <f t="shared" si="1"/>
        <v>Sonntag</v>
      </c>
      <c r="D29" s="68">
        <v>3301</v>
      </c>
      <c r="E29" s="68">
        <v>3246</v>
      </c>
      <c r="F29" s="68">
        <v>3360</v>
      </c>
      <c r="G29" s="68">
        <v>3831</v>
      </c>
      <c r="H29" s="68">
        <v>3772</v>
      </c>
      <c r="I29" s="68">
        <v>3895</v>
      </c>
      <c r="J29" s="68">
        <v>0.88</v>
      </c>
      <c r="K29" s="68">
        <v>0.87</v>
      </c>
      <c r="L29" s="68">
        <v>0.88</v>
      </c>
      <c r="M29" s="68">
        <v>0.9</v>
      </c>
      <c r="N29" s="68">
        <v>0.9</v>
      </c>
      <c r="O29" s="68">
        <v>0.91</v>
      </c>
      <c r="P29" s="12">
        <f t="shared" si="3"/>
        <v>4139.5714285714284</v>
      </c>
      <c r="Q29" s="15">
        <f t="shared" si="21"/>
        <v>0.90343546889507886</v>
      </c>
      <c r="R29" s="4">
        <f t="shared" si="5"/>
        <v>4751</v>
      </c>
      <c r="S29" s="4">
        <f t="shared" si="2"/>
        <v>3831.5</v>
      </c>
      <c r="T29" s="7">
        <f t="shared" si="10"/>
        <v>0.876322259706101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4"/>
        <v>3902.1428571428573</v>
      </c>
      <c r="AA29" s="22">
        <f t="shared" si="7"/>
        <v>0.92549298637934541</v>
      </c>
      <c r="AB29" s="4">
        <f t="shared" si="11"/>
        <v>3837.8713222828965</v>
      </c>
      <c r="AC29" s="8">
        <f t="shared" si="12"/>
        <v>0.91024934796978629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530</v>
      </c>
      <c r="AQ29" s="15">
        <f t="shared" si="20"/>
        <v>838.57142857142844</v>
      </c>
      <c r="AR29" s="15">
        <f t="shared" si="16"/>
        <v>601.14285714285734</v>
      </c>
      <c r="AS29" s="15">
        <f t="shared" si="17"/>
        <v>536.87132228289647</v>
      </c>
    </row>
    <row r="30" spans="1:45" x14ac:dyDescent="0.4">
      <c r="A30" s="10">
        <v>43920</v>
      </c>
      <c r="B30" s="30">
        <v>28</v>
      </c>
      <c r="C30" s="11" t="str">
        <f t="shared" si="1"/>
        <v>Montag</v>
      </c>
      <c r="D30" s="68">
        <v>4393</v>
      </c>
      <c r="E30" s="68">
        <v>4316</v>
      </c>
      <c r="F30" s="68">
        <v>4454</v>
      </c>
      <c r="G30" s="68">
        <v>3926</v>
      </c>
      <c r="H30" s="68">
        <v>3862</v>
      </c>
      <c r="I30" s="68">
        <v>3989</v>
      </c>
      <c r="J30" s="68">
        <v>0.89</v>
      </c>
      <c r="K30" s="68">
        <v>0.88</v>
      </c>
      <c r="L30" s="68">
        <v>0.9</v>
      </c>
      <c r="M30" s="68">
        <v>0.92</v>
      </c>
      <c r="N30" s="68">
        <v>0.92</v>
      </c>
      <c r="O30" s="68">
        <v>0.93</v>
      </c>
      <c r="P30" s="12">
        <f t="shared" si="3"/>
        <v>4031</v>
      </c>
      <c r="Q30" s="15">
        <f t="shared" si="21"/>
        <v>0.92145708582834318</v>
      </c>
      <c r="R30" s="12">
        <f t="shared" si="5"/>
        <v>4615</v>
      </c>
      <c r="S30" s="4">
        <f t="shared" si="2"/>
        <v>3926</v>
      </c>
      <c r="T30" s="7">
        <f t="shared" si="10"/>
        <v>0.88893920525302839</v>
      </c>
      <c r="U30" s="13">
        <v>43924</v>
      </c>
      <c r="V30" s="11" t="str">
        <f t="shared" si="0"/>
        <v>Freitag</v>
      </c>
      <c r="W30" s="14">
        <v>6174</v>
      </c>
      <c r="Z30" s="12">
        <f t="shared" si="4"/>
        <v>3864.1428571428573</v>
      </c>
      <c r="AA30" s="8">
        <f t="shared" si="7"/>
        <v>0.93346447182247994</v>
      </c>
      <c r="AB30" s="12">
        <f t="shared" si="11"/>
        <v>3739.951565804839</v>
      </c>
      <c r="AC30" s="16">
        <f t="shared" si="12"/>
        <v>0.90346346967021685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467</v>
      </c>
      <c r="AQ30" s="15">
        <f t="shared" si="20"/>
        <v>362</v>
      </c>
      <c r="AR30" s="15">
        <f t="shared" si="16"/>
        <v>528.85714285714266</v>
      </c>
      <c r="AS30" s="15">
        <f t="shared" si="17"/>
        <v>653.04843419516101</v>
      </c>
    </row>
    <row r="31" spans="1:45" x14ac:dyDescent="0.4">
      <c r="A31" s="10">
        <v>43921</v>
      </c>
      <c r="B31" s="30">
        <v>29</v>
      </c>
      <c r="C31" s="11" t="str">
        <f t="shared" si="1"/>
        <v>Dienstag</v>
      </c>
      <c r="D31" s="68">
        <v>3580</v>
      </c>
      <c r="E31" s="68">
        <v>3509</v>
      </c>
      <c r="F31" s="68">
        <v>3643</v>
      </c>
      <c r="G31" s="68">
        <v>3790</v>
      </c>
      <c r="H31" s="68">
        <v>3724</v>
      </c>
      <c r="I31" s="68">
        <v>3851</v>
      </c>
      <c r="J31" s="68">
        <v>0.91</v>
      </c>
      <c r="K31" s="68">
        <v>0.9</v>
      </c>
      <c r="L31" s="68">
        <v>0.92</v>
      </c>
      <c r="M31" s="68">
        <v>0.93</v>
      </c>
      <c r="N31" s="68">
        <v>0.92</v>
      </c>
      <c r="O31" s="68">
        <v>0.93</v>
      </c>
      <c r="P31" s="12">
        <f t="shared" si="3"/>
        <v>3957</v>
      </c>
      <c r="Q31" s="15">
        <f t="shared" si="21"/>
        <v>0.92549298637934541</v>
      </c>
      <c r="R31" s="12">
        <f t="shared" si="5"/>
        <v>5453</v>
      </c>
      <c r="S31" s="4">
        <f t="shared" si="2"/>
        <v>3790.25</v>
      </c>
      <c r="T31" s="7">
        <f t="shared" si="10"/>
        <v>0.91133685982207258</v>
      </c>
      <c r="U31" s="13">
        <v>43925</v>
      </c>
      <c r="V31" s="11" t="str">
        <f t="shared" si="0"/>
        <v>Samstag</v>
      </c>
      <c r="W31" s="14">
        <v>6082</v>
      </c>
      <c r="Z31" s="12">
        <f t="shared" si="4"/>
        <v>3808.5714285714284</v>
      </c>
      <c r="AA31" s="22">
        <f t="shared" si="7"/>
        <v>0.94482049828117798</v>
      </c>
      <c r="AB31" s="12">
        <f t="shared" si="11"/>
        <v>3718.1071661683673</v>
      </c>
      <c r="AC31" s="16">
        <f t="shared" si="12"/>
        <v>0.92237835925784351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210</v>
      </c>
      <c r="AQ31" s="15">
        <f t="shared" si="20"/>
        <v>377</v>
      </c>
      <c r="AR31" s="15">
        <f t="shared" si="16"/>
        <v>228.57142857142844</v>
      </c>
      <c r="AS31" s="15">
        <f t="shared" si="17"/>
        <v>138.10716616836726</v>
      </c>
    </row>
    <row r="32" spans="1:45" x14ac:dyDescent="0.4">
      <c r="A32" s="10">
        <v>43922</v>
      </c>
      <c r="B32" s="30">
        <v>30</v>
      </c>
      <c r="C32" s="11" t="str">
        <f t="shared" si="1"/>
        <v>Mittwoch</v>
      </c>
      <c r="D32" s="68">
        <v>4016</v>
      </c>
      <c r="E32" s="68">
        <v>3950</v>
      </c>
      <c r="F32" s="68">
        <v>4082</v>
      </c>
      <c r="G32" s="68">
        <v>3822</v>
      </c>
      <c r="H32" s="68">
        <v>3755</v>
      </c>
      <c r="I32" s="68">
        <v>3885</v>
      </c>
      <c r="J32" s="68">
        <v>0.93</v>
      </c>
      <c r="K32" s="68">
        <v>0.92</v>
      </c>
      <c r="L32" s="68">
        <v>0.94</v>
      </c>
      <c r="M32" s="68">
        <v>0.93</v>
      </c>
      <c r="N32" s="68">
        <v>0.93</v>
      </c>
      <c r="O32" s="68">
        <v>0.94</v>
      </c>
      <c r="P32" s="12">
        <f t="shared" si="3"/>
        <v>3902.1428571428573</v>
      </c>
      <c r="Q32" s="15">
        <f t="shared" si="21"/>
        <v>0.93346447182247994</v>
      </c>
      <c r="R32" s="12">
        <f t="shared" si="5"/>
        <v>6156</v>
      </c>
      <c r="S32" s="4">
        <f t="shared" si="2"/>
        <v>3822.5</v>
      </c>
      <c r="T32" s="7">
        <f t="shared" si="10"/>
        <v>0.93089802130898025</v>
      </c>
      <c r="U32" s="13">
        <v>43926</v>
      </c>
      <c r="V32" s="11" t="str">
        <f t="shared" si="0"/>
        <v>Sonntag</v>
      </c>
      <c r="W32" s="14">
        <v>5936</v>
      </c>
      <c r="Z32" s="12">
        <f t="shared" si="4"/>
        <v>3686.5714285714284</v>
      </c>
      <c r="AA32" s="8">
        <f t="shared" si="7"/>
        <v>0.93165818260587019</v>
      </c>
      <c r="AB32" s="12">
        <f t="shared" si="11"/>
        <v>3684.4541583521891</v>
      </c>
      <c r="AC32" s="16">
        <f t="shared" si="12"/>
        <v>0.93112311305337103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194</v>
      </c>
      <c r="AQ32" s="15">
        <f t="shared" si="20"/>
        <v>113.85714285714266</v>
      </c>
      <c r="AR32" s="15">
        <f t="shared" si="16"/>
        <v>329.42857142857156</v>
      </c>
      <c r="AS32" s="15">
        <f t="shared" si="17"/>
        <v>331.5458416478109</v>
      </c>
    </row>
    <row r="33" spans="1:45" x14ac:dyDescent="0.4">
      <c r="A33" s="10">
        <v>43923</v>
      </c>
      <c r="B33" s="30">
        <v>31</v>
      </c>
      <c r="C33" s="11" t="str">
        <f t="shared" si="1"/>
        <v>Donnerstag</v>
      </c>
      <c r="D33" s="68">
        <v>3749</v>
      </c>
      <c r="E33" s="68">
        <v>3689</v>
      </c>
      <c r="F33" s="68">
        <v>3820</v>
      </c>
      <c r="G33" s="68">
        <v>3934</v>
      </c>
      <c r="H33" s="68">
        <v>3866</v>
      </c>
      <c r="I33" s="68">
        <v>3999</v>
      </c>
      <c r="J33" s="68">
        <v>1.03</v>
      </c>
      <c r="K33" s="68">
        <v>1.02</v>
      </c>
      <c r="L33" s="68">
        <v>1.04</v>
      </c>
      <c r="M33" s="68">
        <v>0.94</v>
      </c>
      <c r="N33" s="68">
        <v>0.94</v>
      </c>
      <c r="O33" s="68">
        <v>0.95</v>
      </c>
      <c r="P33" s="12">
        <f t="shared" si="3"/>
        <v>3864.1428571428573</v>
      </c>
      <c r="Q33" s="15">
        <f t="shared" si="21"/>
        <v>0.94482049828117798</v>
      </c>
      <c r="R33" s="12">
        <f t="shared" si="5"/>
        <v>6174</v>
      </c>
      <c r="S33" s="4">
        <f t="shared" si="2"/>
        <v>3934.5</v>
      </c>
      <c r="T33" s="7">
        <f t="shared" si="10"/>
        <v>1.0268824220279265</v>
      </c>
      <c r="U33" s="13">
        <v>43927</v>
      </c>
      <c r="V33" s="11" t="str">
        <f t="shared" si="0"/>
        <v>Montag</v>
      </c>
      <c r="W33" s="14">
        <v>3677</v>
      </c>
      <c r="Z33" s="12">
        <f t="shared" si="4"/>
        <v>3605.5714285714284</v>
      </c>
      <c r="AA33" s="8">
        <f t="shared" si="7"/>
        <v>0.9239978034047226</v>
      </c>
      <c r="AB33" s="12">
        <f t="shared" si="11"/>
        <v>3680.7179975712252</v>
      </c>
      <c r="AC33" s="16">
        <f t="shared" si="12"/>
        <v>0.94325557323809539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185</v>
      </c>
      <c r="AQ33" s="15">
        <f t="shared" si="20"/>
        <v>115.14285714285734</v>
      </c>
      <c r="AR33" s="15">
        <f t="shared" si="16"/>
        <v>143.42857142857156</v>
      </c>
      <c r="AS33" s="15">
        <f t="shared" si="17"/>
        <v>68.282002428774831</v>
      </c>
    </row>
    <row r="34" spans="1:45" x14ac:dyDescent="0.4">
      <c r="A34" s="10">
        <v>43924</v>
      </c>
      <c r="B34" s="30">
        <v>32</v>
      </c>
      <c r="C34" s="11" t="str">
        <f t="shared" si="1"/>
        <v>Freitag</v>
      </c>
      <c r="D34" s="68">
        <v>3734</v>
      </c>
      <c r="E34" s="68">
        <v>3668</v>
      </c>
      <c r="F34" s="68">
        <v>3788</v>
      </c>
      <c r="G34" s="68">
        <v>3770</v>
      </c>
      <c r="H34" s="68">
        <v>3704</v>
      </c>
      <c r="I34" s="68">
        <v>3833</v>
      </c>
      <c r="J34" s="68">
        <v>0.96</v>
      </c>
      <c r="K34" s="68">
        <v>0.95</v>
      </c>
      <c r="L34" s="68">
        <v>0.97</v>
      </c>
      <c r="M34" s="68">
        <v>0.93</v>
      </c>
      <c r="N34" s="68">
        <v>0.93</v>
      </c>
      <c r="O34" s="68">
        <v>0.94</v>
      </c>
      <c r="P34" s="12">
        <f t="shared" si="3"/>
        <v>3808.5714285714284</v>
      </c>
      <c r="Q34" s="15">
        <f t="shared" si="21"/>
        <v>0.93165818260587019</v>
      </c>
      <c r="R34" s="12">
        <f t="shared" si="5"/>
        <v>6082</v>
      </c>
      <c r="S34" s="4">
        <f t="shared" si="2"/>
        <v>3769.75</v>
      </c>
      <c r="T34" s="7">
        <f t="shared" si="10"/>
        <v>0.96020122261844121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4"/>
        <v>3457.7142857142858</v>
      </c>
      <c r="AA34" s="8">
        <f t="shared" si="7"/>
        <v>0.89482051092461823</v>
      </c>
      <c r="AB34" s="12">
        <f t="shared" si="11"/>
        <v>3652.1342178756336</v>
      </c>
      <c r="AC34" s="16">
        <f t="shared" si="12"/>
        <v>0.94513436818845187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3.517948907538182E-2</v>
      </c>
      <c r="AM34" s="15">
        <f t="shared" ref="AM34:AM73" si="24">ABS(AC34-$M34)</f>
        <v>1.5134368188451819E-2</v>
      </c>
      <c r="AN34" s="15">
        <f t="shared" ref="AN34:AN73" si="25">ABS(X34-$M34)</f>
        <v>0.37</v>
      </c>
      <c r="AO34" s="15">
        <f t="shared" ref="AO34:AO73" si="26">ABS(AG34-$M34)</f>
        <v>4.7403016348779636E-2</v>
      </c>
      <c r="AP34" s="15">
        <f t="shared" si="15"/>
        <v>36</v>
      </c>
      <c r="AQ34" s="15">
        <f t="shared" si="20"/>
        <v>74.571428571428442</v>
      </c>
      <c r="AR34" s="15">
        <f t="shared" si="16"/>
        <v>276.28571428571422</v>
      </c>
      <c r="AS34" s="15">
        <f t="shared" si="17"/>
        <v>81.865782124366433</v>
      </c>
    </row>
    <row r="35" spans="1:45" x14ac:dyDescent="0.4">
      <c r="A35" s="10">
        <v>43925</v>
      </c>
      <c r="B35" s="30">
        <v>33</v>
      </c>
      <c r="C35" s="11" t="str">
        <f t="shared" si="1"/>
        <v>Samstag</v>
      </c>
      <c r="D35" s="68">
        <v>3033</v>
      </c>
      <c r="E35" s="68">
        <v>2977</v>
      </c>
      <c r="F35" s="68">
        <v>3088</v>
      </c>
      <c r="G35" s="68">
        <v>3633</v>
      </c>
      <c r="H35" s="68">
        <v>3571</v>
      </c>
      <c r="I35" s="68">
        <v>3694</v>
      </c>
      <c r="J35" s="68">
        <v>0.96</v>
      </c>
      <c r="K35" s="68">
        <v>0.95</v>
      </c>
      <c r="L35" s="68">
        <v>0.97</v>
      </c>
      <c r="M35" s="68">
        <v>0.92</v>
      </c>
      <c r="N35" s="68">
        <v>0.92</v>
      </c>
      <c r="O35" s="68">
        <v>0.93</v>
      </c>
      <c r="P35" s="12">
        <f t="shared" si="3"/>
        <v>3686.5714285714284</v>
      </c>
      <c r="Q35" s="15">
        <f t="shared" si="21"/>
        <v>0.9239978034047226</v>
      </c>
      <c r="R35" s="12">
        <f t="shared" si="5"/>
        <v>5936</v>
      </c>
      <c r="S35" s="4">
        <f t="shared" si="2"/>
        <v>3633</v>
      </c>
      <c r="T35" s="7">
        <f t="shared" si="10"/>
        <v>0.95851197150583733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4"/>
        <v>3389.1428571428573</v>
      </c>
      <c r="AA35" s="8">
        <f t="shared" si="7"/>
        <v>0.88987246811702936</v>
      </c>
      <c r="AB35" s="12">
        <f t="shared" si="11"/>
        <v>3498.9152867007833</v>
      </c>
      <c r="AC35" s="16">
        <f t="shared" si="12"/>
        <v>0.91869493649307887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3.9999999999999925E-2</v>
      </c>
      <c r="AK35" s="15">
        <f t="shared" si="23"/>
        <v>0</v>
      </c>
      <c r="AL35" s="15">
        <f t="shared" ref="AL35:AL83" si="28">ABS(AA35-$M35)</f>
        <v>3.0127531882970682E-2</v>
      </c>
      <c r="AM35" s="15">
        <f t="shared" si="24"/>
        <v>1.3050635069211669E-3</v>
      </c>
      <c r="AN35" s="15">
        <f t="shared" si="25"/>
        <v>0.27999999999999992</v>
      </c>
      <c r="AO35" s="15">
        <f t="shared" si="26"/>
        <v>1.058565899232955E-2</v>
      </c>
      <c r="AP35" s="15">
        <f t="shared" si="15"/>
        <v>600</v>
      </c>
      <c r="AQ35" s="15">
        <f t="shared" si="20"/>
        <v>653.57142857142844</v>
      </c>
      <c r="AR35" s="15">
        <f t="shared" si="16"/>
        <v>356.14285714285734</v>
      </c>
      <c r="AS35" s="15">
        <f t="shared" si="17"/>
        <v>465.91528670078333</v>
      </c>
    </row>
    <row r="36" spans="1:45" x14ac:dyDescent="0.4">
      <c r="A36" s="10">
        <v>43926</v>
      </c>
      <c r="B36" s="30">
        <v>34</v>
      </c>
      <c r="C36" s="11" t="str">
        <f t="shared" si="1"/>
        <v>Sonntag</v>
      </c>
      <c r="D36" s="68">
        <v>2734</v>
      </c>
      <c r="E36" s="68">
        <v>2682</v>
      </c>
      <c r="F36" s="68">
        <v>2790</v>
      </c>
      <c r="G36" s="68">
        <v>3312</v>
      </c>
      <c r="H36" s="68">
        <v>3254</v>
      </c>
      <c r="I36" s="68">
        <v>3371</v>
      </c>
      <c r="J36" s="68">
        <v>0.87</v>
      </c>
      <c r="K36" s="68">
        <v>0.85</v>
      </c>
      <c r="L36" s="68">
        <v>0.88</v>
      </c>
      <c r="M36" s="68">
        <v>0.89</v>
      </c>
      <c r="N36" s="68">
        <v>0.89</v>
      </c>
      <c r="O36" s="68">
        <v>0.9</v>
      </c>
      <c r="P36" s="12">
        <f t="shared" si="3"/>
        <v>3605.5714285714284</v>
      </c>
      <c r="Q36" s="15">
        <f t="shared" si="21"/>
        <v>0.89482051092461823</v>
      </c>
      <c r="R36" s="12">
        <f t="shared" si="5"/>
        <v>3677</v>
      </c>
      <c r="S36" s="4">
        <f t="shared" si="2"/>
        <v>3312.5</v>
      </c>
      <c r="T36" s="7">
        <f t="shared" si="10"/>
        <v>0.86657946370176586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4"/>
        <v>3231.5714285714284</v>
      </c>
      <c r="AA36" s="22">
        <f t="shared" si="7"/>
        <v>0.87657909013407731</v>
      </c>
      <c r="AB36" s="12">
        <f t="shared" si="11"/>
        <v>3384.3083949136594</v>
      </c>
      <c r="AC36" s="16">
        <f t="shared" si="12"/>
        <v>0.91800971729038272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2.0000000000000018E-2</v>
      </c>
      <c r="AK36" s="15">
        <f t="shared" si="23"/>
        <v>0</v>
      </c>
      <c r="AL36" s="15">
        <f t="shared" si="28"/>
        <v>1.3420909865922703E-2</v>
      </c>
      <c r="AM36" s="15">
        <f t="shared" si="24"/>
        <v>2.8009717290382707E-2</v>
      </c>
      <c r="AN36" s="15">
        <f t="shared" si="25"/>
        <v>0.21000000000000008</v>
      </c>
      <c r="AO36" s="15">
        <f t="shared" si="26"/>
        <v>2.0247064296456285E-2</v>
      </c>
      <c r="AP36" s="15">
        <f t="shared" si="15"/>
        <v>578</v>
      </c>
      <c r="AQ36" s="15">
        <f t="shared" si="20"/>
        <v>871.57142857142844</v>
      </c>
      <c r="AR36" s="15">
        <f t="shared" si="16"/>
        <v>497.57142857142844</v>
      </c>
      <c r="AS36" s="15">
        <f t="shared" si="17"/>
        <v>650.30839491365941</v>
      </c>
    </row>
    <row r="37" spans="1:45" s="9" customFormat="1" x14ac:dyDescent="0.4">
      <c r="A37" s="3">
        <v>43927</v>
      </c>
      <c r="B37" s="30">
        <v>35</v>
      </c>
      <c r="C37" s="9" t="str">
        <f t="shared" si="1"/>
        <v>Montag</v>
      </c>
      <c r="D37" s="68">
        <v>3358</v>
      </c>
      <c r="E37" s="68">
        <v>3304</v>
      </c>
      <c r="F37" s="68">
        <v>3417</v>
      </c>
      <c r="G37" s="68">
        <v>3215</v>
      </c>
      <c r="H37" s="68">
        <v>3158</v>
      </c>
      <c r="I37" s="68">
        <v>3270</v>
      </c>
      <c r="J37" s="68">
        <v>0.82</v>
      </c>
      <c r="K37" s="68">
        <v>0.81</v>
      </c>
      <c r="L37" s="68">
        <v>0.83</v>
      </c>
      <c r="M37" s="68">
        <v>0.89</v>
      </c>
      <c r="N37" s="68">
        <v>0.88</v>
      </c>
      <c r="O37" s="68">
        <v>0.9</v>
      </c>
      <c r="P37" s="12">
        <f t="shared" si="3"/>
        <v>3457.7142857142858</v>
      </c>
      <c r="Q37" s="15">
        <f t="shared" si="21"/>
        <v>0.88987246811702936</v>
      </c>
      <c r="R37" s="4">
        <f t="shared" si="5"/>
        <v>3834</v>
      </c>
      <c r="S37" s="4">
        <f t="shared" ref="S37:S64" si="29">AVERAGE(D34:D37)</f>
        <v>3214.75</v>
      </c>
      <c r="T37" s="7">
        <f t="shared" si="10"/>
        <v>0.81706697166094799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3082</v>
      </c>
      <c r="AA37" s="22">
        <f t="shared" si="7"/>
        <v>0.85478822457308135</v>
      </c>
      <c r="AB37" s="4">
        <f t="shared" si="11"/>
        <v>3171.2718955129681</v>
      </c>
      <c r="AC37" s="22">
        <f t="shared" si="12"/>
        <v>0.87954765516029865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7.0000000000000062E-2</v>
      </c>
      <c r="AK37" s="15">
        <f t="shared" si="23"/>
        <v>0</v>
      </c>
      <c r="AL37" s="15">
        <f t="shared" si="28"/>
        <v>3.5211775426918668E-2</v>
      </c>
      <c r="AM37" s="15">
        <f t="shared" si="24"/>
        <v>1.0452344839701366E-2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143</v>
      </c>
      <c r="AQ37" s="15">
        <f t="shared" si="20"/>
        <v>99.714285714285779</v>
      </c>
      <c r="AR37" s="15">
        <f t="shared" si="16"/>
        <v>276</v>
      </c>
      <c r="AS37" s="15">
        <f t="shared" si="17"/>
        <v>186.72810448703194</v>
      </c>
    </row>
    <row r="38" spans="1:45" s="9" customFormat="1" x14ac:dyDescent="0.4">
      <c r="A38" s="3">
        <v>43928</v>
      </c>
      <c r="B38" s="30">
        <v>36</v>
      </c>
      <c r="C38" s="9" t="str">
        <f t="shared" si="1"/>
        <v>Dienstag</v>
      </c>
      <c r="D38" s="68">
        <v>3100</v>
      </c>
      <c r="E38" s="68">
        <v>3043</v>
      </c>
      <c r="F38" s="68">
        <v>3166</v>
      </c>
      <c r="G38" s="68">
        <v>3056</v>
      </c>
      <c r="H38" s="68">
        <v>3001</v>
      </c>
      <c r="I38" s="68">
        <v>3115</v>
      </c>
      <c r="J38" s="68">
        <v>0.81</v>
      </c>
      <c r="K38" s="68">
        <v>0.8</v>
      </c>
      <c r="L38" s="68">
        <v>0.82</v>
      </c>
      <c r="M38" s="68">
        <v>0.88</v>
      </c>
      <c r="N38" s="68">
        <v>0.87</v>
      </c>
      <c r="O38" s="68">
        <v>0.88</v>
      </c>
      <c r="P38" s="12">
        <f t="shared" si="3"/>
        <v>3389.1428571428573</v>
      </c>
      <c r="Q38" s="15">
        <f t="shared" si="21"/>
        <v>0.87657909013407731</v>
      </c>
      <c r="R38" s="4">
        <f t="shared" si="5"/>
        <v>4003</v>
      </c>
      <c r="S38" s="4">
        <f t="shared" si="29"/>
        <v>3056.25</v>
      </c>
      <c r="T38" s="7">
        <f t="shared" si="10"/>
        <v>0.81073015451953045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2881.5714285714284</v>
      </c>
      <c r="AA38" s="8">
        <f t="shared" si="7"/>
        <v>0.83337464881837708</v>
      </c>
      <c r="AB38" s="4">
        <f t="shared" si="11"/>
        <v>3085.7525119590159</v>
      </c>
      <c r="AC38" s="8">
        <f t="shared" si="12"/>
        <v>0.89242553229685639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6.9999999999999951E-2</v>
      </c>
      <c r="AK38" s="15">
        <f t="shared" si="23"/>
        <v>0</v>
      </c>
      <c r="AL38" s="15">
        <f t="shared" si="28"/>
        <v>4.662535118162292E-2</v>
      </c>
      <c r="AM38" s="15">
        <f t="shared" si="24"/>
        <v>1.242553229685639E-2</v>
      </c>
      <c r="AN38" s="15">
        <f t="shared" si="25"/>
        <v>0.42000000000000004</v>
      </c>
      <c r="AO38" s="15">
        <f t="shared" si="26"/>
        <v>3.32852830632E-2</v>
      </c>
      <c r="AP38" s="15">
        <f t="shared" si="15"/>
        <v>44</v>
      </c>
      <c r="AQ38" s="15">
        <f t="shared" si="20"/>
        <v>289.14285714285734</v>
      </c>
      <c r="AR38" s="15">
        <f t="shared" si="16"/>
        <v>218.42857142857156</v>
      </c>
      <c r="AS38" s="15">
        <f t="shared" si="17"/>
        <v>14.247488040984081</v>
      </c>
    </row>
    <row r="39" spans="1:45" s="9" customFormat="1" x14ac:dyDescent="0.4">
      <c r="A39" s="3">
        <v>43929</v>
      </c>
      <c r="B39" s="30">
        <v>37</v>
      </c>
      <c r="C39" s="9" t="str">
        <f t="shared" si="1"/>
        <v>Mittwoch</v>
      </c>
      <c r="D39" s="68">
        <v>2913</v>
      </c>
      <c r="E39" s="68">
        <v>2859</v>
      </c>
      <c r="F39" s="68">
        <v>2976</v>
      </c>
      <c r="G39" s="68">
        <v>3026</v>
      </c>
      <c r="H39" s="68">
        <v>2972</v>
      </c>
      <c r="I39" s="68">
        <v>3087</v>
      </c>
      <c r="J39" s="68">
        <v>0.83</v>
      </c>
      <c r="K39" s="68">
        <v>0.82</v>
      </c>
      <c r="L39" s="68">
        <v>0.84</v>
      </c>
      <c r="M39" s="68">
        <v>0.85</v>
      </c>
      <c r="N39" s="68">
        <v>0.85</v>
      </c>
      <c r="O39" s="68">
        <v>0.86</v>
      </c>
      <c r="P39" s="12">
        <f t="shared" si="3"/>
        <v>3231.5714285714284</v>
      </c>
      <c r="Q39" s="15">
        <f t="shared" si="21"/>
        <v>0.85478822457308135</v>
      </c>
      <c r="R39" s="4">
        <f t="shared" si="5"/>
        <v>4974</v>
      </c>
      <c r="S39" s="4">
        <f t="shared" si="29"/>
        <v>3026.25</v>
      </c>
      <c r="T39" s="7">
        <f t="shared" si="10"/>
        <v>0.83298926507018989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2736.7142857142858</v>
      </c>
      <c r="AA39" s="8">
        <f t="shared" si="7"/>
        <v>0.80749452031697855</v>
      </c>
      <c r="AB39" s="4">
        <f t="shared" si="11"/>
        <v>2922.2761841054589</v>
      </c>
      <c r="AC39" s="8">
        <f t="shared" si="12"/>
        <v>0.86224638714964641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4.250547968302143E-2</v>
      </c>
      <c r="AM39" s="15">
        <f t="shared" si="24"/>
        <v>1.2246387149646432E-2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113</v>
      </c>
      <c r="AQ39" s="15">
        <f t="shared" si="20"/>
        <v>318.57142857142844</v>
      </c>
      <c r="AR39" s="15">
        <f t="shared" si="16"/>
        <v>176.28571428571422</v>
      </c>
      <c r="AS39" s="15">
        <f t="shared" si="17"/>
        <v>9.276184105458924</v>
      </c>
    </row>
    <row r="40" spans="1:45" s="9" customFormat="1" x14ac:dyDescent="0.4">
      <c r="A40" s="3">
        <v>43930</v>
      </c>
      <c r="B40" s="30">
        <v>38</v>
      </c>
      <c r="C40" s="9" t="str">
        <f t="shared" si="1"/>
        <v>Donnerstag</v>
      </c>
      <c r="D40" s="68">
        <v>2702</v>
      </c>
      <c r="E40" s="68">
        <v>2649</v>
      </c>
      <c r="F40" s="68">
        <v>2754</v>
      </c>
      <c r="G40" s="68">
        <v>3018</v>
      </c>
      <c r="H40" s="68">
        <v>2964</v>
      </c>
      <c r="I40" s="68">
        <v>3078</v>
      </c>
      <c r="J40" s="68">
        <v>0.91</v>
      </c>
      <c r="K40" s="68">
        <v>0.9</v>
      </c>
      <c r="L40" s="68">
        <v>0.92</v>
      </c>
      <c r="M40" s="68">
        <v>0.83</v>
      </c>
      <c r="N40" s="68">
        <v>0.83</v>
      </c>
      <c r="O40" s="68">
        <v>0.84</v>
      </c>
      <c r="P40" s="12">
        <f t="shared" si="3"/>
        <v>3082</v>
      </c>
      <c r="Q40" s="15">
        <f t="shared" si="21"/>
        <v>0.83337464881837708</v>
      </c>
      <c r="R40" s="4">
        <f t="shared" si="5"/>
        <v>5323</v>
      </c>
      <c r="S40" s="4">
        <f t="shared" si="29"/>
        <v>3018.25</v>
      </c>
      <c r="T40" s="7">
        <f t="shared" si="10"/>
        <v>0.9111698113207547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2628.4285714285716</v>
      </c>
      <c r="AA40" s="8">
        <f t="shared" si="7"/>
        <v>0.81335926793687285</v>
      </c>
      <c r="AB40" s="4">
        <f t="shared" si="11"/>
        <v>2756.1061632529904</v>
      </c>
      <c r="AC40" s="8">
        <f t="shared" si="12"/>
        <v>0.85286871238101469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8.0000000000000071E-2</v>
      </c>
      <c r="AK40" s="15">
        <f t="shared" si="23"/>
        <v>0</v>
      </c>
      <c r="AL40" s="15">
        <f t="shared" si="28"/>
        <v>1.6640732063127106E-2</v>
      </c>
      <c r="AM40" s="15">
        <f t="shared" si="24"/>
        <v>2.2868712381014733E-2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316</v>
      </c>
      <c r="AQ40" s="15">
        <f t="shared" si="20"/>
        <v>380</v>
      </c>
      <c r="AR40" s="15">
        <f t="shared" si="16"/>
        <v>73.571428571428442</v>
      </c>
      <c r="AS40" s="15">
        <f t="shared" si="17"/>
        <v>54.106163252990427</v>
      </c>
    </row>
    <row r="41" spans="1:45" s="9" customFormat="1" x14ac:dyDescent="0.4">
      <c r="A41" s="3">
        <v>43931</v>
      </c>
      <c r="B41" s="30">
        <v>39</v>
      </c>
      <c r="C41" s="9" t="str">
        <f t="shared" si="1"/>
        <v>Freitag</v>
      </c>
      <c r="D41" s="68">
        <v>2331</v>
      </c>
      <c r="E41" s="68">
        <v>2276</v>
      </c>
      <c r="F41" s="68">
        <v>2374</v>
      </c>
      <c r="G41" s="68">
        <v>2762</v>
      </c>
      <c r="H41" s="68">
        <v>2707</v>
      </c>
      <c r="I41" s="68">
        <v>2817</v>
      </c>
      <c r="J41" s="68">
        <v>0.86</v>
      </c>
      <c r="K41" s="68">
        <v>0.85</v>
      </c>
      <c r="L41" s="68">
        <v>0.87</v>
      </c>
      <c r="M41" s="68">
        <v>0.81</v>
      </c>
      <c r="N41" s="68">
        <v>0.8</v>
      </c>
      <c r="O41" s="68">
        <v>0.81</v>
      </c>
      <c r="P41" s="12">
        <f t="shared" si="3"/>
        <v>2881.5714285714284</v>
      </c>
      <c r="Q41" s="15">
        <f t="shared" si="21"/>
        <v>0.80749452031697855</v>
      </c>
      <c r="R41" s="4">
        <f t="shared" ref="R41:R64" si="31">W38</f>
        <v>4133</v>
      </c>
      <c r="S41" s="4">
        <f t="shared" si="29"/>
        <v>2761.5</v>
      </c>
      <c r="T41" s="7">
        <f t="shared" si="10"/>
        <v>0.85900925421883501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2421.5714285714284</v>
      </c>
      <c r="AA41" s="8">
        <f t="shared" si="7"/>
        <v>0.7857142857142857</v>
      </c>
      <c r="AB41" s="4">
        <f t="shared" si="11"/>
        <v>2525.5569733881953</v>
      </c>
      <c r="AC41" s="22">
        <f t="shared" si="12"/>
        <v>0.81945391738747408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4.9999999999999933E-2</v>
      </c>
      <c r="AK41" s="15">
        <f t="shared" si="23"/>
        <v>0</v>
      </c>
      <c r="AL41" s="15">
        <f t="shared" si="28"/>
        <v>2.4285714285714355E-2</v>
      </c>
      <c r="AM41" s="15">
        <f t="shared" si="24"/>
        <v>9.4539173874740312E-3</v>
      </c>
      <c r="AN41" s="15">
        <f t="shared" si="25"/>
        <v>0.18999999999999995</v>
      </c>
      <c r="AO41" s="15">
        <f t="shared" si="26"/>
        <v>6.7280729648452553E-2</v>
      </c>
      <c r="AP41" s="15">
        <f t="shared" si="15"/>
        <v>431</v>
      </c>
      <c r="AQ41" s="15">
        <f t="shared" si="20"/>
        <v>550.57142857142844</v>
      </c>
      <c r="AR41" s="15">
        <f t="shared" si="16"/>
        <v>90.571428571428442</v>
      </c>
      <c r="AS41" s="15">
        <f t="shared" si="17"/>
        <v>194.55697338819527</v>
      </c>
    </row>
    <row r="42" spans="1:45" s="9" customFormat="1" x14ac:dyDescent="0.4">
      <c r="A42" s="3">
        <v>43932</v>
      </c>
      <c r="B42" s="30">
        <v>40</v>
      </c>
      <c r="C42" s="9" t="str">
        <f t="shared" si="1"/>
        <v>Samstag</v>
      </c>
      <c r="D42" s="68">
        <v>2019</v>
      </c>
      <c r="E42" s="68">
        <v>1966</v>
      </c>
      <c r="F42" s="68">
        <v>2065</v>
      </c>
      <c r="G42" s="68">
        <v>2491</v>
      </c>
      <c r="H42" s="68">
        <v>2437</v>
      </c>
      <c r="I42" s="68">
        <v>2542</v>
      </c>
      <c r="J42" s="68">
        <v>0.82</v>
      </c>
      <c r="K42" s="68">
        <v>0.81</v>
      </c>
      <c r="L42" s="68">
        <v>0.83</v>
      </c>
      <c r="M42" s="68">
        <v>0.81</v>
      </c>
      <c r="N42" s="68">
        <v>0.81</v>
      </c>
      <c r="O42" s="68">
        <v>0.82</v>
      </c>
      <c r="P42" s="12">
        <f t="shared" si="3"/>
        <v>2736.7142857142858</v>
      </c>
      <c r="Q42" s="15">
        <f t="shared" si="21"/>
        <v>0.81335926793687285</v>
      </c>
      <c r="R42" s="4">
        <f t="shared" si="31"/>
        <v>2821</v>
      </c>
      <c r="S42" s="4">
        <f t="shared" si="29"/>
        <v>2491.25</v>
      </c>
      <c r="T42" s="7">
        <f t="shared" si="10"/>
        <v>0.81513292433537832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2260.7142857142858</v>
      </c>
      <c r="AA42" s="8">
        <f t="shared" si="7"/>
        <v>0.78454216449357994</v>
      </c>
      <c r="AB42" s="4">
        <f t="shared" si="11"/>
        <v>2326.8178455049015</v>
      </c>
      <c r="AC42" s="8">
        <f t="shared" si="12"/>
        <v>0.80748227249686733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9.9999999999998979E-3</v>
      </c>
      <c r="AK42" s="15">
        <f t="shared" si="23"/>
        <v>0</v>
      </c>
      <c r="AL42" s="15">
        <f t="shared" si="28"/>
        <v>2.5457835506420112E-2</v>
      </c>
      <c r="AM42" s="15">
        <f t="shared" si="24"/>
        <v>2.5177275031327273E-3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472</v>
      </c>
      <c r="AQ42" s="15">
        <f t="shared" si="20"/>
        <v>717.71428571428578</v>
      </c>
      <c r="AR42" s="15">
        <f t="shared" si="16"/>
        <v>241.71428571428578</v>
      </c>
      <c r="AS42" s="15">
        <f t="shared" si="17"/>
        <v>307.81784550490147</v>
      </c>
    </row>
    <row r="43" spans="1:45" s="9" customFormat="1" x14ac:dyDescent="0.4">
      <c r="A43" s="3">
        <v>43933</v>
      </c>
      <c r="B43" s="30">
        <v>41</v>
      </c>
      <c r="C43" s="9" t="str">
        <f t="shared" si="1"/>
        <v>Sonntag</v>
      </c>
      <c r="D43" s="68">
        <v>1976</v>
      </c>
      <c r="E43" s="68">
        <v>1925</v>
      </c>
      <c r="F43" s="68">
        <v>2025</v>
      </c>
      <c r="G43" s="68">
        <v>2257</v>
      </c>
      <c r="H43" s="68">
        <v>2204</v>
      </c>
      <c r="I43" s="68">
        <v>2304</v>
      </c>
      <c r="J43" s="68">
        <v>0.75</v>
      </c>
      <c r="K43" s="68">
        <v>0.74</v>
      </c>
      <c r="L43" s="68">
        <v>0.76</v>
      </c>
      <c r="M43" s="68">
        <v>0.79</v>
      </c>
      <c r="N43" s="68">
        <v>0.78</v>
      </c>
      <c r="O43" s="68">
        <v>0.79</v>
      </c>
      <c r="P43" s="12">
        <f t="shared" si="3"/>
        <v>2628.4285714285716</v>
      </c>
      <c r="Q43" s="15">
        <f t="shared" si="21"/>
        <v>0.7857142857142857</v>
      </c>
      <c r="R43" s="4">
        <f t="shared" si="31"/>
        <v>2537</v>
      </c>
      <c r="S43" s="4">
        <f t="shared" si="29"/>
        <v>2257</v>
      </c>
      <c r="T43" s="7">
        <f t="shared" si="10"/>
        <v>0.7458075175547294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2121.7142857142858</v>
      </c>
      <c r="AA43" s="22">
        <f t="shared" si="7"/>
        <v>0.77527796627864487</v>
      </c>
      <c r="AB43" s="4">
        <f t="shared" si="11"/>
        <v>2222.2857712829259</v>
      </c>
      <c r="AC43" s="8">
        <f t="shared" si="12"/>
        <v>0.81202695615077936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4.0000000000000036E-2</v>
      </c>
      <c r="AK43" s="15">
        <f t="shared" si="23"/>
        <v>0</v>
      </c>
      <c r="AL43" s="15">
        <f t="shared" si="28"/>
        <v>1.4722033721355166E-2</v>
      </c>
      <c r="AM43" s="15">
        <f t="shared" si="24"/>
        <v>2.202695615077932E-2</v>
      </c>
      <c r="AN43" s="15">
        <f t="shared" si="25"/>
        <v>9.000000000000008E-2</v>
      </c>
      <c r="AO43" s="15">
        <f t="shared" si="26"/>
        <v>5.9075829974666316E-2</v>
      </c>
      <c r="AP43" s="15">
        <f t="shared" si="15"/>
        <v>281</v>
      </c>
      <c r="AQ43" s="15">
        <f t="shared" si="20"/>
        <v>652.42857142857156</v>
      </c>
      <c r="AR43" s="15">
        <f t="shared" si="16"/>
        <v>145.71428571428578</v>
      </c>
      <c r="AS43" s="15">
        <f t="shared" si="17"/>
        <v>246.28577128292591</v>
      </c>
    </row>
    <row r="44" spans="1:45" x14ac:dyDescent="0.4">
      <c r="A44" s="10">
        <v>43934</v>
      </c>
      <c r="B44" s="30">
        <v>42</v>
      </c>
      <c r="C44" s="11" t="str">
        <f t="shared" si="1"/>
        <v>Montag</v>
      </c>
      <c r="D44" s="68">
        <v>1910</v>
      </c>
      <c r="E44" s="68">
        <v>1864</v>
      </c>
      <c r="F44" s="68">
        <v>1956</v>
      </c>
      <c r="G44" s="68">
        <v>2059</v>
      </c>
      <c r="H44" s="68">
        <v>2008</v>
      </c>
      <c r="I44" s="68">
        <v>2105</v>
      </c>
      <c r="J44" s="68">
        <v>0.68</v>
      </c>
      <c r="K44" s="68">
        <v>0.67</v>
      </c>
      <c r="L44" s="68">
        <v>0.69</v>
      </c>
      <c r="M44" s="68">
        <v>0.78</v>
      </c>
      <c r="N44" s="68">
        <v>0.78</v>
      </c>
      <c r="O44" s="68">
        <v>0.79</v>
      </c>
      <c r="P44" s="12">
        <f t="shared" si="3"/>
        <v>2421.5714285714284</v>
      </c>
      <c r="Q44" s="15">
        <f t="shared" si="21"/>
        <v>0.78454216449357994</v>
      </c>
      <c r="R44" s="12">
        <f t="shared" si="31"/>
        <v>2082</v>
      </c>
      <c r="S44" s="4">
        <f t="shared" si="29"/>
        <v>2059</v>
      </c>
      <c r="T44" s="7">
        <f t="shared" si="10"/>
        <v>0.68218338441149673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1989.8571428571429</v>
      </c>
      <c r="AA44" s="8">
        <f t="shared" si="7"/>
        <v>0.75705201369639652</v>
      </c>
      <c r="AB44" s="12">
        <f t="shared" ref="AB44:AB73" si="32">AVERAGE(D41:D44,AA41^1.75*D38,AA41^1.75*D39,AA41^1.75*D40)</f>
        <v>1992.9328778764477</v>
      </c>
      <c r="AC44" s="16">
        <f t="shared" si="12"/>
        <v>0.75822219387657663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9.9999999999999978E-2</v>
      </c>
      <c r="AK44" s="15">
        <f t="shared" si="23"/>
        <v>0</v>
      </c>
      <c r="AL44" s="15">
        <f t="shared" si="28"/>
        <v>2.2947986303603507E-2</v>
      </c>
      <c r="AM44" s="15">
        <f t="shared" si="24"/>
        <v>2.1777806123423393E-2</v>
      </c>
      <c r="AN44" s="15">
        <f t="shared" si="25"/>
        <v>8.0000000000000071E-2</v>
      </c>
      <c r="AO44" s="15">
        <f t="shared" si="26"/>
        <v>4.5021033974600999E-2</v>
      </c>
      <c r="AP44" s="15">
        <f t="shared" si="15"/>
        <v>149</v>
      </c>
      <c r="AQ44" s="15">
        <f t="shared" si="20"/>
        <v>511.57142857142844</v>
      </c>
      <c r="AR44" s="15">
        <f t="shared" si="16"/>
        <v>79.85714285714289</v>
      </c>
      <c r="AS44" s="15">
        <f t="shared" si="17"/>
        <v>82.932877876447719</v>
      </c>
    </row>
    <row r="45" spans="1:45" x14ac:dyDescent="0.4">
      <c r="A45" s="10">
        <v>43935</v>
      </c>
      <c r="B45" s="30">
        <v>43</v>
      </c>
      <c r="C45" s="11" t="str">
        <f t="shared" si="1"/>
        <v>Dienstag</v>
      </c>
      <c r="D45" s="68">
        <v>1974</v>
      </c>
      <c r="E45" s="68">
        <v>1921</v>
      </c>
      <c r="F45" s="68">
        <v>2022</v>
      </c>
      <c r="G45" s="68">
        <v>1970</v>
      </c>
      <c r="H45" s="68">
        <v>1919</v>
      </c>
      <c r="I45" s="68">
        <v>2017</v>
      </c>
      <c r="J45" s="68">
        <v>0.71</v>
      </c>
      <c r="K45" s="68">
        <v>0.7</v>
      </c>
      <c r="L45" s="68">
        <v>0.72</v>
      </c>
      <c r="M45" s="68">
        <v>0.78</v>
      </c>
      <c r="N45" s="68">
        <v>0.77</v>
      </c>
      <c r="O45" s="68">
        <v>0.78</v>
      </c>
      <c r="P45" s="12">
        <f t="shared" si="3"/>
        <v>2260.7142857142858</v>
      </c>
      <c r="Q45" s="15">
        <f t="shared" si="21"/>
        <v>0.77527796627864487</v>
      </c>
      <c r="R45" s="12">
        <f t="shared" si="31"/>
        <v>2486</v>
      </c>
      <c r="S45" s="4">
        <f t="shared" si="29"/>
        <v>1969.75</v>
      </c>
      <c r="T45" s="7">
        <f t="shared" si="10"/>
        <v>0.7132898786891182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1894.1428571428571</v>
      </c>
      <c r="AA45" s="22">
        <f t="shared" si="7"/>
        <v>0.78219574066426767</v>
      </c>
      <c r="AB45" s="12">
        <f t="shared" si="32"/>
        <v>1867.9561528029692</v>
      </c>
      <c r="AC45" s="16">
        <f t="shared" si="12"/>
        <v>0.77138181049028287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7.0000000000000062E-2</v>
      </c>
      <c r="AK45" s="15">
        <f t="shared" si="23"/>
        <v>0</v>
      </c>
      <c r="AL45" s="15">
        <f t="shared" si="28"/>
        <v>2.1957406642676425E-3</v>
      </c>
      <c r="AM45" s="15">
        <f t="shared" si="24"/>
        <v>8.6181895097171557E-3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4</v>
      </c>
      <c r="AQ45" s="15">
        <f t="shared" si="20"/>
        <v>286.71428571428578</v>
      </c>
      <c r="AR45" s="15">
        <f t="shared" si="16"/>
        <v>79.85714285714289</v>
      </c>
      <c r="AS45" s="15">
        <f t="shared" si="17"/>
        <v>106.0438471970308</v>
      </c>
    </row>
    <row r="46" spans="1:45" x14ac:dyDescent="0.4">
      <c r="A46" s="10">
        <v>43936</v>
      </c>
      <c r="B46" s="30">
        <v>44</v>
      </c>
      <c r="C46" s="11" t="str">
        <f t="shared" si="1"/>
        <v>Mittwoch</v>
      </c>
      <c r="D46" s="68">
        <v>1940</v>
      </c>
      <c r="E46" s="68">
        <v>1894</v>
      </c>
      <c r="F46" s="68">
        <v>1987</v>
      </c>
      <c r="G46" s="68">
        <v>1950</v>
      </c>
      <c r="H46" s="68">
        <v>1901</v>
      </c>
      <c r="I46" s="68">
        <v>1997</v>
      </c>
      <c r="J46" s="68">
        <v>0.78</v>
      </c>
      <c r="K46" s="68">
        <v>0.77</v>
      </c>
      <c r="L46" s="68">
        <v>0.79</v>
      </c>
      <c r="M46" s="68">
        <v>0.76</v>
      </c>
      <c r="N46" s="68">
        <v>0.75</v>
      </c>
      <c r="O46" s="68">
        <v>0.76</v>
      </c>
      <c r="P46" s="12">
        <f t="shared" si="3"/>
        <v>2121.7142857142858</v>
      </c>
      <c r="Q46" s="15">
        <f t="shared" si="21"/>
        <v>0.75705201369639652</v>
      </c>
      <c r="R46" s="12">
        <f t="shared" si="31"/>
        <v>2866</v>
      </c>
      <c r="S46" s="4">
        <f t="shared" si="29"/>
        <v>1950</v>
      </c>
      <c r="T46" s="7">
        <f t="shared" si="10"/>
        <v>0.78273958855995984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1812.8571428571429</v>
      </c>
      <c r="AA46" s="8">
        <f t="shared" si="7"/>
        <v>0.80189573459715635</v>
      </c>
      <c r="AB46" s="12">
        <f t="shared" si="32"/>
        <v>1759.5903513806975</v>
      </c>
      <c r="AC46" s="16">
        <f t="shared" si="12"/>
        <v>0.77833380471816005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2.0000000000000018E-2</v>
      </c>
      <c r="AK46" s="15">
        <f t="shared" si="23"/>
        <v>0</v>
      </c>
      <c r="AL46" s="15">
        <f t="shared" si="28"/>
        <v>4.1895734597156342E-2</v>
      </c>
      <c r="AM46" s="15">
        <f t="shared" si="24"/>
        <v>1.8333804718160041E-2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10</v>
      </c>
      <c r="AQ46" s="15">
        <f t="shared" si="20"/>
        <v>181.71428571428578</v>
      </c>
      <c r="AR46" s="15">
        <f t="shared" si="16"/>
        <v>127.14285714285711</v>
      </c>
      <c r="AS46" s="15">
        <f t="shared" si="17"/>
        <v>180.40964861930252</v>
      </c>
    </row>
    <row r="47" spans="1:45" x14ac:dyDescent="0.4">
      <c r="A47" s="10">
        <v>43937</v>
      </c>
      <c r="B47" s="30">
        <v>45</v>
      </c>
      <c r="C47" s="11" t="str">
        <f t="shared" si="1"/>
        <v>Donnerstag</v>
      </c>
      <c r="D47" s="68">
        <v>1779</v>
      </c>
      <c r="E47" s="68">
        <v>1719</v>
      </c>
      <c r="F47" s="68">
        <v>1830</v>
      </c>
      <c r="G47" s="68">
        <v>1901</v>
      </c>
      <c r="H47" s="68">
        <v>1849</v>
      </c>
      <c r="I47" s="68">
        <v>1948</v>
      </c>
      <c r="J47" s="68">
        <v>0.84</v>
      </c>
      <c r="K47" s="68">
        <v>0.83</v>
      </c>
      <c r="L47" s="68">
        <v>0.86</v>
      </c>
      <c r="M47" s="68">
        <v>0.78</v>
      </c>
      <c r="N47" s="68">
        <v>0.77</v>
      </c>
      <c r="O47" s="68">
        <v>0.79</v>
      </c>
      <c r="P47" s="12">
        <f t="shared" si="3"/>
        <v>1989.8571428571429</v>
      </c>
      <c r="Q47" s="15">
        <f t="shared" si="21"/>
        <v>0.78219574066426767</v>
      </c>
      <c r="R47" s="12">
        <f t="shared" si="31"/>
        <v>3380</v>
      </c>
      <c r="S47" s="4">
        <f t="shared" si="29"/>
        <v>1900.75</v>
      </c>
      <c r="T47" s="7">
        <f t="shared" si="10"/>
        <v>0.8421577315019938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1717.4285714285713</v>
      </c>
      <c r="AA47" s="8">
        <f t="shared" si="7"/>
        <v>0.80945327228656061</v>
      </c>
      <c r="AB47" s="12">
        <f t="shared" si="32"/>
        <v>1641.4089519776269</v>
      </c>
      <c r="AC47" s="16">
        <f t="shared" si="12"/>
        <v>0.77362393373575189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5.9999999999999942E-2</v>
      </c>
      <c r="AK47" s="15">
        <f t="shared" si="23"/>
        <v>0</v>
      </c>
      <c r="AL47" s="15">
        <f t="shared" si="28"/>
        <v>2.9453272286560583E-2</v>
      </c>
      <c r="AM47" s="15">
        <f t="shared" si="24"/>
        <v>6.3760662642481369E-3</v>
      </c>
      <c r="AN47" s="15">
        <f t="shared" si="25"/>
        <v>0.12</v>
      </c>
      <c r="AO47" s="15">
        <f t="shared" si="26"/>
        <v>7.9231356814170484E-2</v>
      </c>
      <c r="AP47" s="15">
        <f t="shared" ref="AP47:AP85" si="33">ABS(G47-$D47)</f>
        <v>122</v>
      </c>
      <c r="AQ47" s="15">
        <f t="shared" si="20"/>
        <v>210.85714285714289</v>
      </c>
      <c r="AR47" s="15">
        <f t="shared" ref="AR47:AR83" si="34">ABS(Z47-$D47)</f>
        <v>61.571428571428669</v>
      </c>
      <c r="AS47" s="15">
        <f t="shared" ref="AS47:AS73" si="35">ABS(AB47-$D47)</f>
        <v>137.59104802237312</v>
      </c>
    </row>
    <row r="48" spans="1:45" x14ac:dyDescent="0.4">
      <c r="A48" s="10">
        <v>43938</v>
      </c>
      <c r="B48" s="30">
        <v>46</v>
      </c>
      <c r="C48" s="11" t="str">
        <f t="shared" si="1"/>
        <v>Freitag</v>
      </c>
      <c r="D48" s="68">
        <v>1661</v>
      </c>
      <c r="E48" s="68">
        <v>1612</v>
      </c>
      <c r="F48" s="68">
        <v>1711</v>
      </c>
      <c r="G48" s="68">
        <v>1838</v>
      </c>
      <c r="H48" s="68">
        <v>1787</v>
      </c>
      <c r="I48" s="68">
        <v>1887</v>
      </c>
      <c r="J48" s="68">
        <v>0.89</v>
      </c>
      <c r="K48" s="68">
        <v>0.88</v>
      </c>
      <c r="L48" s="68">
        <v>0.91</v>
      </c>
      <c r="M48" s="68">
        <v>0.8</v>
      </c>
      <c r="N48" s="68">
        <v>0.79</v>
      </c>
      <c r="O48" s="68">
        <v>0.81</v>
      </c>
      <c r="P48" s="12">
        <f t="shared" si="3"/>
        <v>1894.1428571428571</v>
      </c>
      <c r="Q48" s="15">
        <f t="shared" si="21"/>
        <v>0.80189573459715635</v>
      </c>
      <c r="R48" s="12">
        <f t="shared" si="31"/>
        <v>3609</v>
      </c>
      <c r="S48" s="4">
        <f t="shared" si="29"/>
        <v>1838.5</v>
      </c>
      <c r="T48" s="7">
        <f t="shared" si="10"/>
        <v>0.89290917921321034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1669</v>
      </c>
      <c r="AA48" s="22">
        <f t="shared" si="7"/>
        <v>0.83875367937396794</v>
      </c>
      <c r="AB48" s="12">
        <f t="shared" si="32"/>
        <v>1599.383801219142</v>
      </c>
      <c r="AC48" s="16">
        <f t="shared" si="12"/>
        <v>0.80376815338746455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8.9999999999999969E-2</v>
      </c>
      <c r="AK48" s="15">
        <f t="shared" si="23"/>
        <v>0</v>
      </c>
      <c r="AL48" s="15">
        <f t="shared" si="28"/>
        <v>3.8753679373967898E-2</v>
      </c>
      <c r="AM48" s="15">
        <f t="shared" si="24"/>
        <v>3.7681533874645012E-3</v>
      </c>
      <c r="AN48" s="15">
        <f t="shared" si="25"/>
        <v>9.9999999999999978E-2</v>
      </c>
      <c r="AO48" s="15">
        <f t="shared" si="26"/>
        <v>0.1084240737846226</v>
      </c>
      <c r="AP48" s="15">
        <f t="shared" si="33"/>
        <v>177</v>
      </c>
      <c r="AQ48" s="15">
        <f t="shared" si="20"/>
        <v>233.14285714285711</v>
      </c>
      <c r="AR48" s="15">
        <f t="shared" si="34"/>
        <v>8</v>
      </c>
      <c r="AS48" s="15">
        <f t="shared" si="35"/>
        <v>61.616198780857985</v>
      </c>
    </row>
    <row r="49" spans="1:45" x14ac:dyDescent="0.4">
      <c r="A49" s="10">
        <v>43939</v>
      </c>
      <c r="B49" s="30">
        <v>47</v>
      </c>
      <c r="C49" s="11" t="str">
        <f t="shared" si="1"/>
        <v>Samstag</v>
      </c>
      <c r="D49" s="68">
        <v>1450</v>
      </c>
      <c r="E49" s="68">
        <v>1411</v>
      </c>
      <c r="F49" s="68">
        <v>1494</v>
      </c>
      <c r="G49" s="68">
        <v>1708</v>
      </c>
      <c r="H49" s="68">
        <v>1659</v>
      </c>
      <c r="I49" s="68">
        <v>1755</v>
      </c>
      <c r="J49" s="68">
        <v>0.87</v>
      </c>
      <c r="K49" s="68">
        <v>0.85</v>
      </c>
      <c r="L49" s="68">
        <v>0.88</v>
      </c>
      <c r="M49" s="68">
        <v>0.81</v>
      </c>
      <c r="N49" s="68">
        <v>0.8</v>
      </c>
      <c r="O49" s="68">
        <v>0.82</v>
      </c>
      <c r="P49" s="12">
        <f t="shared" si="3"/>
        <v>1812.8571428571429</v>
      </c>
      <c r="Q49" s="15">
        <f t="shared" si="21"/>
        <v>0.80945327228656061</v>
      </c>
      <c r="R49" s="12">
        <f t="shared" si="31"/>
        <v>2458</v>
      </c>
      <c r="S49" s="4">
        <f t="shared" si="29"/>
        <v>1707.5</v>
      </c>
      <c r="T49" s="7">
        <f t="shared" si="10"/>
        <v>0.86686127681177816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1581.7142857142858</v>
      </c>
      <c r="AA49" s="8">
        <f t="shared" si="7"/>
        <v>0.83505543404479976</v>
      </c>
      <c r="AB49" s="12">
        <f t="shared" si="32"/>
        <v>1544.5749537417214</v>
      </c>
      <c r="AC49" s="16">
        <f t="shared" si="12"/>
        <v>0.81544797316479745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2.5055434044799707E-2</v>
      </c>
      <c r="AM49" s="15">
        <f t="shared" si="24"/>
        <v>5.4479731647973928E-3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258</v>
      </c>
      <c r="AQ49" s="15">
        <f t="shared" si="20"/>
        <v>362.85714285714289</v>
      </c>
      <c r="AR49" s="15">
        <f t="shared" si="34"/>
        <v>131.71428571428578</v>
      </c>
      <c r="AS49" s="15">
        <f t="shared" si="35"/>
        <v>94.574953741721401</v>
      </c>
    </row>
    <row r="50" spans="1:45" x14ac:dyDescent="0.4">
      <c r="A50" s="10">
        <v>43940</v>
      </c>
      <c r="B50" s="30">
        <v>48</v>
      </c>
      <c r="C50" s="11" t="str">
        <f t="shared" si="1"/>
        <v>Sonntag</v>
      </c>
      <c r="D50" s="68">
        <v>1308</v>
      </c>
      <c r="E50" s="68">
        <v>1263</v>
      </c>
      <c r="F50" s="68">
        <v>1348</v>
      </c>
      <c r="G50" s="68">
        <v>1549</v>
      </c>
      <c r="H50" s="68">
        <v>1501</v>
      </c>
      <c r="I50" s="68">
        <v>1596</v>
      </c>
      <c r="J50" s="68">
        <v>0.79</v>
      </c>
      <c r="K50" s="68">
        <v>0.78</v>
      </c>
      <c r="L50" s="68">
        <v>0.81</v>
      </c>
      <c r="M50" s="68">
        <v>0.84</v>
      </c>
      <c r="N50" s="68">
        <v>0.83</v>
      </c>
      <c r="O50" s="68">
        <v>0.85</v>
      </c>
      <c r="P50" s="12">
        <f t="shared" si="3"/>
        <v>1717.4285714285713</v>
      </c>
      <c r="Q50" s="15">
        <f t="shared" si="21"/>
        <v>0.83875367937396794</v>
      </c>
      <c r="R50" s="12">
        <f t="shared" si="31"/>
        <v>1775</v>
      </c>
      <c r="S50" s="4">
        <f t="shared" si="29"/>
        <v>1549.5</v>
      </c>
      <c r="T50" s="7">
        <f t="shared" si="10"/>
        <v>0.79461538461538461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1492</v>
      </c>
      <c r="AA50" s="8">
        <f t="shared" si="7"/>
        <v>0.82301024428684</v>
      </c>
      <c r="AB50" s="12">
        <f t="shared" si="32"/>
        <v>1460.1520598034451</v>
      </c>
      <c r="AC50" s="16">
        <f t="shared" si="12"/>
        <v>0.80544242857558046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4.9999999999999933E-2</v>
      </c>
      <c r="AK50" s="15">
        <f t="shared" si="23"/>
        <v>0</v>
      </c>
      <c r="AL50" s="15">
        <f t="shared" si="28"/>
        <v>1.6989755713159971E-2</v>
      </c>
      <c r="AM50" s="15">
        <f t="shared" si="24"/>
        <v>3.4557571424419509E-2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241</v>
      </c>
      <c r="AQ50" s="15">
        <f t="shared" si="20"/>
        <v>409.42857142857133</v>
      </c>
      <c r="AR50" s="15">
        <f t="shared" si="34"/>
        <v>184</v>
      </c>
      <c r="AS50" s="15">
        <f t="shared" si="35"/>
        <v>152.15205980344513</v>
      </c>
    </row>
    <row r="51" spans="1:45" s="9" customFormat="1" x14ac:dyDescent="0.4">
      <c r="A51" s="3">
        <v>43941</v>
      </c>
      <c r="B51" s="30">
        <v>49</v>
      </c>
      <c r="C51" s="9" t="str">
        <f t="shared" si="1"/>
        <v>Montag</v>
      </c>
      <c r="D51" s="68">
        <v>1571</v>
      </c>
      <c r="E51" s="68">
        <v>1524</v>
      </c>
      <c r="F51" s="68">
        <v>1618</v>
      </c>
      <c r="G51" s="68">
        <v>1497</v>
      </c>
      <c r="H51" s="68">
        <v>1452</v>
      </c>
      <c r="I51" s="68">
        <v>1543</v>
      </c>
      <c r="J51" s="68">
        <v>0.79</v>
      </c>
      <c r="K51" s="68">
        <v>0.78</v>
      </c>
      <c r="L51" s="68">
        <v>0.8</v>
      </c>
      <c r="M51" s="68">
        <v>0.84</v>
      </c>
      <c r="N51" s="68">
        <v>0.83</v>
      </c>
      <c r="O51" s="68">
        <v>0.84</v>
      </c>
      <c r="P51" s="12">
        <f t="shared" si="3"/>
        <v>1669</v>
      </c>
      <c r="Q51" s="15">
        <f t="shared" si="21"/>
        <v>0.83505543404479976</v>
      </c>
      <c r="R51" s="4">
        <f t="shared" si="31"/>
        <v>1785</v>
      </c>
      <c r="S51" s="4">
        <f t="shared" si="29"/>
        <v>1497.5</v>
      </c>
      <c r="T51" s="7">
        <f t="shared" si="10"/>
        <v>0.78784690253847167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1422.4285714285713</v>
      </c>
      <c r="AA51" s="22">
        <f t="shared" si="7"/>
        <v>0.82823157544501746</v>
      </c>
      <c r="AB51" s="4">
        <f t="shared" si="32"/>
        <v>1453.5796725273181</v>
      </c>
      <c r="AC51" s="8">
        <f t="shared" si="12"/>
        <v>0.84636979767852494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4.9999999999999933E-2</v>
      </c>
      <c r="AK51" s="15">
        <f t="shared" si="23"/>
        <v>0</v>
      </c>
      <c r="AL51" s="15">
        <f t="shared" si="28"/>
        <v>1.1768424554982504E-2</v>
      </c>
      <c r="AM51" s="15">
        <f t="shared" si="24"/>
        <v>6.3697976785249688E-3</v>
      </c>
      <c r="AN51" s="15">
        <f t="shared" si="25"/>
        <v>6.0000000000000053E-2</v>
      </c>
      <c r="AO51" s="15">
        <f t="shared" si="26"/>
        <v>1.6561023010608134E-2</v>
      </c>
      <c r="AP51" s="15">
        <f t="shared" si="33"/>
        <v>74</v>
      </c>
      <c r="AQ51" s="15">
        <f t="shared" si="20"/>
        <v>98</v>
      </c>
      <c r="AR51" s="15">
        <f t="shared" si="34"/>
        <v>148.57142857142867</v>
      </c>
      <c r="AS51" s="15">
        <f t="shared" si="35"/>
        <v>117.42032747268195</v>
      </c>
    </row>
    <row r="52" spans="1:45" s="9" customFormat="1" x14ac:dyDescent="0.4">
      <c r="A52" s="3">
        <v>43942</v>
      </c>
      <c r="B52" s="30">
        <v>50</v>
      </c>
      <c r="C52" s="9" t="str">
        <f t="shared" si="1"/>
        <v>Dienstag</v>
      </c>
      <c r="D52" s="68">
        <v>1363</v>
      </c>
      <c r="E52" s="68">
        <v>1313</v>
      </c>
      <c r="F52" s="68">
        <v>1413</v>
      </c>
      <c r="G52" s="68">
        <v>1423</v>
      </c>
      <c r="H52" s="68">
        <v>1378</v>
      </c>
      <c r="I52" s="68">
        <v>1468</v>
      </c>
      <c r="J52" s="68">
        <v>0.77</v>
      </c>
      <c r="K52" s="68">
        <v>0.76</v>
      </c>
      <c r="L52" s="68">
        <v>0.79</v>
      </c>
      <c r="M52" s="68">
        <v>0.82</v>
      </c>
      <c r="N52" s="68">
        <v>0.81</v>
      </c>
      <c r="O52" s="68">
        <v>0.83</v>
      </c>
      <c r="P52" s="12">
        <f t="shared" si="3"/>
        <v>1581.7142857142858</v>
      </c>
      <c r="Q52" s="15">
        <f t="shared" si="21"/>
        <v>0.82301024428684</v>
      </c>
      <c r="R52" s="4">
        <f t="shared" si="31"/>
        <v>2237</v>
      </c>
      <c r="S52" s="4">
        <f t="shared" si="29"/>
        <v>1423</v>
      </c>
      <c r="T52" s="7">
        <f t="shared" si="10"/>
        <v>0.77400054392167528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1350.4285714285713</v>
      </c>
      <c r="AA52" s="8">
        <f t="shared" si="7"/>
        <v>0.80912436874090554</v>
      </c>
      <c r="AB52" s="4">
        <f t="shared" si="32"/>
        <v>1373.7853639618231</v>
      </c>
      <c r="AC52" s="8">
        <f t="shared" si="12"/>
        <v>0.82311885198431578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1.0875631259094409E-2</v>
      </c>
      <c r="AM52" s="15">
        <f t="shared" si="24"/>
        <v>3.1188519843158291E-3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60</v>
      </c>
      <c r="AQ52" s="15">
        <f t="shared" si="20"/>
        <v>218.71428571428578</v>
      </c>
      <c r="AR52" s="15">
        <f t="shared" si="34"/>
        <v>12.571428571428669</v>
      </c>
      <c r="AS52" s="15">
        <f t="shared" si="35"/>
        <v>10.785363961823123</v>
      </c>
    </row>
    <row r="53" spans="1:45" s="9" customFormat="1" x14ac:dyDescent="0.4">
      <c r="A53" s="3">
        <v>43943</v>
      </c>
      <c r="B53" s="30">
        <v>51</v>
      </c>
      <c r="C53" s="9" t="str">
        <f t="shared" si="1"/>
        <v>Mittwoch</v>
      </c>
      <c r="D53" s="68">
        <v>1312</v>
      </c>
      <c r="E53" s="68">
        <v>1263</v>
      </c>
      <c r="F53" s="68">
        <v>1363</v>
      </c>
      <c r="G53" s="68">
        <v>1388</v>
      </c>
      <c r="H53" s="68">
        <v>1340</v>
      </c>
      <c r="I53" s="68">
        <v>1435</v>
      </c>
      <c r="J53" s="68">
        <v>0.81</v>
      </c>
      <c r="K53" s="68">
        <v>0.8</v>
      </c>
      <c r="L53" s="68">
        <v>0.83</v>
      </c>
      <c r="M53" s="68">
        <v>0.83</v>
      </c>
      <c r="N53" s="68">
        <v>0.82</v>
      </c>
      <c r="O53" s="68">
        <v>0.84</v>
      </c>
      <c r="P53" s="12">
        <f t="shared" si="3"/>
        <v>1492</v>
      </c>
      <c r="Q53" s="15">
        <f t="shared" si="21"/>
        <v>0.82823157544501746</v>
      </c>
      <c r="R53" s="4">
        <f t="shared" si="31"/>
        <v>2352</v>
      </c>
      <c r="S53" s="4">
        <f t="shared" si="29"/>
        <v>1388.5</v>
      </c>
      <c r="T53" s="7">
        <f t="shared" si="10"/>
        <v>0.81317715959004389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1288.5714285714287</v>
      </c>
      <c r="AA53" s="8">
        <f t="shared" si="7"/>
        <v>0.81466763005780352</v>
      </c>
      <c r="AB53" s="4">
        <f t="shared" si="32"/>
        <v>1290.2153064186375</v>
      </c>
      <c r="AC53" s="8">
        <f t="shared" si="12"/>
        <v>0.8157069314424189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1.9999999999999907E-2</v>
      </c>
      <c r="AK53" s="15">
        <f t="shared" si="23"/>
        <v>0</v>
      </c>
      <c r="AL53" s="15">
        <f t="shared" si="28"/>
        <v>1.5332369942196444E-2</v>
      </c>
      <c r="AM53" s="15">
        <f t="shared" si="24"/>
        <v>1.4293068557581057E-2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76</v>
      </c>
      <c r="AQ53" s="15">
        <f t="shared" si="20"/>
        <v>180</v>
      </c>
      <c r="AR53" s="15">
        <f t="shared" si="34"/>
        <v>23.428571428571331</v>
      </c>
      <c r="AS53" s="15">
        <f t="shared" si="35"/>
        <v>21.78469358136249</v>
      </c>
    </row>
    <row r="54" spans="1:45" s="9" customFormat="1" x14ac:dyDescent="0.4">
      <c r="A54" s="3">
        <v>43944</v>
      </c>
      <c r="B54" s="30">
        <v>52</v>
      </c>
      <c r="C54" s="9" t="str">
        <f t="shared" si="1"/>
        <v>Donnerstag</v>
      </c>
      <c r="D54" s="68">
        <v>1292</v>
      </c>
      <c r="E54" s="68">
        <v>1252</v>
      </c>
      <c r="F54" s="68">
        <v>1337</v>
      </c>
      <c r="G54" s="68">
        <v>1384</v>
      </c>
      <c r="H54" s="68">
        <v>1338</v>
      </c>
      <c r="I54" s="68">
        <v>1433</v>
      </c>
      <c r="J54" s="68">
        <v>0.89</v>
      </c>
      <c r="K54" s="68">
        <v>0.87</v>
      </c>
      <c r="L54" s="68">
        <v>0.92</v>
      </c>
      <c r="M54" s="68">
        <v>0.81</v>
      </c>
      <c r="N54" s="68">
        <v>0.8</v>
      </c>
      <c r="O54" s="68">
        <v>0.82</v>
      </c>
      <c r="P54" s="12">
        <f t="shared" si="3"/>
        <v>1422.4285714285713</v>
      </c>
      <c r="Q54" s="15">
        <f t="shared" si="21"/>
        <v>0.80912436874090554</v>
      </c>
      <c r="R54" s="4">
        <f t="shared" si="31"/>
        <v>2337</v>
      </c>
      <c r="S54" s="4">
        <f t="shared" si="29"/>
        <v>1384.5</v>
      </c>
      <c r="T54" s="7">
        <f t="shared" si="10"/>
        <v>0.89351403678606001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1233.1428571428571</v>
      </c>
      <c r="AA54" s="8">
        <f t="shared" si="7"/>
        <v>0.826503255457679</v>
      </c>
      <c r="AB54" s="4">
        <f t="shared" si="32"/>
        <v>1245.0756757502998</v>
      </c>
      <c r="AC54" s="8">
        <f t="shared" si="12"/>
        <v>0.83450112315703739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1.6503255457678945E-2</v>
      </c>
      <c r="AM54" s="15">
        <f t="shared" si="24"/>
        <v>2.4501123157037341E-2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92</v>
      </c>
      <c r="AQ54" s="15">
        <f t="shared" si="20"/>
        <v>130.42857142857133</v>
      </c>
      <c r="AR54" s="15">
        <f t="shared" si="34"/>
        <v>58.85714285714289</v>
      </c>
      <c r="AS54" s="15">
        <f t="shared" si="35"/>
        <v>46.924324249700248</v>
      </c>
    </row>
    <row r="55" spans="1:45" s="9" customFormat="1" x14ac:dyDescent="0.4">
      <c r="A55" s="3">
        <v>43945</v>
      </c>
      <c r="B55" s="30">
        <v>53</v>
      </c>
      <c r="C55" s="9" t="str">
        <f t="shared" si="1"/>
        <v>Freitag</v>
      </c>
      <c r="D55" s="68">
        <v>1157</v>
      </c>
      <c r="E55" s="68">
        <v>1115</v>
      </c>
      <c r="F55" s="68">
        <v>1197</v>
      </c>
      <c r="G55" s="68">
        <v>1281</v>
      </c>
      <c r="H55" s="68">
        <v>1235</v>
      </c>
      <c r="I55" s="68">
        <v>1327</v>
      </c>
      <c r="J55" s="68">
        <v>0.86</v>
      </c>
      <c r="K55" s="68">
        <v>0.84</v>
      </c>
      <c r="L55" s="68">
        <v>0.88</v>
      </c>
      <c r="M55" s="68">
        <v>0.81</v>
      </c>
      <c r="N55" s="68">
        <v>0.8</v>
      </c>
      <c r="O55" s="68">
        <v>0.82</v>
      </c>
      <c r="P55" s="12">
        <f t="shared" si="3"/>
        <v>1350.4285714285713</v>
      </c>
      <c r="Q55" s="15">
        <f t="shared" si="21"/>
        <v>0.81466763005780352</v>
      </c>
      <c r="R55" s="4">
        <f t="shared" si="31"/>
        <v>2055</v>
      </c>
      <c r="S55" s="4">
        <f t="shared" si="29"/>
        <v>1281</v>
      </c>
      <c r="T55" s="7">
        <f t="shared" si="10"/>
        <v>0.85542570951585972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1169.4285714285713</v>
      </c>
      <c r="AA55" s="8">
        <f t="shared" si="7"/>
        <v>0.8221351812795018</v>
      </c>
      <c r="AB55" s="4">
        <f t="shared" si="32"/>
        <v>1158.8903012035084</v>
      </c>
      <c r="AC55" s="8">
        <f t="shared" si="12"/>
        <v>0.81472653494270963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4.9999999999999933E-2</v>
      </c>
      <c r="AK55" s="15">
        <f t="shared" si="23"/>
        <v>0</v>
      </c>
      <c r="AL55" s="15">
        <f t="shared" si="28"/>
        <v>1.213518127950175E-2</v>
      </c>
      <c r="AM55" s="15">
        <f t="shared" si="24"/>
        <v>4.7265349427095815E-3</v>
      </c>
      <c r="AN55" s="15">
        <f t="shared" si="25"/>
        <v>8.9999999999999969E-2</v>
      </c>
      <c r="AO55" s="15">
        <f t="shared" si="26"/>
        <v>3.9436463114625453E-2</v>
      </c>
      <c r="AP55" s="15">
        <f t="shared" si="33"/>
        <v>124</v>
      </c>
      <c r="AQ55" s="15">
        <f t="shared" si="20"/>
        <v>193.42857142857133</v>
      </c>
      <c r="AR55" s="15">
        <f t="shared" si="34"/>
        <v>12.428571428571331</v>
      </c>
      <c r="AS55" s="15">
        <f t="shared" si="35"/>
        <v>1.890301203508443</v>
      </c>
    </row>
    <row r="56" spans="1:45" s="9" customFormat="1" x14ac:dyDescent="0.4">
      <c r="A56" s="3">
        <v>43946</v>
      </c>
      <c r="B56" s="30">
        <v>54</v>
      </c>
      <c r="C56" s="9" t="str">
        <f t="shared" si="1"/>
        <v>Samstag</v>
      </c>
      <c r="D56" s="68">
        <v>1017</v>
      </c>
      <c r="E56" s="68">
        <v>980</v>
      </c>
      <c r="F56" s="68">
        <v>1050</v>
      </c>
      <c r="G56" s="68">
        <v>1194</v>
      </c>
      <c r="H56" s="68">
        <v>1152</v>
      </c>
      <c r="I56" s="68">
        <v>1237</v>
      </c>
      <c r="J56" s="68">
        <v>0.84</v>
      </c>
      <c r="K56" s="68">
        <v>0.82</v>
      </c>
      <c r="L56" s="68">
        <v>0.86</v>
      </c>
      <c r="M56" s="68">
        <v>0.83</v>
      </c>
      <c r="N56" s="68">
        <v>0.82</v>
      </c>
      <c r="O56" s="68">
        <v>0.84</v>
      </c>
      <c r="P56" s="12">
        <f t="shared" si="3"/>
        <v>1288.5714285714287</v>
      </c>
      <c r="Q56" s="15">
        <f t="shared" si="21"/>
        <v>0.826503255457679</v>
      </c>
      <c r="R56" s="4">
        <f t="shared" si="31"/>
        <v>1737</v>
      </c>
      <c r="S56" s="4">
        <f t="shared" si="29"/>
        <v>1194.5</v>
      </c>
      <c r="T56" s="7">
        <f t="shared" si="10"/>
        <v>0.83942375263527758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1111</v>
      </c>
      <c r="AA56" s="8">
        <f t="shared" si="7"/>
        <v>0.82270178779223535</v>
      </c>
      <c r="AB56" s="4">
        <f t="shared" si="32"/>
        <v>1105.9105751086561</v>
      </c>
      <c r="AC56" s="8">
        <f t="shared" si="12"/>
        <v>0.81893303985619303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7.2982122077646094E-3</v>
      </c>
      <c r="AM56" s="15">
        <f t="shared" si="24"/>
        <v>1.1066960143806925E-2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177</v>
      </c>
      <c r="AQ56" s="15">
        <f t="shared" si="20"/>
        <v>271.57142857142867</v>
      </c>
      <c r="AR56" s="15">
        <f t="shared" si="34"/>
        <v>94</v>
      </c>
      <c r="AS56" s="15">
        <f t="shared" si="35"/>
        <v>88.910575108656076</v>
      </c>
    </row>
    <row r="57" spans="1:45" s="9" customFormat="1" x14ac:dyDescent="0.4">
      <c r="A57" s="3">
        <v>43947</v>
      </c>
      <c r="B57" s="30">
        <v>55</v>
      </c>
      <c r="C57" s="9" t="str">
        <f t="shared" si="1"/>
        <v>Sonntag</v>
      </c>
      <c r="D57" s="68">
        <v>920</v>
      </c>
      <c r="E57" s="68">
        <v>883</v>
      </c>
      <c r="F57" s="68">
        <v>958</v>
      </c>
      <c r="G57" s="68">
        <v>1096</v>
      </c>
      <c r="H57" s="68">
        <v>1057</v>
      </c>
      <c r="I57" s="68">
        <v>1135</v>
      </c>
      <c r="J57" s="68">
        <v>0.79</v>
      </c>
      <c r="K57" s="68">
        <v>0.77</v>
      </c>
      <c r="L57" s="68">
        <v>0.81</v>
      </c>
      <c r="M57" s="68">
        <v>0.82</v>
      </c>
      <c r="N57" s="68">
        <v>0.81</v>
      </c>
      <c r="O57" s="68">
        <v>0.83</v>
      </c>
      <c r="P57" s="12">
        <f t="shared" si="3"/>
        <v>1233.1428571428571</v>
      </c>
      <c r="Q57" s="15">
        <f t="shared" si="21"/>
        <v>0.8221351812795018</v>
      </c>
      <c r="R57" s="4">
        <f t="shared" si="31"/>
        <v>1018</v>
      </c>
      <c r="S57" s="4">
        <f t="shared" si="29"/>
        <v>1096.5</v>
      </c>
      <c r="T57" s="7">
        <f t="shared" si="10"/>
        <v>0.78970111631256756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1049.1428571428571</v>
      </c>
      <c r="AA57" s="22">
        <f t="shared" si="7"/>
        <v>0.81419068736141897</v>
      </c>
      <c r="AB57" s="4">
        <f t="shared" si="32"/>
        <v>1061.1416313933389</v>
      </c>
      <c r="AC57" s="8">
        <f t="shared" si="12"/>
        <v>0.82350237469549581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2.9999999999999916E-2</v>
      </c>
      <c r="AK57" s="15">
        <f t="shared" si="23"/>
        <v>0</v>
      </c>
      <c r="AL57" s="15">
        <f t="shared" si="28"/>
        <v>5.8093126385809768E-3</v>
      </c>
      <c r="AM57" s="15">
        <f t="shared" si="24"/>
        <v>3.5023746954958579E-3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176</v>
      </c>
      <c r="AQ57" s="15">
        <f t="shared" si="20"/>
        <v>313.14285714285711</v>
      </c>
      <c r="AR57" s="15">
        <f t="shared" si="34"/>
        <v>129.14285714285711</v>
      </c>
      <c r="AS57" s="15">
        <f t="shared" si="35"/>
        <v>141.14163139333891</v>
      </c>
    </row>
    <row r="58" spans="1:45" x14ac:dyDescent="0.4">
      <c r="A58" s="10">
        <v>43948</v>
      </c>
      <c r="B58" s="30">
        <v>56</v>
      </c>
      <c r="C58" s="11" t="str">
        <f t="shared" si="1"/>
        <v>Montag</v>
      </c>
      <c r="D58" s="68">
        <v>1125</v>
      </c>
      <c r="E58" s="68">
        <v>1088</v>
      </c>
      <c r="F58" s="68">
        <v>1161</v>
      </c>
      <c r="G58" s="68">
        <v>1055</v>
      </c>
      <c r="H58" s="68">
        <v>1016</v>
      </c>
      <c r="I58" s="68">
        <v>1091</v>
      </c>
      <c r="J58" s="68">
        <v>0.76</v>
      </c>
      <c r="K58" s="68">
        <v>0.74</v>
      </c>
      <c r="L58" s="68">
        <v>0.78</v>
      </c>
      <c r="M58" s="68">
        <v>0.82</v>
      </c>
      <c r="N58" s="68">
        <v>0.81</v>
      </c>
      <c r="O58" s="68">
        <v>0.83</v>
      </c>
      <c r="P58" s="12">
        <f t="shared" si="3"/>
        <v>1169.4285714285713</v>
      </c>
      <c r="Q58" s="15">
        <f t="shared" si="21"/>
        <v>0.82270178779223535</v>
      </c>
      <c r="R58" s="12">
        <f t="shared" si="31"/>
        <v>1144</v>
      </c>
      <c r="S58" s="4">
        <f t="shared" si="29"/>
        <v>1054.75</v>
      </c>
      <c r="T58" s="7">
        <f t="shared" si="10"/>
        <v>0.76182737450343085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999.71428571428567</v>
      </c>
      <c r="AA58" s="8">
        <f t="shared" si="7"/>
        <v>0.81070435588507872</v>
      </c>
      <c r="AB58" s="12">
        <f t="shared" si="32"/>
        <v>1004.9816672113377</v>
      </c>
      <c r="AC58" s="16">
        <f t="shared" si="12"/>
        <v>0.81497586544014877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5.9999999999999942E-2</v>
      </c>
      <c r="AK58" s="15">
        <f t="shared" si="23"/>
        <v>0</v>
      </c>
      <c r="AL58" s="15">
        <f t="shared" si="28"/>
        <v>9.295644114921231E-3</v>
      </c>
      <c r="AM58" s="15">
        <f t="shared" si="24"/>
        <v>5.0241345598511788E-3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70</v>
      </c>
      <c r="AQ58" s="15">
        <f t="shared" si="20"/>
        <v>44.428571428571331</v>
      </c>
      <c r="AR58" s="15">
        <f t="shared" si="34"/>
        <v>125.28571428571433</v>
      </c>
      <c r="AS58" s="15">
        <f t="shared" si="35"/>
        <v>120.01833278866229</v>
      </c>
    </row>
    <row r="59" spans="1:45" x14ac:dyDescent="0.4">
      <c r="A59" s="10">
        <v>43949</v>
      </c>
      <c r="B59" s="30">
        <v>57</v>
      </c>
      <c r="C59" s="11" t="str">
        <f t="shared" si="1"/>
        <v>Dienstag</v>
      </c>
      <c r="D59" s="68">
        <v>954</v>
      </c>
      <c r="E59" s="68">
        <v>916</v>
      </c>
      <c r="F59" s="68">
        <v>992</v>
      </c>
      <c r="G59" s="68">
        <v>1004</v>
      </c>
      <c r="H59" s="68">
        <v>967</v>
      </c>
      <c r="I59" s="68">
        <v>1040</v>
      </c>
      <c r="J59" s="68">
        <v>0.78</v>
      </c>
      <c r="K59" s="68">
        <v>0.77</v>
      </c>
      <c r="L59" s="68">
        <v>0.8</v>
      </c>
      <c r="M59" s="68">
        <v>0.81</v>
      </c>
      <c r="N59" s="68">
        <v>0.8</v>
      </c>
      <c r="O59" s="68">
        <v>0.82</v>
      </c>
      <c r="P59" s="12">
        <f t="shared" si="3"/>
        <v>1111</v>
      </c>
      <c r="Q59" s="15">
        <f t="shared" si="21"/>
        <v>0.81419068736141897</v>
      </c>
      <c r="R59" s="12">
        <f t="shared" si="31"/>
        <v>1304</v>
      </c>
      <c r="S59" s="4">
        <f t="shared" si="29"/>
        <v>1004</v>
      </c>
      <c r="T59" s="7">
        <f t="shared" si="10"/>
        <v>0.78376268540202965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949.57142857142856</v>
      </c>
      <c r="AA59" s="22">
        <f t="shared" si="7"/>
        <v>0.81199609088688007</v>
      </c>
      <c r="AB59" s="12">
        <f t="shared" si="32"/>
        <v>955.55265380582284</v>
      </c>
      <c r="AC59" s="16">
        <f t="shared" si="12"/>
        <v>0.81711074720752019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1.9960908868800198E-3</v>
      </c>
      <c r="AM59" s="15">
        <f t="shared" si="24"/>
        <v>7.1107472075201406E-3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50</v>
      </c>
      <c r="AQ59" s="15">
        <f t="shared" si="20"/>
        <v>157</v>
      </c>
      <c r="AR59" s="15">
        <f t="shared" si="34"/>
        <v>4.4285714285714448</v>
      </c>
      <c r="AS59" s="15">
        <f t="shared" si="35"/>
        <v>1.5526538058228425</v>
      </c>
    </row>
    <row r="60" spans="1:45" x14ac:dyDescent="0.4">
      <c r="A60" s="10">
        <v>43950</v>
      </c>
      <c r="B60" s="30">
        <v>58</v>
      </c>
      <c r="C60" s="11" t="str">
        <f t="shared" si="1"/>
        <v>Mittwoch</v>
      </c>
      <c r="D60" s="68">
        <v>879</v>
      </c>
      <c r="E60" s="68">
        <v>832</v>
      </c>
      <c r="F60" s="68">
        <v>926</v>
      </c>
      <c r="G60" s="68">
        <v>969</v>
      </c>
      <c r="H60" s="68">
        <v>929</v>
      </c>
      <c r="I60" s="68">
        <v>1009</v>
      </c>
      <c r="J60" s="68">
        <v>0.81</v>
      </c>
      <c r="K60" s="68">
        <v>0.79</v>
      </c>
      <c r="L60" s="68">
        <v>0.83</v>
      </c>
      <c r="M60" s="68">
        <v>0.81</v>
      </c>
      <c r="N60" s="68">
        <v>0.8</v>
      </c>
      <c r="O60" s="68">
        <v>0.82</v>
      </c>
      <c r="P60" s="12">
        <f t="shared" si="3"/>
        <v>1049.1428571428571</v>
      </c>
      <c r="Q60" s="15">
        <f t="shared" si="21"/>
        <v>0.81070435588507872</v>
      </c>
      <c r="R60" s="12">
        <f t="shared" si="31"/>
        <v>1478</v>
      </c>
      <c r="S60" s="4">
        <f t="shared" si="29"/>
        <v>969.5</v>
      </c>
      <c r="T60" s="7">
        <f t="shared" si="10"/>
        <v>0.81163666806195056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910</v>
      </c>
      <c r="AA60" s="8">
        <f t="shared" si="7"/>
        <v>0.81908190819081905</v>
      </c>
      <c r="AB60" s="12">
        <f t="shared" si="32"/>
        <v>899.54232174289166</v>
      </c>
      <c r="AC60" s="16">
        <f t="shared" si="12"/>
        <v>0.80966905647424992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9.0819081908189991E-3</v>
      </c>
      <c r="AM60" s="15">
        <f t="shared" si="24"/>
        <v>3.3094352575013808E-4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90</v>
      </c>
      <c r="AQ60" s="15">
        <f t="shared" si="20"/>
        <v>170.14285714285711</v>
      </c>
      <c r="AR60" s="15">
        <f t="shared" si="34"/>
        <v>31</v>
      </c>
      <c r="AS60" s="15">
        <f t="shared" si="35"/>
        <v>20.542321742891659</v>
      </c>
    </row>
    <row r="61" spans="1:45" x14ac:dyDescent="0.4">
      <c r="A61" s="10">
        <v>43951</v>
      </c>
      <c r="B61" s="30">
        <v>59</v>
      </c>
      <c r="C61" s="11" t="str">
        <f t="shared" si="1"/>
        <v>Donnerstag</v>
      </c>
      <c r="D61" s="68">
        <v>946</v>
      </c>
      <c r="E61" s="68">
        <v>902</v>
      </c>
      <c r="F61" s="68">
        <v>981</v>
      </c>
      <c r="G61" s="68">
        <v>976</v>
      </c>
      <c r="H61" s="68">
        <v>934</v>
      </c>
      <c r="I61" s="68">
        <v>1015</v>
      </c>
      <c r="J61" s="68">
        <v>0.89</v>
      </c>
      <c r="K61" s="68">
        <v>0.87</v>
      </c>
      <c r="L61" s="68">
        <v>0.92</v>
      </c>
      <c r="M61" s="68">
        <v>0.81</v>
      </c>
      <c r="N61" s="68">
        <v>0.8</v>
      </c>
      <c r="O61" s="68">
        <v>0.82</v>
      </c>
      <c r="P61" s="12">
        <f t="shared" si="3"/>
        <v>999.71428571428567</v>
      </c>
      <c r="Q61" s="15">
        <f t="shared" si="21"/>
        <v>0.81199609088688007</v>
      </c>
      <c r="R61" s="12">
        <f t="shared" si="31"/>
        <v>1639</v>
      </c>
      <c r="S61" s="4">
        <f t="shared" si="29"/>
        <v>976</v>
      </c>
      <c r="T61" s="7">
        <f t="shared" si="10"/>
        <v>0.8901048791609667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888.57142857142856</v>
      </c>
      <c r="AA61" s="8">
        <f t="shared" si="7"/>
        <v>0.84694989106753815</v>
      </c>
      <c r="AB61" s="12">
        <f t="shared" si="32"/>
        <v>863.86244717750867</v>
      </c>
      <c r="AC61" s="16">
        <f t="shared" si="12"/>
        <v>0.82339830204827902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7.999999999999996E-2</v>
      </c>
      <c r="AK61" s="15">
        <f t="shared" si="23"/>
        <v>0</v>
      </c>
      <c r="AL61" s="15">
        <f t="shared" si="28"/>
        <v>3.6949891067538099E-2</v>
      </c>
      <c r="AM61" s="15">
        <f t="shared" si="24"/>
        <v>1.3398302048278965E-2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30</v>
      </c>
      <c r="AQ61" s="15">
        <f t="shared" si="20"/>
        <v>53.714285714285666</v>
      </c>
      <c r="AR61" s="15">
        <f t="shared" si="34"/>
        <v>57.428571428571445</v>
      </c>
      <c r="AS61" s="15">
        <f t="shared" si="35"/>
        <v>82.13755282249133</v>
      </c>
    </row>
    <row r="62" spans="1:45" x14ac:dyDescent="0.4">
      <c r="A62" s="10">
        <v>43952</v>
      </c>
      <c r="B62" s="30">
        <v>60</v>
      </c>
      <c r="C62" s="11" t="str">
        <f t="shared" si="1"/>
        <v>Freitag</v>
      </c>
      <c r="D62" s="68">
        <v>806</v>
      </c>
      <c r="E62" s="68">
        <v>766</v>
      </c>
      <c r="F62" s="68">
        <v>848</v>
      </c>
      <c r="G62" s="68">
        <v>896</v>
      </c>
      <c r="H62" s="68">
        <v>854</v>
      </c>
      <c r="I62" s="68">
        <v>937</v>
      </c>
      <c r="J62" s="68">
        <v>0.85</v>
      </c>
      <c r="K62" s="68">
        <v>0.82</v>
      </c>
      <c r="L62" s="68">
        <v>0.87</v>
      </c>
      <c r="M62" s="68">
        <v>0.82</v>
      </c>
      <c r="N62" s="68">
        <v>0.81</v>
      </c>
      <c r="O62" s="68">
        <v>0.83</v>
      </c>
      <c r="P62" s="12">
        <f t="shared" si="3"/>
        <v>949.57142857142856</v>
      </c>
      <c r="Q62" s="15">
        <f t="shared" si="21"/>
        <v>0.81908190819081905</v>
      </c>
      <c r="R62" s="12">
        <f t="shared" si="31"/>
        <v>945</v>
      </c>
      <c r="S62" s="4">
        <f t="shared" si="29"/>
        <v>896.25</v>
      </c>
      <c r="T62" s="7">
        <f t="shared" si="10"/>
        <v>0.84972742356008535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858.42857142857144</v>
      </c>
      <c r="AA62" s="8">
        <f t="shared" si="7"/>
        <v>0.85867390683052303</v>
      </c>
      <c r="AB62" s="12">
        <f t="shared" si="32"/>
        <v>815.96997834600518</v>
      </c>
      <c r="AC62" s="16">
        <f t="shared" si="12"/>
        <v>0.81620317925436359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3.0000000000000027E-2</v>
      </c>
      <c r="AK62" s="15">
        <f t="shared" si="23"/>
        <v>0</v>
      </c>
      <c r="AL62" s="15">
        <f t="shared" si="28"/>
        <v>3.8673906830523075E-2</v>
      </c>
      <c r="AM62" s="15">
        <f t="shared" si="24"/>
        <v>3.7968207456363645E-3</v>
      </c>
      <c r="AN62" s="15">
        <f t="shared" si="25"/>
        <v>0.10999999999999999</v>
      </c>
      <c r="AO62" s="15">
        <f t="shared" si="26"/>
        <v>0.11579232995530708</v>
      </c>
      <c r="AP62" s="15">
        <f t="shared" si="33"/>
        <v>90</v>
      </c>
      <c r="AQ62" s="15">
        <f t="shared" si="20"/>
        <v>143.57142857142856</v>
      </c>
      <c r="AR62" s="15">
        <f t="shared" si="34"/>
        <v>52.428571428571445</v>
      </c>
      <c r="AS62" s="15">
        <f t="shared" si="35"/>
        <v>9.9699783460051776</v>
      </c>
    </row>
    <row r="63" spans="1:45" x14ac:dyDescent="0.4">
      <c r="A63" s="10">
        <v>43953</v>
      </c>
      <c r="B63" s="30">
        <v>61</v>
      </c>
      <c r="C63" s="11" t="str">
        <f t="shared" si="1"/>
        <v>Samstag</v>
      </c>
      <c r="D63" s="68">
        <v>740</v>
      </c>
      <c r="E63" s="68">
        <v>702</v>
      </c>
      <c r="F63" s="68">
        <v>778</v>
      </c>
      <c r="G63" s="68">
        <v>843</v>
      </c>
      <c r="H63" s="68">
        <v>800</v>
      </c>
      <c r="I63" s="68">
        <v>883</v>
      </c>
      <c r="J63" s="68">
        <v>0.84</v>
      </c>
      <c r="K63" s="68">
        <v>0.81</v>
      </c>
      <c r="L63" s="68">
        <v>0.86</v>
      </c>
      <c r="M63" s="68">
        <v>0.85</v>
      </c>
      <c r="N63" s="68">
        <v>0.83</v>
      </c>
      <c r="O63" s="68">
        <v>0.86</v>
      </c>
      <c r="P63" s="12">
        <f t="shared" si="3"/>
        <v>910</v>
      </c>
      <c r="Q63" s="15">
        <f t="shared" si="21"/>
        <v>0.84694989106753815</v>
      </c>
      <c r="R63" s="12">
        <f t="shared" si="31"/>
        <v>793</v>
      </c>
      <c r="S63" s="4">
        <f t="shared" si="29"/>
        <v>842.75</v>
      </c>
      <c r="T63" s="7">
        <f t="shared" si="10"/>
        <v>0.83939243027888444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840.71428571428567</v>
      </c>
      <c r="AA63" s="8">
        <f t="shared" si="7"/>
        <v>0.88536181736121555</v>
      </c>
      <c r="AB63" s="12">
        <f t="shared" si="32"/>
        <v>783.70658254236628</v>
      </c>
      <c r="AC63" s="16">
        <f t="shared" si="12"/>
        <v>0.82532662521386546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1.0000000000000009E-2</v>
      </c>
      <c r="AK63" s="15">
        <f t="shared" si="23"/>
        <v>0</v>
      </c>
      <c r="AL63" s="15">
        <f t="shared" si="28"/>
        <v>3.5361817361215575E-2</v>
      </c>
      <c r="AM63" s="15">
        <f t="shared" si="24"/>
        <v>2.4673374786134517E-2</v>
      </c>
      <c r="AN63" s="15">
        <f t="shared" si="25"/>
        <v>0.19999999999999996</v>
      </c>
      <c r="AO63" s="15">
        <f t="shared" si="26"/>
        <v>9.2966422820787931E-2</v>
      </c>
      <c r="AP63" s="15">
        <f t="shared" si="33"/>
        <v>103</v>
      </c>
      <c r="AQ63" s="15">
        <f t="shared" si="20"/>
        <v>170</v>
      </c>
      <c r="AR63" s="15">
        <f t="shared" si="34"/>
        <v>100.71428571428567</v>
      </c>
      <c r="AS63" s="15">
        <f t="shared" si="35"/>
        <v>43.706582542366277</v>
      </c>
    </row>
    <row r="64" spans="1:45" s="57" customFormat="1" x14ac:dyDescent="0.4">
      <c r="A64" s="55">
        <v>43954</v>
      </c>
      <c r="B64" s="56">
        <v>62</v>
      </c>
      <c r="C64" s="57" t="str">
        <f t="shared" si="1"/>
        <v>Sonntag</v>
      </c>
      <c r="D64" s="68">
        <v>770</v>
      </c>
      <c r="E64" s="68">
        <v>731</v>
      </c>
      <c r="F64" s="68">
        <v>814</v>
      </c>
      <c r="G64" s="68">
        <v>816</v>
      </c>
      <c r="H64" s="68">
        <v>775</v>
      </c>
      <c r="I64" s="68">
        <v>855</v>
      </c>
      <c r="J64" s="68">
        <v>0.84</v>
      </c>
      <c r="K64" s="68">
        <v>0.81</v>
      </c>
      <c r="L64" s="68">
        <v>0.86</v>
      </c>
      <c r="M64" s="68">
        <v>0.86</v>
      </c>
      <c r="N64" s="68">
        <v>0.85</v>
      </c>
      <c r="O64" s="68">
        <v>0.87</v>
      </c>
      <c r="P64" s="58">
        <f t="shared" si="3"/>
        <v>888.57142857142856</v>
      </c>
      <c r="Q64" s="59">
        <f t="shared" si="21"/>
        <v>0.85867390683052303</v>
      </c>
      <c r="R64" s="58">
        <f t="shared" si="31"/>
        <v>679</v>
      </c>
      <c r="S64" s="58">
        <f t="shared" si="29"/>
        <v>815.5</v>
      </c>
      <c r="T64" s="59">
        <f t="shared" si="10"/>
        <v>0.84115523465703967</v>
      </c>
      <c r="U64" s="60">
        <v>43958</v>
      </c>
      <c r="V64" s="57" t="str">
        <f t="shared" si="22"/>
        <v>Donnerstag</v>
      </c>
      <c r="W64" s="61">
        <v>1284</v>
      </c>
      <c r="X64" s="59">
        <v>0.71</v>
      </c>
      <c r="Y64" s="59"/>
      <c r="Z64" s="58">
        <f t="shared" si="30"/>
        <v>825.28571428571433</v>
      </c>
      <c r="AA64" s="65">
        <f t="shared" si="7"/>
        <v>0.90690737833594981</v>
      </c>
      <c r="AB64" s="58">
        <f t="shared" si="32"/>
        <v>781.97384390956654</v>
      </c>
      <c r="AC64" s="62">
        <f t="shared" si="12"/>
        <v>0.85931191638413906</v>
      </c>
      <c r="AD64" s="58">
        <f t="shared" ref="AD64" si="40">AVERAGE(W61:W67)</f>
        <v>960.28571428571433</v>
      </c>
      <c r="AE64" s="62">
        <f t="shared" si="13"/>
        <v>0.93804074797655601</v>
      </c>
      <c r="AF64" s="58">
        <f t="shared" si="36"/>
        <v>867.56980433131753</v>
      </c>
      <c r="AG64" s="65">
        <f t="shared" si="19"/>
        <v>0.84747259703031297</v>
      </c>
      <c r="AH64" s="4">
        <f t="shared" ref="AH64:AH66" si="41">AD71</f>
        <v>733.85714285714289</v>
      </c>
      <c r="AI64" s="8">
        <f t="shared" ref="AI64:AI66" si="42">AH64/AH60</f>
        <v>0.7904292968148946</v>
      </c>
      <c r="AJ64" s="15">
        <f t="shared" si="27"/>
        <v>2.0000000000000018E-2</v>
      </c>
      <c r="AK64" s="15">
        <f t="shared" si="23"/>
        <v>0</v>
      </c>
      <c r="AL64" s="15">
        <f t="shared" si="28"/>
        <v>4.6907378335949823E-2</v>
      </c>
      <c r="AM64" s="15">
        <f t="shared" si="24"/>
        <v>6.8808361586092381E-4</v>
      </c>
      <c r="AN64" s="15">
        <f t="shared" si="25"/>
        <v>0.15000000000000002</v>
      </c>
      <c r="AO64" s="15">
        <f t="shared" si="26"/>
        <v>1.2527402969687018E-2</v>
      </c>
      <c r="AP64" s="59">
        <f t="shared" si="33"/>
        <v>46</v>
      </c>
      <c r="AQ64" s="15">
        <f t="shared" si="20"/>
        <v>118.57142857142856</v>
      </c>
      <c r="AR64" s="59">
        <f t="shared" si="34"/>
        <v>55.285714285714334</v>
      </c>
      <c r="AS64" s="59">
        <f t="shared" si="35"/>
        <v>11.97384390956654</v>
      </c>
    </row>
    <row r="65" spans="1:45" s="9" customFormat="1" x14ac:dyDescent="0.4">
      <c r="A65" s="3">
        <v>43955</v>
      </c>
      <c r="B65" s="30">
        <v>63</v>
      </c>
      <c r="C65" s="9" t="str">
        <f t="shared" si="1"/>
        <v>Montag</v>
      </c>
      <c r="D65" s="68">
        <v>914</v>
      </c>
      <c r="E65" s="68">
        <v>868</v>
      </c>
      <c r="F65" s="68">
        <v>958</v>
      </c>
      <c r="G65" s="68">
        <v>807</v>
      </c>
      <c r="H65" s="68">
        <v>767</v>
      </c>
      <c r="I65" s="68">
        <v>850</v>
      </c>
      <c r="J65" s="68">
        <v>0.83</v>
      </c>
      <c r="K65" s="68">
        <v>0.8</v>
      </c>
      <c r="L65" s="68">
        <v>0.85</v>
      </c>
      <c r="M65" s="68">
        <v>0.89</v>
      </c>
      <c r="N65" s="68">
        <v>0.87</v>
      </c>
      <c r="O65" s="68">
        <v>0.9</v>
      </c>
      <c r="P65" s="12">
        <f t="shared" si="3"/>
        <v>858.42857142857144</v>
      </c>
      <c r="Q65" s="15">
        <f t="shared" si="21"/>
        <v>0.88536181736121555</v>
      </c>
      <c r="R65" s="4">
        <f t="shared" ref="R65:R73" si="43">W62</f>
        <v>685</v>
      </c>
      <c r="S65" s="4">
        <f t="shared" ref="S65:S73" si="44">AVERAGE(D62:D65)</f>
        <v>807.5</v>
      </c>
      <c r="T65" s="7">
        <f t="shared" ref="T65:T73" si="45">S65/S61</f>
        <v>0.82735655737704916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792.28571428571433</v>
      </c>
      <c r="AA65" s="8">
        <f t="shared" ref="AA65:AA70" si="48">Z65/Z61</f>
        <v>0.89163987138263667</v>
      </c>
      <c r="AB65" s="4">
        <f t="shared" si="32"/>
        <v>765.51005259588885</v>
      </c>
      <c r="AC65" s="8">
        <f t="shared" ref="AC65:AC73" si="49">AB65/Z61</f>
        <v>0.86150649005968205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731.71428571428567</v>
      </c>
      <c r="AI65" s="8">
        <f t="shared" si="42"/>
        <v>0.83311646063760558</v>
      </c>
      <c r="AJ65" s="15">
        <f t="shared" si="27"/>
        <v>6.0000000000000053E-2</v>
      </c>
      <c r="AK65" s="15">
        <f t="shared" si="23"/>
        <v>0</v>
      </c>
      <c r="AL65" s="15">
        <f t="shared" si="28"/>
        <v>1.6398713826366595E-3</v>
      </c>
      <c r="AM65" s="15">
        <f t="shared" si="24"/>
        <v>2.8493509940317963E-2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107</v>
      </c>
      <c r="AQ65" s="15">
        <f t="shared" si="20"/>
        <v>55.571428571428555</v>
      </c>
      <c r="AR65" s="15">
        <f t="shared" si="34"/>
        <v>121.71428571428567</v>
      </c>
      <c r="AS65" s="15">
        <f t="shared" si="35"/>
        <v>148.48994740411115</v>
      </c>
    </row>
    <row r="66" spans="1:45" s="9" customFormat="1" x14ac:dyDescent="0.4">
      <c r="A66" s="3">
        <v>43956</v>
      </c>
      <c r="B66" s="30">
        <v>64</v>
      </c>
      <c r="C66" s="9" t="str">
        <f t="shared" si="1"/>
        <v>Dienstag</v>
      </c>
      <c r="D66" s="68">
        <v>830</v>
      </c>
      <c r="E66" s="68">
        <v>787</v>
      </c>
      <c r="F66" s="68">
        <v>874</v>
      </c>
      <c r="G66" s="68">
        <v>813</v>
      </c>
      <c r="H66" s="68">
        <v>772</v>
      </c>
      <c r="I66" s="68">
        <v>856</v>
      </c>
      <c r="J66" s="68">
        <v>0.91</v>
      </c>
      <c r="K66" s="68">
        <v>0.88</v>
      </c>
      <c r="L66" s="68">
        <v>0.94</v>
      </c>
      <c r="M66" s="68">
        <v>0.91</v>
      </c>
      <c r="N66" s="68">
        <v>0.89</v>
      </c>
      <c r="O66" s="68">
        <v>0.92</v>
      </c>
      <c r="P66" s="12">
        <f t="shared" si="3"/>
        <v>840.71428571428567</v>
      </c>
      <c r="Q66" s="15">
        <f t="shared" si="21"/>
        <v>0.90690737833594981</v>
      </c>
      <c r="R66" s="4">
        <f t="shared" si="43"/>
        <v>947</v>
      </c>
      <c r="S66" s="4">
        <f t="shared" si="44"/>
        <v>813.5</v>
      </c>
      <c r="T66" s="7">
        <f t="shared" si="45"/>
        <v>0.90767085076708509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773.85714285714289</v>
      </c>
      <c r="AA66" s="22">
        <f t="shared" si="48"/>
        <v>0.90148111166583456</v>
      </c>
      <c r="AB66" s="4">
        <f t="shared" si="32"/>
        <v>768.58469344001799</v>
      </c>
      <c r="AC66" s="8">
        <f t="shared" si="49"/>
        <v>0.89533913364621831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671.71428571428567</v>
      </c>
      <c r="AI66" s="8">
        <f t="shared" si="42"/>
        <v>0.80348598769651391</v>
      </c>
      <c r="AJ66" s="15">
        <f t="shared" si="27"/>
        <v>0</v>
      </c>
      <c r="AK66" s="15">
        <f t="shared" si="23"/>
        <v>0</v>
      </c>
      <c r="AL66" s="15">
        <f t="shared" si="28"/>
        <v>8.5188883341654753E-3</v>
      </c>
      <c r="AM66" s="15">
        <f t="shared" si="24"/>
        <v>1.4660866353781721E-2</v>
      </c>
      <c r="AN66" s="15">
        <f t="shared" si="25"/>
        <v>0.19000000000000006</v>
      </c>
      <c r="AO66" s="15">
        <f t="shared" si="26"/>
        <v>8.6758582281124985E-2</v>
      </c>
      <c r="AP66" s="15">
        <f t="shared" si="33"/>
        <v>17</v>
      </c>
      <c r="AQ66" s="15">
        <f t="shared" si="20"/>
        <v>10.714285714285666</v>
      </c>
      <c r="AR66" s="15">
        <f t="shared" si="34"/>
        <v>56.14285714285711</v>
      </c>
      <c r="AS66" s="15">
        <f t="shared" si="35"/>
        <v>61.415306559982014</v>
      </c>
    </row>
    <row r="67" spans="1:45" s="9" customFormat="1" x14ac:dyDescent="0.4">
      <c r="A67" s="3">
        <v>43957</v>
      </c>
      <c r="B67" s="30">
        <v>65</v>
      </c>
      <c r="C67" s="9" t="str">
        <f t="shared" ref="C67:C73" si="54">TEXT(A67,"TTTT")</f>
        <v>Mittwoch</v>
      </c>
      <c r="D67" s="68">
        <v>771</v>
      </c>
      <c r="E67" s="68">
        <v>724</v>
      </c>
      <c r="F67" s="68">
        <v>813</v>
      </c>
      <c r="G67" s="68">
        <v>821</v>
      </c>
      <c r="H67" s="68">
        <v>777</v>
      </c>
      <c r="I67" s="68">
        <v>865</v>
      </c>
      <c r="J67" s="68">
        <v>0.97</v>
      </c>
      <c r="K67" s="68">
        <v>0.94</v>
      </c>
      <c r="L67" s="68">
        <v>1.01</v>
      </c>
      <c r="M67" s="68">
        <v>0.89</v>
      </c>
      <c r="N67" s="68">
        <v>0.87</v>
      </c>
      <c r="O67" s="68">
        <v>0.91</v>
      </c>
      <c r="P67" s="12">
        <f t="shared" si="3"/>
        <v>825.28571428571433</v>
      </c>
      <c r="Q67" s="15">
        <f t="shared" si="21"/>
        <v>0.89163987138263667</v>
      </c>
      <c r="R67" s="4">
        <f t="shared" si="43"/>
        <v>1284</v>
      </c>
      <c r="S67" s="4">
        <f t="shared" si="44"/>
        <v>821.25</v>
      </c>
      <c r="T67" s="7">
        <f t="shared" si="45"/>
        <v>0.97448828240878083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753.42857142857144</v>
      </c>
      <c r="AA67" s="8">
        <f t="shared" si="48"/>
        <v>0.896176720475786</v>
      </c>
      <c r="AB67" s="4">
        <f t="shared" si="32"/>
        <v>769.32984417779517</v>
      </c>
      <c r="AC67" s="8">
        <f t="shared" si="49"/>
        <v>0.91509072374589062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4">
        <f t="shared" ref="AH67:AH68" si="55">AD74</f>
        <v>671.57142857142856</v>
      </c>
      <c r="AI67" s="8">
        <f t="shared" ref="AI67:AI68" si="56">AH67/AH63</f>
        <v>0.90040222179659068</v>
      </c>
      <c r="AJ67" s="15">
        <f t="shared" si="27"/>
        <v>7.999999999999996E-2</v>
      </c>
      <c r="AK67" s="15">
        <f t="shared" si="23"/>
        <v>0</v>
      </c>
      <c r="AL67" s="15">
        <f t="shared" si="28"/>
        <v>6.1767204757859906E-3</v>
      </c>
      <c r="AM67" s="15">
        <f t="shared" si="24"/>
        <v>2.5090723745890608E-2</v>
      </c>
      <c r="AN67" s="15">
        <f t="shared" si="25"/>
        <v>0.23999999999999988</v>
      </c>
      <c r="AO67" s="15">
        <f t="shared" si="26"/>
        <v>5.5863621640107053E-2</v>
      </c>
      <c r="AP67" s="15">
        <f t="shared" si="33"/>
        <v>50</v>
      </c>
      <c r="AQ67" s="15">
        <f t="shared" si="20"/>
        <v>54.285714285714334</v>
      </c>
      <c r="AR67" s="15">
        <f t="shared" si="34"/>
        <v>17.571428571428555</v>
      </c>
      <c r="AS67" s="15">
        <f t="shared" si="35"/>
        <v>1.6701558222048334</v>
      </c>
    </row>
    <row r="68" spans="1:45" x14ac:dyDescent="0.4">
      <c r="A68" s="3">
        <v>43958</v>
      </c>
      <c r="B68" s="30">
        <v>66</v>
      </c>
      <c r="C68" s="9" t="str">
        <f t="shared" si="54"/>
        <v>Donnerstag</v>
      </c>
      <c r="D68" s="68">
        <v>715</v>
      </c>
      <c r="E68" s="68">
        <v>676</v>
      </c>
      <c r="F68" s="68">
        <v>761</v>
      </c>
      <c r="G68" s="68">
        <v>807</v>
      </c>
      <c r="H68" s="68">
        <v>764</v>
      </c>
      <c r="I68" s="68">
        <v>851</v>
      </c>
      <c r="J68" s="68">
        <v>0.99</v>
      </c>
      <c r="K68" s="68">
        <v>0.95</v>
      </c>
      <c r="L68" s="68">
        <v>1.03</v>
      </c>
      <c r="M68" s="68">
        <v>0.9</v>
      </c>
      <c r="N68" s="68">
        <v>0.89</v>
      </c>
      <c r="O68" s="68">
        <v>0.92</v>
      </c>
      <c r="P68" s="12">
        <f t="shared" si="3"/>
        <v>792.28571428571433</v>
      </c>
      <c r="Q68" s="15">
        <f t="shared" si="21"/>
        <v>0.90148111166583456</v>
      </c>
      <c r="R68" s="4">
        <f t="shared" si="43"/>
        <v>1209</v>
      </c>
      <c r="S68" s="4">
        <f t="shared" si="44"/>
        <v>807.5</v>
      </c>
      <c r="T68" s="7">
        <f t="shared" si="45"/>
        <v>0.9901900674432863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722.42857142857144</v>
      </c>
      <c r="AA68" s="8">
        <f t="shared" si="48"/>
        <v>0.87536783797818929</v>
      </c>
      <c r="AB68" s="4">
        <f t="shared" si="32"/>
        <v>732.11850530914319</v>
      </c>
      <c r="AC68" s="8">
        <f t="shared" si="49"/>
        <v>0.88710914612497871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4">
        <f t="shared" si="55"/>
        <v>644.71428571428567</v>
      </c>
      <c r="AI68" s="8">
        <f t="shared" si="56"/>
        <v>0.87852832392446945</v>
      </c>
      <c r="AJ68" s="15">
        <f t="shared" si="27"/>
        <v>8.9999999999999969E-2</v>
      </c>
      <c r="AK68" s="15">
        <f t="shared" si="23"/>
        <v>0</v>
      </c>
      <c r="AL68" s="15">
        <f t="shared" si="28"/>
        <v>2.4632162021810733E-2</v>
      </c>
      <c r="AM68" s="15">
        <f t="shared" si="24"/>
        <v>1.2890853875021313E-2</v>
      </c>
      <c r="AN68" s="15">
        <f t="shared" si="25"/>
        <v>0.17000000000000004</v>
      </c>
      <c r="AO68" s="15">
        <f t="shared" si="26"/>
        <v>8.2552366864874216E-3</v>
      </c>
      <c r="AP68" s="15">
        <f t="shared" si="33"/>
        <v>92</v>
      </c>
      <c r="AQ68" s="15">
        <f t="shared" si="20"/>
        <v>77.285714285714334</v>
      </c>
      <c r="AR68" s="15">
        <f t="shared" si="34"/>
        <v>7.4285714285714448</v>
      </c>
      <c r="AS68" s="15">
        <f t="shared" si="35"/>
        <v>17.118505309143188</v>
      </c>
    </row>
    <row r="69" spans="1:45" x14ac:dyDescent="0.4">
      <c r="A69" s="3">
        <v>43959</v>
      </c>
      <c r="B69" s="30">
        <v>67</v>
      </c>
      <c r="C69" s="9" t="str">
        <f t="shared" si="54"/>
        <v>Freitag</v>
      </c>
      <c r="D69" s="68">
        <v>677</v>
      </c>
      <c r="E69" s="68">
        <v>633</v>
      </c>
      <c r="F69" s="68">
        <v>715</v>
      </c>
      <c r="G69" s="68">
        <v>748</v>
      </c>
      <c r="H69" s="68">
        <v>705</v>
      </c>
      <c r="I69" s="68">
        <v>791</v>
      </c>
      <c r="J69" s="68">
        <v>0.93</v>
      </c>
      <c r="K69" s="68">
        <v>0.9</v>
      </c>
      <c r="L69" s="68">
        <v>0.96</v>
      </c>
      <c r="M69" s="68">
        <v>0.9</v>
      </c>
      <c r="N69" s="68">
        <v>0.88</v>
      </c>
      <c r="O69" s="68">
        <v>0.91</v>
      </c>
      <c r="P69" s="12">
        <f t="shared" si="3"/>
        <v>773.85714285714289</v>
      </c>
      <c r="Q69" s="15">
        <f t="shared" si="21"/>
        <v>0.896176720475786</v>
      </c>
      <c r="R69" s="4">
        <f t="shared" si="43"/>
        <v>1251</v>
      </c>
      <c r="S69" s="4">
        <f t="shared" si="44"/>
        <v>748.25</v>
      </c>
      <c r="T69" s="7">
        <f t="shared" si="45"/>
        <v>0.926625386996904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688</v>
      </c>
      <c r="AA69" s="22">
        <f t="shared" si="48"/>
        <v>0.8683736025964659</v>
      </c>
      <c r="AB69" s="4">
        <f t="shared" si="32"/>
        <v>716.37907058974633</v>
      </c>
      <c r="AC69" s="8">
        <f t="shared" si="49"/>
        <v>0.9041928406289621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4">
        <f t="shared" ref="AH69" si="57">AD76</f>
        <v>580</v>
      </c>
      <c r="AI69" s="8">
        <f t="shared" ref="AI69:AI70" si="58">AH69/AH65</f>
        <v>0.79265911753221407</v>
      </c>
      <c r="AJ69" s="15">
        <f t="shared" si="27"/>
        <v>3.0000000000000027E-2</v>
      </c>
      <c r="AK69" s="15">
        <f t="shared" si="23"/>
        <v>0</v>
      </c>
      <c r="AL69" s="15">
        <f t="shared" si="28"/>
        <v>3.1626397403534123E-2</v>
      </c>
      <c r="AM69" s="15">
        <f t="shared" si="24"/>
        <v>4.1928406289620801E-3</v>
      </c>
      <c r="AN69" s="15">
        <f t="shared" si="25"/>
        <v>3.9999999999999925E-2</v>
      </c>
      <c r="AO69" s="15">
        <f t="shared" si="26"/>
        <v>0.15408342457709556</v>
      </c>
      <c r="AP69" s="15">
        <f t="shared" si="33"/>
        <v>71</v>
      </c>
      <c r="AQ69" s="15">
        <f t="shared" si="20"/>
        <v>96.85714285714289</v>
      </c>
      <c r="AR69" s="15">
        <f t="shared" si="34"/>
        <v>11</v>
      </c>
      <c r="AS69" s="15">
        <f t="shared" si="35"/>
        <v>39.379070589746334</v>
      </c>
    </row>
    <row r="70" spans="1:45" x14ac:dyDescent="0.4">
      <c r="A70" s="3">
        <v>43960</v>
      </c>
      <c r="B70" s="30">
        <v>68</v>
      </c>
      <c r="C70" s="9" t="str">
        <f t="shared" si="54"/>
        <v>Samstag</v>
      </c>
      <c r="D70" s="68">
        <v>597</v>
      </c>
      <c r="E70" s="68">
        <v>562</v>
      </c>
      <c r="F70" s="68">
        <v>632</v>
      </c>
      <c r="G70" s="68">
        <v>690</v>
      </c>
      <c r="H70" s="68">
        <v>649</v>
      </c>
      <c r="I70" s="68">
        <v>730</v>
      </c>
      <c r="J70" s="68">
        <v>0.85</v>
      </c>
      <c r="K70" s="68">
        <v>0.82</v>
      </c>
      <c r="L70" s="68">
        <v>0.88</v>
      </c>
      <c r="M70" s="68">
        <v>0.88</v>
      </c>
      <c r="N70" s="68">
        <v>0.86</v>
      </c>
      <c r="O70" s="68">
        <v>0.89</v>
      </c>
      <c r="P70" s="12">
        <f t="shared" si="3"/>
        <v>753.42857142857144</v>
      </c>
      <c r="Q70" s="15">
        <f t="shared" si="21"/>
        <v>0.87536783797818929</v>
      </c>
      <c r="R70" s="4">
        <f t="shared" si="43"/>
        <v>667</v>
      </c>
      <c r="S70" s="4">
        <f t="shared" si="44"/>
        <v>690</v>
      </c>
      <c r="T70" s="7">
        <f t="shared" si="45"/>
        <v>0.84818684695759061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660.57142857142856</v>
      </c>
      <c r="AA70" s="8">
        <f t="shared" si="48"/>
        <v>0.85360900867638911</v>
      </c>
      <c r="AB70" s="4">
        <f t="shared" si="32"/>
        <v>690.73890931489166</v>
      </c>
      <c r="AC70" s="8">
        <f t="shared" si="49"/>
        <v>0.89259227712834432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4">
        <f>AD77</f>
        <v>582.57142857142856</v>
      </c>
      <c r="AI70" s="8">
        <f t="shared" si="58"/>
        <v>0.86729051467460661</v>
      </c>
      <c r="AJ70" s="15">
        <f t="shared" si="27"/>
        <v>3.0000000000000027E-2</v>
      </c>
      <c r="AK70" s="15">
        <f t="shared" si="23"/>
        <v>0</v>
      </c>
      <c r="AL70" s="15">
        <f t="shared" si="28"/>
        <v>2.6390991323610891E-2</v>
      </c>
      <c r="AM70" s="15">
        <f t="shared" si="24"/>
        <v>1.259227712834432E-2</v>
      </c>
      <c r="AN70" s="15">
        <f t="shared" si="25"/>
        <v>6.9999999999999951E-2</v>
      </c>
      <c r="AO70" s="15">
        <f t="shared" si="26"/>
        <v>4.8323467045124358E-2</v>
      </c>
      <c r="AP70" s="15">
        <f t="shared" si="33"/>
        <v>93</v>
      </c>
      <c r="AQ70" s="15">
        <f t="shared" si="20"/>
        <v>156.42857142857144</v>
      </c>
      <c r="AR70" s="15">
        <f t="shared" si="34"/>
        <v>63.571428571428555</v>
      </c>
      <c r="AS70" s="15">
        <f t="shared" si="35"/>
        <v>93.738909314891657</v>
      </c>
    </row>
    <row r="71" spans="1:45" x14ac:dyDescent="0.4">
      <c r="A71" s="3">
        <v>43961</v>
      </c>
      <c r="B71" s="30">
        <v>69</v>
      </c>
      <c r="C71" s="9" t="str">
        <f t="shared" si="54"/>
        <v>Sonntag</v>
      </c>
      <c r="D71" s="68">
        <v>553</v>
      </c>
      <c r="E71" s="68">
        <v>525</v>
      </c>
      <c r="F71" s="68">
        <v>587</v>
      </c>
      <c r="G71" s="68">
        <v>635</v>
      </c>
      <c r="H71" s="68">
        <v>599</v>
      </c>
      <c r="I71" s="68">
        <v>674</v>
      </c>
      <c r="J71" s="68">
        <v>0.77</v>
      </c>
      <c r="K71" s="68">
        <v>0.74</v>
      </c>
      <c r="L71" s="68">
        <v>0.8</v>
      </c>
      <c r="M71" s="68">
        <v>0.87</v>
      </c>
      <c r="N71" s="68">
        <v>0.85</v>
      </c>
      <c r="O71" s="68">
        <v>0.89</v>
      </c>
      <c r="P71" s="12">
        <f t="shared" si="3"/>
        <v>722.42857142857144</v>
      </c>
      <c r="Q71" s="15">
        <f t="shared" si="21"/>
        <v>0.8683736025964659</v>
      </c>
      <c r="R71" s="4">
        <f t="shared" si="43"/>
        <v>357</v>
      </c>
      <c r="S71" s="4">
        <f t="shared" si="44"/>
        <v>635.5</v>
      </c>
      <c r="T71" s="7">
        <f t="shared" si="45"/>
        <v>0.77382039573820394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4">
        <f t="shared" ref="Z71:Z72" si="59">AVERAGE(D68:D74)</f>
        <v>634.85714285714289</v>
      </c>
      <c r="AA71" s="8">
        <f t="shared" ref="AA71:AA72" si="60">Z71/Z67</f>
        <v>0.84262419416003032</v>
      </c>
      <c r="AB71" s="4">
        <f t="shared" si="32"/>
        <v>647.7681398801875</v>
      </c>
      <c r="AC71" s="8">
        <f t="shared" si="49"/>
        <v>0.8597605193707456</v>
      </c>
      <c r="AD71" s="4">
        <f t="shared" si="50"/>
        <v>733.85714285714289</v>
      </c>
      <c r="AE71" s="8">
        <f t="shared" si="51"/>
        <v>0.7904292968148946</v>
      </c>
      <c r="AF71" s="4">
        <f t="shared" si="52"/>
        <v>813.68433330101777</v>
      </c>
      <c r="AG71" s="8">
        <f t="shared" si="53"/>
        <v>0.87641026821159018</v>
      </c>
      <c r="AH71" s="4">
        <f>AD78</f>
        <v>560.85714285714289</v>
      </c>
      <c r="AI71" s="8">
        <f t="shared" ref="AI71" si="61">AH71/AH67</f>
        <v>0.83514145926398642</v>
      </c>
      <c r="AJ71" s="15">
        <f t="shared" si="27"/>
        <v>9.9999999999999978E-2</v>
      </c>
      <c r="AK71" s="15">
        <f t="shared" si="23"/>
        <v>0</v>
      </c>
      <c r="AL71" s="15">
        <f t="shared" si="28"/>
        <v>2.737580583996968E-2</v>
      </c>
      <c r="AM71" s="15">
        <f t="shared" si="24"/>
        <v>1.0239480629254394E-2</v>
      </c>
      <c r="AN71" s="15">
        <f t="shared" si="25"/>
        <v>0.12</v>
      </c>
      <c r="AO71" s="15">
        <f t="shared" si="26"/>
        <v>6.4102682115901866E-3</v>
      </c>
      <c r="AP71" s="15">
        <f t="shared" si="33"/>
        <v>82</v>
      </c>
      <c r="AQ71" s="15">
        <f t="shared" si="20"/>
        <v>169.42857142857144</v>
      </c>
      <c r="AR71" s="15">
        <f t="shared" si="34"/>
        <v>81.85714285714289</v>
      </c>
      <c r="AS71" s="15">
        <f t="shared" si="35"/>
        <v>94.768139880187505</v>
      </c>
    </row>
    <row r="72" spans="1:45" x14ac:dyDescent="0.4">
      <c r="A72" s="10">
        <v>43962</v>
      </c>
      <c r="B72" s="30">
        <v>70</v>
      </c>
      <c r="C72" s="11" t="str">
        <f t="shared" si="54"/>
        <v>Montag</v>
      </c>
      <c r="D72" s="68">
        <v>673</v>
      </c>
      <c r="E72" s="68">
        <v>637</v>
      </c>
      <c r="F72" s="68">
        <v>714</v>
      </c>
      <c r="G72" s="68">
        <v>625</v>
      </c>
      <c r="H72" s="68">
        <v>589</v>
      </c>
      <c r="I72" s="68">
        <v>662</v>
      </c>
      <c r="J72" s="68">
        <v>0.77</v>
      </c>
      <c r="K72" s="68">
        <v>0.74</v>
      </c>
      <c r="L72" s="68">
        <v>0.81</v>
      </c>
      <c r="M72" s="68">
        <v>0.85</v>
      </c>
      <c r="N72" s="68">
        <v>0.83</v>
      </c>
      <c r="O72" s="68">
        <v>0.87</v>
      </c>
      <c r="P72" s="12">
        <f t="shared" ref="P72:P86" si="62">AVERAGE(D66:D72)</f>
        <v>688</v>
      </c>
      <c r="Q72" s="15">
        <f t="shared" si="21"/>
        <v>0.85360900867638911</v>
      </c>
      <c r="R72" s="4">
        <f t="shared" si="43"/>
        <v>933</v>
      </c>
      <c r="S72" s="4">
        <f t="shared" si="44"/>
        <v>625</v>
      </c>
      <c r="T72" s="7">
        <f t="shared" si="45"/>
        <v>0.77399380804953566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4">
        <f t="shared" si="59"/>
        <v>608</v>
      </c>
      <c r="AA72" s="8">
        <f t="shared" si="60"/>
        <v>0.84160569507613203</v>
      </c>
      <c r="AB72" s="4">
        <f t="shared" si="32"/>
        <v>615.59318522418835</v>
      </c>
      <c r="AC72" s="8">
        <f t="shared" si="49"/>
        <v>0.85211633311633739</v>
      </c>
      <c r="AD72" s="4">
        <f t="shared" si="50"/>
        <v>731.71428571428567</v>
      </c>
      <c r="AE72" s="8">
        <f t="shared" si="51"/>
        <v>0.83311646063760558</v>
      </c>
      <c r="AF72" s="4">
        <f t="shared" si="52"/>
        <v>788.87595100986857</v>
      </c>
      <c r="AG72" s="8">
        <f t="shared" si="53"/>
        <v>0.89819968397350025</v>
      </c>
      <c r="AH72" s="4">
        <f t="shared" ref="AH72:AH78" si="63">AD79</f>
        <v>553.28571428571433</v>
      </c>
      <c r="AI72" s="8">
        <f t="shared" ref="AI72:AI78" si="64">AH72/AH68</f>
        <v>0.85818745845335709</v>
      </c>
      <c r="AJ72" s="15">
        <f t="shared" si="27"/>
        <v>7.999999999999996E-2</v>
      </c>
      <c r="AK72" s="15">
        <f t="shared" si="23"/>
        <v>0</v>
      </c>
      <c r="AL72" s="15">
        <f t="shared" si="28"/>
        <v>8.3943049238679457E-3</v>
      </c>
      <c r="AM72" s="15">
        <f t="shared" si="24"/>
        <v>2.1163331163374099E-3</v>
      </c>
      <c r="AN72" s="15">
        <f t="shared" si="25"/>
        <v>4.9999999999999933E-2</v>
      </c>
      <c r="AO72" s="15">
        <f t="shared" si="26"/>
        <v>4.8199683973500274E-2</v>
      </c>
      <c r="AP72" s="15">
        <f t="shared" si="33"/>
        <v>48</v>
      </c>
      <c r="AQ72" s="15">
        <f t="shared" si="20"/>
        <v>15</v>
      </c>
      <c r="AR72" s="15">
        <f t="shared" si="34"/>
        <v>65</v>
      </c>
      <c r="AS72" s="15">
        <f t="shared" si="35"/>
        <v>57.406814775811654</v>
      </c>
    </row>
    <row r="73" spans="1:45" x14ac:dyDescent="0.4">
      <c r="A73" s="10">
        <v>43963</v>
      </c>
      <c r="B73" s="30">
        <v>71</v>
      </c>
      <c r="C73" s="11" t="str">
        <f t="shared" si="54"/>
        <v>Dienstag</v>
      </c>
      <c r="D73" s="68">
        <v>638</v>
      </c>
      <c r="E73" s="68">
        <v>597</v>
      </c>
      <c r="F73" s="68">
        <v>679</v>
      </c>
      <c r="G73" s="68">
        <v>615</v>
      </c>
      <c r="H73" s="68">
        <v>580</v>
      </c>
      <c r="I73" s="68">
        <v>653</v>
      </c>
      <c r="J73" s="68">
        <v>0.82</v>
      </c>
      <c r="K73" s="68">
        <v>0.79</v>
      </c>
      <c r="L73" s="68">
        <v>0.85</v>
      </c>
      <c r="M73" s="68">
        <v>0.84</v>
      </c>
      <c r="N73" s="68">
        <v>0.82</v>
      </c>
      <c r="O73" s="68">
        <v>0.86</v>
      </c>
      <c r="P73" s="12">
        <f t="shared" si="62"/>
        <v>660.57142857142856</v>
      </c>
      <c r="Q73" s="15">
        <f t="shared" si="21"/>
        <v>0.84262419416003032</v>
      </c>
      <c r="R73" s="4">
        <f t="shared" si="43"/>
        <v>798</v>
      </c>
      <c r="S73" s="4">
        <f t="shared" si="44"/>
        <v>615.25</v>
      </c>
      <c r="T73" s="7">
        <f t="shared" si="45"/>
        <v>0.82225192114934853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4">
        <f t="shared" ref="Z73:Z74" si="65">AVERAGE(D70:D76)</f>
        <v>608.85714285714289</v>
      </c>
      <c r="AA73" s="8">
        <f t="shared" ref="AA73:AA74" si="66">Z73/Z69</f>
        <v>0.88496677740863794</v>
      </c>
      <c r="AB73" s="4">
        <f t="shared" si="32"/>
        <v>585.81178036265908</v>
      </c>
      <c r="AC73" s="8">
        <f t="shared" si="49"/>
        <v>0.85147061099223709</v>
      </c>
      <c r="AD73" s="4">
        <f t="shared" si="50"/>
        <v>671.71428571428567</v>
      </c>
      <c r="AE73" s="8">
        <f t="shared" si="51"/>
        <v>0.80348598769651391</v>
      </c>
      <c r="AF73" s="4">
        <f t="shared" si="52"/>
        <v>649.45492748073445</v>
      </c>
      <c r="AG73" s="8">
        <f t="shared" si="53"/>
        <v>0.77685996110135702</v>
      </c>
      <c r="AH73" s="4">
        <f t="shared" si="63"/>
        <v>541.71428571428567</v>
      </c>
      <c r="AI73" s="8">
        <f t="shared" si="64"/>
        <v>0.93399014778325118</v>
      </c>
      <c r="AJ73" s="15">
        <f t="shared" ref="AJ73:AJ84" si="67">ABS(J73-$M73)</f>
        <v>2.0000000000000018E-2</v>
      </c>
      <c r="AK73" s="15">
        <f t="shared" ref="AK73:AK86" si="68">ABS(M73-$M73)</f>
        <v>0</v>
      </c>
      <c r="AL73" s="15">
        <f t="shared" si="28"/>
        <v>4.496677740863797E-2</v>
      </c>
      <c r="AM73" s="15">
        <f t="shared" si="24"/>
        <v>1.1470610992237118E-2</v>
      </c>
      <c r="AN73" s="15">
        <f t="shared" si="25"/>
        <v>4.0000000000000036E-2</v>
      </c>
      <c r="AO73" s="15">
        <f t="shared" si="26"/>
        <v>6.3140038898642947E-2</v>
      </c>
      <c r="AP73" s="15">
        <f t="shared" si="33"/>
        <v>23</v>
      </c>
      <c r="AQ73" s="15">
        <f t="shared" si="20"/>
        <v>22.571428571428555</v>
      </c>
      <c r="AR73" s="15">
        <f t="shared" si="34"/>
        <v>29.14285714285711</v>
      </c>
      <c r="AS73" s="15">
        <f t="shared" si="35"/>
        <v>52.188219637340922</v>
      </c>
    </row>
    <row r="74" spans="1:45" x14ac:dyDescent="0.4">
      <c r="A74" s="10">
        <v>43964</v>
      </c>
      <c r="B74" s="30">
        <v>72</v>
      </c>
      <c r="C74" s="11" t="str">
        <f t="shared" ref="C74:C75" si="69">TEXT(A74,"TTTT")</f>
        <v>Mittwoch</v>
      </c>
      <c r="D74" s="68">
        <v>591</v>
      </c>
      <c r="E74" s="68">
        <v>552</v>
      </c>
      <c r="F74" s="68">
        <v>636</v>
      </c>
      <c r="G74" s="68">
        <v>614</v>
      </c>
      <c r="H74" s="68">
        <v>578</v>
      </c>
      <c r="I74" s="68">
        <v>654</v>
      </c>
      <c r="J74" s="68">
        <v>0.89</v>
      </c>
      <c r="K74" s="68">
        <v>0.85</v>
      </c>
      <c r="L74" s="68">
        <v>0.93</v>
      </c>
      <c r="M74" s="68">
        <v>0.84</v>
      </c>
      <c r="N74" s="68">
        <v>0.82</v>
      </c>
      <c r="O74" s="68">
        <v>0.86</v>
      </c>
      <c r="P74" s="12">
        <f t="shared" si="62"/>
        <v>634.85714285714289</v>
      </c>
      <c r="Q74" s="15">
        <f t="shared" si="21"/>
        <v>0.84160569507613203</v>
      </c>
      <c r="R74" s="4">
        <f t="shared" ref="R74" si="70">W71</f>
        <v>933</v>
      </c>
      <c r="S74" s="4">
        <f t="shared" ref="S74" si="71">AVERAGE(D71:D74)</f>
        <v>613.75</v>
      </c>
      <c r="T74" s="7">
        <f t="shared" ref="T74" si="72">S74/S70</f>
        <v>0.88949275362318836</v>
      </c>
      <c r="U74" s="5">
        <v>43968</v>
      </c>
      <c r="V74" s="9" t="str">
        <f t="shared" ref="V74:V75" si="73">TEXT(U74,"TTTT")</f>
        <v>Sonntag</v>
      </c>
      <c r="W74" s="12">
        <v>583</v>
      </c>
      <c r="X74" s="15">
        <v>0.94</v>
      </c>
      <c r="Y74" s="15">
        <v>0.87</v>
      </c>
      <c r="Z74" s="4">
        <f t="shared" si="65"/>
        <v>601.14285714285711</v>
      </c>
      <c r="AA74" s="8">
        <f t="shared" si="66"/>
        <v>0.91003460207612452</v>
      </c>
      <c r="AB74" s="4">
        <f t="shared" ref="AB74:AB75" si="74">AVERAGE(D71:D74,AA71^1.75*D68,AA71^1.75*D69,AA71^1.75*D70)</f>
        <v>561.28409875331374</v>
      </c>
      <c r="AC74" s="8">
        <f t="shared" ref="AC74:AC75" si="75">AB74/Z70</f>
        <v>0.84969478617499916</v>
      </c>
      <c r="AD74" s="4">
        <f t="shared" ref="AD74:AD86" si="76">AVERAGE(W71:W77)</f>
        <v>671.57142857142856</v>
      </c>
      <c r="AE74" s="8">
        <f t="shared" ref="AE74:AE75" si="77">AD74/AD70</f>
        <v>0.90040222179659068</v>
      </c>
      <c r="AF74" s="4">
        <f t="shared" ref="AF74:AF75" si="78">AVERAGE(W71:W74,AE71^1.75*W68,AE71^1.75*W69,AE71^1.75*W70)</f>
        <v>633.21957901232156</v>
      </c>
      <c r="AG74" s="8">
        <f t="shared" ref="AG74:AG75" si="79">AF74/AD70</f>
        <v>0.84898238902245748</v>
      </c>
      <c r="AH74" s="4">
        <f t="shared" si="63"/>
        <v>479.57142857142856</v>
      </c>
      <c r="AI74" s="8">
        <f t="shared" si="64"/>
        <v>0.82319764590485534</v>
      </c>
      <c r="AJ74" s="15">
        <f t="shared" si="67"/>
        <v>5.0000000000000044E-2</v>
      </c>
      <c r="AK74" s="15">
        <f t="shared" si="68"/>
        <v>0</v>
      </c>
      <c r="AL74" s="15">
        <f t="shared" si="28"/>
        <v>7.0034602076124552E-2</v>
      </c>
      <c r="AM74" s="15">
        <f t="shared" ref="AM74:AM75" si="80">ABS(AC74-$M74)</f>
        <v>9.6947861749991926E-3</v>
      </c>
      <c r="AN74" s="15">
        <f t="shared" ref="AN74:AN75" si="81">ABS(X74-$M74)</f>
        <v>9.9999999999999978E-2</v>
      </c>
      <c r="AO74" s="15">
        <f t="shared" ref="AO74:AO75" si="82">ABS(AG74-$M74)</f>
        <v>8.9823890224575154E-3</v>
      </c>
      <c r="AP74" s="15">
        <f t="shared" si="33"/>
        <v>23</v>
      </c>
      <c r="AQ74" s="15">
        <f t="shared" si="20"/>
        <v>43.85714285714289</v>
      </c>
      <c r="AR74" s="15">
        <f t="shared" si="34"/>
        <v>10.14285714285711</v>
      </c>
      <c r="AS74" s="15">
        <f>ABS(AB74-$D74)</f>
        <v>29.715901246686258</v>
      </c>
    </row>
    <row r="75" spans="1:45" x14ac:dyDescent="0.4">
      <c r="A75" s="10">
        <v>43965</v>
      </c>
      <c r="B75" s="30">
        <v>73</v>
      </c>
      <c r="C75" s="11" t="str">
        <f t="shared" si="69"/>
        <v>Donnerstag</v>
      </c>
      <c r="D75" s="68">
        <v>527</v>
      </c>
      <c r="E75" s="68">
        <v>482</v>
      </c>
      <c r="F75" s="68">
        <v>568</v>
      </c>
      <c r="G75" s="68">
        <v>607</v>
      </c>
      <c r="H75" s="68">
        <v>567</v>
      </c>
      <c r="I75" s="68">
        <v>649</v>
      </c>
      <c r="J75" s="68">
        <v>0.96</v>
      </c>
      <c r="K75" s="68">
        <v>0.92</v>
      </c>
      <c r="L75" s="68">
        <v>1</v>
      </c>
      <c r="M75" s="68">
        <v>0.89</v>
      </c>
      <c r="N75" s="68">
        <v>0.86</v>
      </c>
      <c r="O75" s="68">
        <v>0.91</v>
      </c>
      <c r="P75" s="12">
        <f t="shared" si="62"/>
        <v>608</v>
      </c>
      <c r="Q75" s="15">
        <f t="shared" si="21"/>
        <v>0.88496677740863794</v>
      </c>
      <c r="R75" s="4">
        <f t="shared" ref="R75:R77" si="83">W72</f>
        <v>913</v>
      </c>
      <c r="S75" s="4">
        <f t="shared" ref="S75:S77" si="84">AVERAGE(D72:D75)</f>
        <v>607.25</v>
      </c>
      <c r="T75" s="7">
        <f t="shared" ref="T75:T77" si="85">S75/S71</f>
        <v>0.95554681353265147</v>
      </c>
      <c r="U75" s="5">
        <v>43969</v>
      </c>
      <c r="V75" s="9" t="str">
        <f t="shared" si="73"/>
        <v>Montag</v>
      </c>
      <c r="W75" s="12">
        <v>342</v>
      </c>
      <c r="X75" s="15">
        <v>0.91</v>
      </c>
      <c r="Y75" s="15">
        <v>0.82</v>
      </c>
      <c r="Z75" s="4">
        <f t="shared" ref="Z75" si="86">AVERAGE(D72:D78)</f>
        <v>590</v>
      </c>
      <c r="AA75" s="8">
        <f t="shared" ref="AA75" si="87">Z75/Z71</f>
        <v>0.92934293429342929</v>
      </c>
      <c r="AB75" s="4">
        <f t="shared" si="74"/>
        <v>540.01038287165261</v>
      </c>
      <c r="AC75" s="8">
        <f t="shared" si="75"/>
        <v>0.85060141316416926</v>
      </c>
      <c r="AD75" s="4">
        <f t="shared" si="76"/>
        <v>644.71428571428567</v>
      </c>
      <c r="AE75" s="8">
        <f t="shared" si="77"/>
        <v>0.87852832392446945</v>
      </c>
      <c r="AF75" s="4">
        <f t="shared" si="78"/>
        <v>627.62760729419745</v>
      </c>
      <c r="AG75" s="8">
        <f t="shared" si="79"/>
        <v>0.85524493888638931</v>
      </c>
      <c r="AH75" s="4">
        <f t="shared" si="63"/>
        <v>423.57142857142856</v>
      </c>
      <c r="AI75" s="8">
        <f t="shared" si="64"/>
        <v>0.75522159959246049</v>
      </c>
      <c r="AJ75" s="15">
        <f t="shared" si="67"/>
        <v>6.9999999999999951E-2</v>
      </c>
      <c r="AK75" s="15">
        <f t="shared" si="68"/>
        <v>0</v>
      </c>
      <c r="AL75" s="15">
        <f t="shared" si="28"/>
        <v>3.9342934293429277E-2</v>
      </c>
      <c r="AM75" s="15">
        <f t="shared" si="80"/>
        <v>3.9398586835830751E-2</v>
      </c>
      <c r="AN75" s="15">
        <f t="shared" si="81"/>
        <v>2.0000000000000018E-2</v>
      </c>
      <c r="AO75" s="15">
        <f t="shared" si="82"/>
        <v>3.4755061113610708E-2</v>
      </c>
      <c r="AP75" s="15">
        <f t="shared" si="33"/>
        <v>80</v>
      </c>
      <c r="AQ75" s="15">
        <f t="shared" si="20"/>
        <v>81</v>
      </c>
      <c r="AR75" s="15">
        <f t="shared" si="34"/>
        <v>63</v>
      </c>
      <c r="AS75" s="15">
        <f t="shared" ref="AS75:AS85" si="88">ABS(AB75-$D75)</f>
        <v>13.01038287165261</v>
      </c>
    </row>
    <row r="76" spans="1:45" x14ac:dyDescent="0.4">
      <c r="A76" s="10">
        <v>43966</v>
      </c>
      <c r="B76" s="30">
        <v>74</v>
      </c>
      <c r="C76" s="11" t="str">
        <f t="shared" ref="C76:C77" si="89">TEXT(A76,"TTTT")</f>
        <v>Freitag</v>
      </c>
      <c r="D76" s="68">
        <v>683</v>
      </c>
      <c r="E76" s="68">
        <v>630</v>
      </c>
      <c r="F76" s="68">
        <v>742</v>
      </c>
      <c r="G76" s="68">
        <v>610</v>
      </c>
      <c r="H76" s="68">
        <v>565</v>
      </c>
      <c r="I76" s="68">
        <v>656</v>
      </c>
      <c r="J76" s="68">
        <v>0.98</v>
      </c>
      <c r="K76" s="68">
        <v>0.93</v>
      </c>
      <c r="L76" s="68">
        <v>1.04</v>
      </c>
      <c r="M76" s="68">
        <v>0.91</v>
      </c>
      <c r="N76" s="68">
        <v>0.88</v>
      </c>
      <c r="O76" s="68">
        <v>0.94</v>
      </c>
      <c r="P76" s="12">
        <f t="shared" si="62"/>
        <v>608.85714285714289</v>
      </c>
      <c r="Q76" s="15">
        <f t="shared" si="21"/>
        <v>0.91003460207612452</v>
      </c>
      <c r="R76" s="4">
        <f t="shared" si="83"/>
        <v>620</v>
      </c>
      <c r="S76" s="4">
        <f t="shared" si="84"/>
        <v>609.75</v>
      </c>
      <c r="T76" s="7">
        <f t="shared" si="85"/>
        <v>0.97560000000000002</v>
      </c>
      <c r="U76" s="5">
        <v>43970</v>
      </c>
      <c r="V76" s="9" t="str">
        <f t="shared" ref="V76:V77" si="90">TEXT(U76,"TTTT")</f>
        <v>Dienstag</v>
      </c>
      <c r="W76" s="12">
        <v>513</v>
      </c>
      <c r="X76" s="15">
        <v>0.86</v>
      </c>
      <c r="Y76" s="15">
        <v>0.81</v>
      </c>
      <c r="Z76" s="4">
        <f t="shared" ref="Z76:Z82" si="91">AVERAGE(D73:D79)</f>
        <v>584</v>
      </c>
      <c r="AA76" s="8">
        <f t="shared" ref="AA76:AA82" si="92">Z76/Z72</f>
        <v>0.96052631578947367</v>
      </c>
      <c r="AB76" s="4">
        <f t="shared" ref="AB76" si="93">AVERAGE(D73:D76,AA73^1.75*D70,AA73^1.75*D71,AA73^1.75*D72)</f>
        <v>558.71479467197639</v>
      </c>
      <c r="AC76" s="8">
        <f t="shared" ref="AC76" si="94">AB76/Z72</f>
        <v>0.91893880702627695</v>
      </c>
      <c r="AD76" s="4">
        <f t="shared" si="76"/>
        <v>580</v>
      </c>
      <c r="AE76" s="8">
        <f t="shared" ref="AE76" si="95">AD76/AD72</f>
        <v>0.79265911753221407</v>
      </c>
      <c r="AF76" s="4">
        <f t="shared" ref="AF76" si="96">AVERAGE(W73:W76,AE73^1.75*W70,AE73^1.75*W71,AE73^1.75*W72)</f>
        <v>551.55823995076651</v>
      </c>
      <c r="AG76" s="8">
        <f t="shared" ref="AG76" si="97">AF76/AD72</f>
        <v>0.75378908232240649</v>
      </c>
      <c r="AH76" s="4">
        <f t="shared" si="63"/>
        <v>463.71428571428572</v>
      </c>
      <c r="AI76" s="8">
        <f t="shared" si="64"/>
        <v>0.83810999225406657</v>
      </c>
      <c r="AJ76" s="15">
        <f t="shared" si="67"/>
        <v>6.9999999999999951E-2</v>
      </c>
      <c r="AK76" s="15">
        <f t="shared" si="68"/>
        <v>0</v>
      </c>
      <c r="AL76" s="15">
        <f t="shared" si="28"/>
        <v>5.0526315789473641E-2</v>
      </c>
      <c r="AM76" s="15">
        <f t="shared" ref="AM76" si="98">ABS(AC76-$M76)</f>
        <v>8.9388070262769181E-3</v>
      </c>
      <c r="AN76" s="15">
        <f t="shared" ref="AN76" si="99">ABS(X76-$M76)</f>
        <v>5.0000000000000044E-2</v>
      </c>
      <c r="AO76" s="15">
        <f t="shared" ref="AO76" si="100">ABS(AG76-$M76)</f>
        <v>0.15621091767759354</v>
      </c>
      <c r="AP76" s="15">
        <f t="shared" si="33"/>
        <v>73</v>
      </c>
      <c r="AQ76" s="15">
        <f t="shared" si="20"/>
        <v>74.14285714285711</v>
      </c>
      <c r="AR76" s="15">
        <f t="shared" si="34"/>
        <v>99</v>
      </c>
      <c r="AS76" s="15">
        <f t="shared" si="88"/>
        <v>124.28520532802361</v>
      </c>
    </row>
    <row r="77" spans="1:45" x14ac:dyDescent="0.4">
      <c r="A77" s="10">
        <v>43967</v>
      </c>
      <c r="B77" s="30">
        <v>75</v>
      </c>
      <c r="C77" s="11" t="str">
        <f t="shared" si="89"/>
        <v>Samstag</v>
      </c>
      <c r="D77" s="68">
        <v>543</v>
      </c>
      <c r="E77" s="68">
        <v>498</v>
      </c>
      <c r="F77" s="68">
        <v>593</v>
      </c>
      <c r="G77" s="68">
        <v>586</v>
      </c>
      <c r="H77" s="68">
        <v>540</v>
      </c>
      <c r="I77" s="68">
        <v>635</v>
      </c>
      <c r="J77" s="68">
        <v>0.95</v>
      </c>
      <c r="K77" s="68">
        <v>0.91</v>
      </c>
      <c r="L77" s="68">
        <v>1.01</v>
      </c>
      <c r="M77" s="68">
        <v>0.93</v>
      </c>
      <c r="N77" s="68">
        <v>0.91</v>
      </c>
      <c r="O77" s="68">
        <v>0.95</v>
      </c>
      <c r="P77" s="12">
        <f t="shared" si="62"/>
        <v>601.14285714285711</v>
      </c>
      <c r="Q77" s="15">
        <f t="shared" si="21"/>
        <v>0.92934293429342929</v>
      </c>
      <c r="R77" s="4">
        <f t="shared" si="83"/>
        <v>583</v>
      </c>
      <c r="S77" s="4">
        <f t="shared" si="84"/>
        <v>586</v>
      </c>
      <c r="T77" s="7">
        <f t="shared" si="85"/>
        <v>0.95245835026412029</v>
      </c>
      <c r="U77" s="5">
        <v>43971</v>
      </c>
      <c r="V77" s="9" t="str">
        <f t="shared" si="90"/>
        <v>Mittwoch</v>
      </c>
      <c r="W77" s="12">
        <v>797</v>
      </c>
      <c r="X77" s="15">
        <v>0.88</v>
      </c>
      <c r="Y77" s="15">
        <v>0.87</v>
      </c>
      <c r="Z77" s="4">
        <f t="shared" si="91"/>
        <v>564</v>
      </c>
      <c r="AA77" s="8">
        <f t="shared" si="92"/>
        <v>0.92632566870014077</v>
      </c>
      <c r="AB77" s="4">
        <f>AVERAGE(D74:D77,AA74^1.75*D71,AA74^1.75*D72,AA74^1.75*D73)</f>
        <v>560.64428314314318</v>
      </c>
      <c r="AC77" s="8">
        <f>AB77/Z73</f>
        <v>0.92081416752745238</v>
      </c>
      <c r="AD77" s="4">
        <f t="shared" si="76"/>
        <v>582.57142857142856</v>
      </c>
      <c r="AE77" s="8">
        <f>AD77/AD73</f>
        <v>0.86729051467460661</v>
      </c>
      <c r="AF77" s="4">
        <f>AVERAGE(W74:W77,AE74^1.75*W71,AE74^1.75*W72,AE74^1.75*W73)</f>
        <v>612.48236756762174</v>
      </c>
      <c r="AG77" s="8">
        <f>AF77/AD73</f>
        <v>0.91181977306961981</v>
      </c>
      <c r="AH77" s="4">
        <f t="shared" si="63"/>
        <v>0</v>
      </c>
      <c r="AI77" s="8">
        <f t="shared" si="64"/>
        <v>0</v>
      </c>
      <c r="AJ77" s="15">
        <f t="shared" si="67"/>
        <v>1.9999999999999907E-2</v>
      </c>
      <c r="AK77" s="15">
        <f t="shared" si="68"/>
        <v>0</v>
      </c>
      <c r="AL77" s="15">
        <f t="shared" si="28"/>
        <v>3.6743312998592792E-3</v>
      </c>
      <c r="AM77" s="15">
        <f t="shared" ref="AM77:AM83" si="101">ABS(AC77-$M77)</f>
        <v>9.1858324725476725E-3</v>
      </c>
      <c r="AN77" s="15">
        <f t="shared" ref="AN77:AN83" si="102">ABS(X77-$M77)</f>
        <v>5.0000000000000044E-2</v>
      </c>
      <c r="AO77" s="15">
        <f t="shared" ref="AO77:AO83" si="103">ABS(AG77-$M77)</f>
        <v>1.8180226930380239E-2</v>
      </c>
      <c r="AP77" s="15">
        <f t="shared" si="33"/>
        <v>43</v>
      </c>
      <c r="AQ77" s="15">
        <f t="shared" si="20"/>
        <v>58.14285714285711</v>
      </c>
      <c r="AR77" s="15">
        <f t="shared" si="34"/>
        <v>21</v>
      </c>
      <c r="AS77" s="15">
        <f t="shared" si="88"/>
        <v>17.644283143143184</v>
      </c>
    </row>
    <row r="78" spans="1:45" x14ac:dyDescent="0.4">
      <c r="A78" s="10">
        <v>43968</v>
      </c>
      <c r="B78" s="30">
        <v>76</v>
      </c>
      <c r="C78" s="11" t="str">
        <f t="shared" ref="C78" si="104">TEXT(A78,"TTTT")</f>
        <v>Sonntag</v>
      </c>
      <c r="D78" s="68">
        <v>475</v>
      </c>
      <c r="E78" s="68">
        <v>423</v>
      </c>
      <c r="F78" s="68">
        <v>527</v>
      </c>
      <c r="G78" s="68">
        <v>557</v>
      </c>
      <c r="H78" s="68">
        <v>508</v>
      </c>
      <c r="I78" s="68">
        <v>607</v>
      </c>
      <c r="J78" s="68">
        <v>0.91</v>
      </c>
      <c r="K78" s="68">
        <v>0.87</v>
      </c>
      <c r="L78" s="68">
        <v>0.97</v>
      </c>
      <c r="M78" s="68">
        <v>0.96</v>
      </c>
      <c r="N78" s="68">
        <v>0.93</v>
      </c>
      <c r="O78" s="68">
        <v>0.99</v>
      </c>
      <c r="P78" s="12">
        <f t="shared" si="62"/>
        <v>590</v>
      </c>
      <c r="Q78" s="15">
        <f t="shared" si="21"/>
        <v>0.96052631578947367</v>
      </c>
      <c r="R78" s="4">
        <f t="shared" ref="R78:R85" si="105">W75</f>
        <v>342</v>
      </c>
      <c r="S78" s="4">
        <f t="shared" ref="S78" si="106">AVERAGE(D75:D78)</f>
        <v>557</v>
      </c>
      <c r="T78" s="7">
        <f t="shared" ref="T78" si="107">S78/S74</f>
        <v>0.90753564154786148</v>
      </c>
      <c r="U78" s="5">
        <v>43972</v>
      </c>
      <c r="V78" s="9" t="str">
        <f t="shared" ref="V78" si="108">TEXT(U78,"TTTT")</f>
        <v>Donnerstag</v>
      </c>
      <c r="W78" s="12">
        <v>745</v>
      </c>
      <c r="X78" s="15">
        <v>0.89</v>
      </c>
      <c r="Y78" s="15">
        <v>0.92</v>
      </c>
      <c r="Z78" s="4">
        <f t="shared" si="91"/>
        <v>562</v>
      </c>
      <c r="AA78" s="8">
        <f t="shared" si="92"/>
        <v>0.9348859315589354</v>
      </c>
      <c r="AB78" s="4">
        <f>AVERAGE(D75:D78,AA75^1.75*D72,AA75^1.75*D73,AA75^1.75*D74)</f>
        <v>557.2981375204497</v>
      </c>
      <c r="AC78" s="8">
        <f>AB78/Z74</f>
        <v>0.92706439226310555</v>
      </c>
      <c r="AD78" s="4">
        <f t="shared" si="76"/>
        <v>560.85714285714289</v>
      </c>
      <c r="AE78" s="8">
        <f>AD78/AD74</f>
        <v>0.83514145926398642</v>
      </c>
      <c r="AF78" s="4">
        <f>AVERAGE(W75:W78,AE75^1.75*W72,AE75^1.75*W73,AE75^1.75*W74)</f>
        <v>583.41368575493959</v>
      </c>
      <c r="AG78" s="8">
        <f>AF78/AD74</f>
        <v>0.86872916406819345</v>
      </c>
      <c r="AH78" s="4">
        <f t="shared" si="63"/>
        <v>0</v>
      </c>
      <c r="AI78" s="8">
        <f t="shared" si="64"/>
        <v>0</v>
      </c>
      <c r="AJ78" s="15">
        <f t="shared" si="67"/>
        <v>4.9999999999999933E-2</v>
      </c>
      <c r="AK78" s="15">
        <f t="shared" si="68"/>
        <v>0</v>
      </c>
      <c r="AL78" s="15">
        <f t="shared" si="28"/>
        <v>2.5114068441064563E-2</v>
      </c>
      <c r="AM78" s="15">
        <f t="shared" si="101"/>
        <v>3.2935607736894412E-2</v>
      </c>
      <c r="AN78" s="15">
        <f t="shared" si="102"/>
        <v>6.9999999999999951E-2</v>
      </c>
      <c r="AO78" s="15">
        <f t="shared" si="103"/>
        <v>9.1270835931806515E-2</v>
      </c>
      <c r="AP78" s="15">
        <f t="shared" si="33"/>
        <v>82</v>
      </c>
      <c r="AQ78" s="15">
        <f t="shared" si="20"/>
        <v>115</v>
      </c>
      <c r="AR78" s="15">
        <f t="shared" si="34"/>
        <v>87</v>
      </c>
      <c r="AS78" s="15">
        <f t="shared" si="88"/>
        <v>82.2981375204497</v>
      </c>
    </row>
    <row r="79" spans="1:45" x14ac:dyDescent="0.4">
      <c r="A79" s="10">
        <v>43969</v>
      </c>
      <c r="B79" s="30">
        <v>77</v>
      </c>
      <c r="C79" s="11" t="str">
        <f t="shared" ref="C79:C85" si="109">TEXT(A79,"TTTT")</f>
        <v>Montag</v>
      </c>
      <c r="D79" s="68">
        <v>631</v>
      </c>
      <c r="E79" s="68">
        <v>566</v>
      </c>
      <c r="F79" s="68">
        <v>695</v>
      </c>
      <c r="G79" s="68">
        <v>583</v>
      </c>
      <c r="H79" s="68">
        <v>529</v>
      </c>
      <c r="I79" s="68">
        <v>639</v>
      </c>
      <c r="J79" s="68">
        <v>0.96</v>
      </c>
      <c r="K79" s="68">
        <v>0.91</v>
      </c>
      <c r="L79" s="68">
        <v>1.02</v>
      </c>
      <c r="M79" s="68">
        <v>0.93</v>
      </c>
      <c r="N79" s="68">
        <v>0.9</v>
      </c>
      <c r="O79" s="68">
        <v>0.96</v>
      </c>
      <c r="P79" s="12">
        <f t="shared" si="62"/>
        <v>584</v>
      </c>
      <c r="Q79" s="15">
        <f t="shared" si="21"/>
        <v>0.92632566870014077</v>
      </c>
      <c r="R79" s="4">
        <f t="shared" si="105"/>
        <v>513</v>
      </c>
      <c r="S79" s="4">
        <f t="shared" ref="S79:S85" si="110">AVERAGE(D76:D79)</f>
        <v>583</v>
      </c>
      <c r="T79" s="7">
        <f t="shared" ref="T79:T85" si="111">S79/S75</f>
        <v>0.96006587072869498</v>
      </c>
      <c r="U79" s="5">
        <v>43973</v>
      </c>
      <c r="V79" s="9" t="str">
        <f t="shared" ref="V79:V85" si="112">TEXT(U79,"TTTT")</f>
        <v>Freitag</v>
      </c>
      <c r="W79" s="12">
        <v>460</v>
      </c>
      <c r="X79" s="15">
        <v>0.85</v>
      </c>
      <c r="Y79" s="15">
        <v>0.91</v>
      </c>
      <c r="Z79" s="4">
        <f t="shared" si="91"/>
        <v>542.57142857142856</v>
      </c>
      <c r="AA79" s="8">
        <f t="shared" si="92"/>
        <v>0.91961259079903146</v>
      </c>
      <c r="AB79" s="4">
        <f t="shared" ref="AB79:AB85" si="113">AVERAGE(D76:D79,AA76^1.75*D73,AA76^1.75*D74,AA76^1.75*D75)</f>
        <v>566.9284210488654</v>
      </c>
      <c r="AC79" s="8">
        <f t="shared" ref="AC79:AC85" si="114">AB79/Z75</f>
        <v>0.96089562889638203</v>
      </c>
      <c r="AD79" s="4">
        <f t="shared" si="76"/>
        <v>553.28571428571433</v>
      </c>
      <c r="AE79" s="8">
        <f t="shared" ref="AE79:AE85" si="115">AD79/AD75</f>
        <v>0.85818745845335709</v>
      </c>
      <c r="AF79" s="4">
        <f t="shared" ref="AF79:AF85" si="116">AVERAGE(W76:W79,AE76^1.75*W73,AE76^1.75*W74,AE76^1.75*W75)</f>
        <v>506.2567476606194</v>
      </c>
      <c r="AG79" s="8">
        <f t="shared" ref="AG79:AG85" si="117">AF79/AD75</f>
        <v>0.78524201941598404</v>
      </c>
      <c r="AH79" s="4">
        <f t="shared" ref="AH79" si="118">AD86</f>
        <v>0</v>
      </c>
      <c r="AI79" s="8">
        <f t="shared" ref="AI79" si="119">AH79/AH75</f>
        <v>0</v>
      </c>
      <c r="AJ79" s="15">
        <f t="shared" si="67"/>
        <v>2.9999999999999916E-2</v>
      </c>
      <c r="AK79" s="15">
        <f t="shared" si="68"/>
        <v>0</v>
      </c>
      <c r="AL79" s="15">
        <f t="shared" si="28"/>
        <v>1.0387409200968589E-2</v>
      </c>
      <c r="AM79" s="15">
        <f t="shared" si="101"/>
        <v>3.0895628896381977E-2</v>
      </c>
      <c r="AN79" s="15">
        <f t="shared" si="102"/>
        <v>8.0000000000000071E-2</v>
      </c>
      <c r="AO79" s="15">
        <f t="shared" si="103"/>
        <v>0.14475798058401601</v>
      </c>
      <c r="AP79" s="15">
        <f t="shared" si="33"/>
        <v>48</v>
      </c>
      <c r="AQ79" s="15">
        <f t="shared" si="20"/>
        <v>47</v>
      </c>
      <c r="AR79" s="15">
        <f t="shared" si="34"/>
        <v>88.428571428571445</v>
      </c>
      <c r="AS79" s="15">
        <f t="shared" si="88"/>
        <v>64.071578951134597</v>
      </c>
    </row>
    <row r="80" spans="1:45" x14ac:dyDescent="0.4">
      <c r="A80" s="10">
        <v>43970</v>
      </c>
      <c r="B80" s="30">
        <v>78</v>
      </c>
      <c r="C80" s="11" t="str">
        <f t="shared" si="109"/>
        <v>Dienstag</v>
      </c>
      <c r="D80" s="68">
        <v>498</v>
      </c>
      <c r="E80" s="68">
        <v>432</v>
      </c>
      <c r="F80" s="68">
        <v>565</v>
      </c>
      <c r="G80" s="68">
        <v>537</v>
      </c>
      <c r="H80" s="68">
        <v>480</v>
      </c>
      <c r="I80" s="68">
        <v>595</v>
      </c>
      <c r="J80" s="68">
        <v>0.88</v>
      </c>
      <c r="K80" s="68">
        <v>0.82</v>
      </c>
      <c r="L80" s="68">
        <v>0.93</v>
      </c>
      <c r="M80" s="68">
        <v>0.93</v>
      </c>
      <c r="N80" s="68">
        <v>0.9</v>
      </c>
      <c r="O80" s="68">
        <v>0.97</v>
      </c>
      <c r="P80" s="12">
        <f t="shared" si="62"/>
        <v>564</v>
      </c>
      <c r="Q80" s="15">
        <f t="shared" si="21"/>
        <v>0.9348859315589354</v>
      </c>
      <c r="R80" s="4">
        <f t="shared" si="105"/>
        <v>797</v>
      </c>
      <c r="S80" s="4">
        <f t="shared" si="110"/>
        <v>536.75</v>
      </c>
      <c r="T80" s="7">
        <f t="shared" si="111"/>
        <v>0.88027880278802784</v>
      </c>
      <c r="U80" s="5">
        <v>43974</v>
      </c>
      <c r="V80" s="9" t="str">
        <f t="shared" si="112"/>
        <v>Samstag</v>
      </c>
      <c r="W80" s="12">
        <v>638</v>
      </c>
      <c r="X80" s="15">
        <v>0.83</v>
      </c>
      <c r="Y80" s="15">
        <v>0.89</v>
      </c>
      <c r="Z80" s="4">
        <f t="shared" si="91"/>
        <v>504</v>
      </c>
      <c r="AA80" s="8">
        <f t="shared" si="92"/>
        <v>0.86301369863013699</v>
      </c>
      <c r="AB80" s="4">
        <f t="shared" si="113"/>
        <v>531.75036122080178</v>
      </c>
      <c r="AC80" s="8">
        <f t="shared" si="114"/>
        <v>0.91053144044657841</v>
      </c>
      <c r="AD80" s="4">
        <f t="shared" si="76"/>
        <v>541.71428571428567</v>
      </c>
      <c r="AE80" s="8">
        <f t="shared" si="115"/>
        <v>0.93399014778325118</v>
      </c>
      <c r="AF80" s="4">
        <f t="shared" si="116"/>
        <v>537.26407704758049</v>
      </c>
      <c r="AG80" s="8">
        <f t="shared" si="117"/>
        <v>0.92631737421996641</v>
      </c>
      <c r="AH80" s="38"/>
      <c r="AI80" s="37"/>
      <c r="AJ80" s="15">
        <f t="shared" si="67"/>
        <v>5.0000000000000044E-2</v>
      </c>
      <c r="AK80" s="15">
        <f t="shared" si="68"/>
        <v>0</v>
      </c>
      <c r="AL80" s="15">
        <f t="shared" si="28"/>
        <v>6.6986301369863055E-2</v>
      </c>
      <c r="AM80" s="15">
        <f t="shared" si="101"/>
        <v>1.9468559553421638E-2</v>
      </c>
      <c r="AN80" s="15">
        <f t="shared" si="102"/>
        <v>0.10000000000000009</v>
      </c>
      <c r="AO80" s="15">
        <f t="shared" si="103"/>
        <v>3.6826257800336437E-3</v>
      </c>
      <c r="AP80" s="15">
        <f t="shared" si="33"/>
        <v>39</v>
      </c>
      <c r="AQ80" s="15">
        <f t="shared" ref="AQ80:AQ84" si="120">ABS(P80-$D80)</f>
        <v>66</v>
      </c>
      <c r="AR80" s="15">
        <f t="shared" si="34"/>
        <v>6</v>
      </c>
      <c r="AS80" s="15">
        <f t="shared" si="88"/>
        <v>33.750361220801778</v>
      </c>
    </row>
    <row r="81" spans="1:45" x14ac:dyDescent="0.4">
      <c r="A81" s="10">
        <v>43971</v>
      </c>
      <c r="B81" s="30">
        <v>79</v>
      </c>
      <c r="C81" s="11" t="str">
        <f t="shared" si="109"/>
        <v>Mittwoch</v>
      </c>
      <c r="D81" s="68">
        <v>577</v>
      </c>
      <c r="E81" s="68">
        <v>476</v>
      </c>
      <c r="F81" s="68">
        <v>688</v>
      </c>
      <c r="G81" s="68">
        <v>545</v>
      </c>
      <c r="H81" s="68">
        <v>474</v>
      </c>
      <c r="I81" s="68">
        <v>619</v>
      </c>
      <c r="J81" s="68">
        <v>0.93</v>
      </c>
      <c r="K81" s="68">
        <v>0.85</v>
      </c>
      <c r="L81" s="68">
        <v>1.01</v>
      </c>
      <c r="M81" s="68">
        <v>0.92</v>
      </c>
      <c r="N81" s="68">
        <v>0.88</v>
      </c>
      <c r="O81" s="68">
        <v>0.96</v>
      </c>
      <c r="P81" s="12">
        <f t="shared" si="62"/>
        <v>562</v>
      </c>
      <c r="Q81" s="15">
        <f t="shared" si="21"/>
        <v>0.91961259079903146</v>
      </c>
      <c r="R81" s="4">
        <f t="shared" si="105"/>
        <v>745</v>
      </c>
      <c r="S81" s="4">
        <f t="shared" si="110"/>
        <v>545.25</v>
      </c>
      <c r="T81" s="7">
        <f t="shared" si="111"/>
        <v>0.93046075085324231</v>
      </c>
      <c r="U81" s="5">
        <v>43975</v>
      </c>
      <c r="V81" s="9" t="str">
        <f t="shared" si="112"/>
        <v>Sonntag</v>
      </c>
      <c r="W81" s="12">
        <v>431</v>
      </c>
      <c r="X81" s="15">
        <v>0.94</v>
      </c>
      <c r="Y81" s="15">
        <v>0.93</v>
      </c>
      <c r="Z81" s="4">
        <f t="shared" si="91"/>
        <v>485.42857142857144</v>
      </c>
      <c r="AA81" s="8">
        <f t="shared" si="92"/>
        <v>0.8606889564336373</v>
      </c>
      <c r="AB81" s="4">
        <f t="shared" si="113"/>
        <v>534.16441120691877</v>
      </c>
      <c r="AC81" s="8">
        <f t="shared" si="114"/>
        <v>0.94710001987042336</v>
      </c>
      <c r="AD81" s="4">
        <f t="shared" si="76"/>
        <v>479.57142857142856</v>
      </c>
      <c r="AE81" s="8">
        <f t="shared" si="115"/>
        <v>0.82319764590485534</v>
      </c>
      <c r="AF81" s="4">
        <f t="shared" si="116"/>
        <v>497.04086034393089</v>
      </c>
      <c r="AG81" s="8">
        <f t="shared" si="117"/>
        <v>0.85318440961439834</v>
      </c>
      <c r="AH81" s="38"/>
      <c r="AI81" s="37"/>
      <c r="AJ81" s="15">
        <f t="shared" si="67"/>
        <v>1.0000000000000009E-2</v>
      </c>
      <c r="AK81" s="15">
        <f t="shared" si="68"/>
        <v>0</v>
      </c>
      <c r="AL81" s="15">
        <f t="shared" si="28"/>
        <v>5.9311043566362742E-2</v>
      </c>
      <c r="AM81" s="15">
        <f t="shared" si="101"/>
        <v>2.710001987042332E-2</v>
      </c>
      <c r="AN81" s="15">
        <f t="shared" si="102"/>
        <v>1.9999999999999907E-2</v>
      </c>
      <c r="AO81" s="15">
        <f t="shared" si="103"/>
        <v>6.6815590385601697E-2</v>
      </c>
      <c r="AP81" s="15">
        <f t="shared" si="33"/>
        <v>32</v>
      </c>
      <c r="AQ81" s="15">
        <f t="shared" si="120"/>
        <v>15</v>
      </c>
      <c r="AR81" s="15">
        <f t="shared" si="34"/>
        <v>91.571428571428555</v>
      </c>
      <c r="AS81" s="15">
        <f t="shared" si="88"/>
        <v>42.835588793081229</v>
      </c>
    </row>
    <row r="82" spans="1:45" x14ac:dyDescent="0.4">
      <c r="A82" s="10">
        <v>43972</v>
      </c>
      <c r="B82" s="30">
        <v>80</v>
      </c>
      <c r="C82" s="11" t="str">
        <f t="shared" si="109"/>
        <v>Donnerstag</v>
      </c>
      <c r="D82" s="68">
        <v>391</v>
      </c>
      <c r="E82" s="68">
        <v>310</v>
      </c>
      <c r="F82" s="68">
        <v>477</v>
      </c>
      <c r="G82" s="68">
        <v>524</v>
      </c>
      <c r="H82" s="68">
        <v>446</v>
      </c>
      <c r="I82" s="68">
        <v>606</v>
      </c>
      <c r="J82" s="68">
        <v>0.94</v>
      </c>
      <c r="K82" s="68">
        <v>0.86</v>
      </c>
      <c r="L82" s="68">
        <v>1.03</v>
      </c>
      <c r="M82" s="68">
        <v>0.86</v>
      </c>
      <c r="N82" s="68">
        <v>0.82</v>
      </c>
      <c r="O82" s="68">
        <v>0.91</v>
      </c>
      <c r="P82" s="12">
        <f t="shared" si="62"/>
        <v>542.57142857142856</v>
      </c>
      <c r="Q82" s="15">
        <f t="shared" si="21"/>
        <v>0.86301369863013699</v>
      </c>
      <c r="R82" s="4">
        <f t="shared" si="105"/>
        <v>460</v>
      </c>
      <c r="S82" s="4">
        <f t="shared" si="110"/>
        <v>524.25</v>
      </c>
      <c r="T82" s="7">
        <f t="shared" si="111"/>
        <v>0.94120287253141832</v>
      </c>
      <c r="U82" s="5">
        <v>43976</v>
      </c>
      <c r="V82" s="9" t="str">
        <f t="shared" si="112"/>
        <v>Montag</v>
      </c>
      <c r="W82" s="12">
        <v>289</v>
      </c>
      <c r="X82" s="15">
        <v>0.83</v>
      </c>
      <c r="Y82" s="15">
        <v>0.84</v>
      </c>
      <c r="Z82" s="4">
        <f t="shared" si="91"/>
        <v>479.71428571428572</v>
      </c>
      <c r="AA82" s="8">
        <f t="shared" si="92"/>
        <v>0.85358413828164714</v>
      </c>
      <c r="AB82" s="4">
        <f t="shared" si="113"/>
        <v>509.42427479487691</v>
      </c>
      <c r="AC82" s="8">
        <f t="shared" si="114"/>
        <v>0.90644888753536812</v>
      </c>
      <c r="AD82" s="4">
        <f t="shared" si="76"/>
        <v>423.57142857142856</v>
      </c>
      <c r="AE82" s="8">
        <f t="shared" si="115"/>
        <v>0.75522159959246049</v>
      </c>
      <c r="AF82" s="4">
        <f t="shared" si="116"/>
        <v>484.35194868221203</v>
      </c>
      <c r="AG82" s="8">
        <f t="shared" si="117"/>
        <v>0.86359236902075498</v>
      </c>
      <c r="AH82" s="38"/>
      <c r="AI82" s="37"/>
      <c r="AJ82" s="15">
        <f t="shared" si="67"/>
        <v>7.999999999999996E-2</v>
      </c>
      <c r="AK82" s="15">
        <f t="shared" si="68"/>
        <v>0</v>
      </c>
      <c r="AL82" s="15">
        <f t="shared" si="28"/>
        <v>6.4158617183528444E-3</v>
      </c>
      <c r="AM82" s="15">
        <f t="shared" si="101"/>
        <v>4.6448887535368133E-2</v>
      </c>
      <c r="AN82" s="15">
        <f t="shared" si="102"/>
        <v>3.0000000000000027E-2</v>
      </c>
      <c r="AO82" s="15">
        <f t="shared" si="103"/>
        <v>3.592369020754993E-3</v>
      </c>
      <c r="AP82" s="15">
        <f t="shared" si="33"/>
        <v>133</v>
      </c>
      <c r="AQ82" s="15">
        <f t="shared" si="120"/>
        <v>151.57142857142856</v>
      </c>
      <c r="AR82" s="15">
        <f t="shared" si="34"/>
        <v>88.714285714285722</v>
      </c>
      <c r="AS82" s="15">
        <f t="shared" si="88"/>
        <v>118.42427479487691</v>
      </c>
    </row>
    <row r="83" spans="1:45" x14ac:dyDescent="0.4">
      <c r="A83" s="10">
        <v>43973</v>
      </c>
      <c r="B83" s="30">
        <v>81</v>
      </c>
      <c r="C83" s="11" t="str">
        <f t="shared" si="109"/>
        <v>Freitag</v>
      </c>
      <c r="D83" s="68">
        <v>413</v>
      </c>
      <c r="E83" s="68">
        <v>321</v>
      </c>
      <c r="F83" s="68">
        <v>521</v>
      </c>
      <c r="G83" s="68">
        <v>470</v>
      </c>
      <c r="H83" s="68">
        <v>385</v>
      </c>
      <c r="I83" s="68">
        <v>563</v>
      </c>
      <c r="J83" s="68">
        <v>0.81</v>
      </c>
      <c r="K83" s="68">
        <v>0.72</v>
      </c>
      <c r="L83" s="68">
        <v>0.88</v>
      </c>
      <c r="M83" s="68">
        <v>0.86</v>
      </c>
      <c r="N83" s="68">
        <v>0.8</v>
      </c>
      <c r="O83" s="68">
        <v>0.92</v>
      </c>
      <c r="P83" s="12">
        <f t="shared" si="62"/>
        <v>504</v>
      </c>
      <c r="Q83" s="15">
        <f t="shared" ref="Q83:Q86" si="121">P84/P80</f>
        <v>0.8606889564336373</v>
      </c>
      <c r="R83" s="4">
        <f t="shared" si="105"/>
        <v>638</v>
      </c>
      <c r="S83" s="4">
        <f t="shared" si="110"/>
        <v>469.75</v>
      </c>
      <c r="T83" s="7">
        <f t="shared" si="111"/>
        <v>0.80574614065180106</v>
      </c>
      <c r="U83" s="5">
        <v>43977</v>
      </c>
      <c r="V83" s="9" t="str">
        <f t="shared" si="112"/>
        <v>Dienstag</v>
      </c>
      <c r="W83" s="12">
        <v>432</v>
      </c>
      <c r="X83" s="15">
        <v>0.7</v>
      </c>
      <c r="Y83" s="15">
        <v>0.78</v>
      </c>
      <c r="Z83" s="4">
        <f t="shared" ref="Z83" si="122">AVERAGE(D80:D86)</f>
        <v>463.28571428571428</v>
      </c>
      <c r="AA83" s="8">
        <f t="shared" ref="AA83" si="123">Z83/Z79</f>
        <v>0.85387045813586104</v>
      </c>
      <c r="AB83" s="4">
        <f t="shared" si="113"/>
        <v>450.46301556724114</v>
      </c>
      <c r="AC83" s="8">
        <f t="shared" si="114"/>
        <v>0.83023725881271404</v>
      </c>
      <c r="AD83" s="4">
        <f t="shared" si="76"/>
        <v>463.71428571428572</v>
      </c>
      <c r="AE83" s="8">
        <f t="shared" si="115"/>
        <v>0.83810999225406657</v>
      </c>
      <c r="AF83" s="4">
        <f t="shared" si="116"/>
        <v>509.49875982268748</v>
      </c>
      <c r="AG83" s="8">
        <f t="shared" si="117"/>
        <v>0.92086013910632891</v>
      </c>
      <c r="AH83" s="38"/>
      <c r="AI83" s="37"/>
      <c r="AJ83" s="15">
        <f t="shared" si="67"/>
        <v>4.9999999999999933E-2</v>
      </c>
      <c r="AK83" s="15">
        <f t="shared" si="68"/>
        <v>0</v>
      </c>
      <c r="AL83" s="15">
        <f t="shared" si="28"/>
        <v>6.1295418641389432E-3</v>
      </c>
      <c r="AM83" s="15">
        <f t="shared" si="101"/>
        <v>2.9762741187285946E-2</v>
      </c>
      <c r="AN83" s="15">
        <f t="shared" si="102"/>
        <v>0.16000000000000003</v>
      </c>
      <c r="AO83" s="15">
        <f t="shared" si="103"/>
        <v>6.0860139106328925E-2</v>
      </c>
      <c r="AP83" s="15">
        <f t="shared" si="33"/>
        <v>57</v>
      </c>
      <c r="AQ83" s="15">
        <f t="shared" si="120"/>
        <v>91</v>
      </c>
      <c r="AR83" s="15">
        <f t="shared" si="34"/>
        <v>50.285714285714278</v>
      </c>
      <c r="AS83" s="15">
        <f t="shared" si="88"/>
        <v>37.463015567241143</v>
      </c>
    </row>
    <row r="84" spans="1:45" x14ac:dyDescent="0.4">
      <c r="A84" s="10">
        <v>43974</v>
      </c>
      <c r="B84" s="30">
        <v>82</v>
      </c>
      <c r="C84" s="11" t="str">
        <f t="shared" si="109"/>
        <v>Samstag</v>
      </c>
      <c r="D84" s="68">
        <v>413</v>
      </c>
      <c r="E84" s="68">
        <v>284</v>
      </c>
      <c r="F84" s="68">
        <v>512</v>
      </c>
      <c r="G84" s="68">
        <v>448</v>
      </c>
      <c r="H84" s="68">
        <v>348</v>
      </c>
      <c r="I84" s="68">
        <v>550</v>
      </c>
      <c r="J84" s="68">
        <v>0.84</v>
      </c>
      <c r="K84" s="68">
        <v>0.73</v>
      </c>
      <c r="L84" s="68">
        <v>0.94</v>
      </c>
      <c r="M84" s="68">
        <v>0.85</v>
      </c>
      <c r="N84" s="68">
        <v>0.79</v>
      </c>
      <c r="O84" s="68">
        <v>0.92</v>
      </c>
      <c r="P84" s="12">
        <f t="shared" si="62"/>
        <v>485.42857142857144</v>
      </c>
      <c r="Q84" s="15">
        <f t="shared" si="121"/>
        <v>0.85358413828164714</v>
      </c>
      <c r="R84" s="4">
        <f t="shared" si="105"/>
        <v>431</v>
      </c>
      <c r="S84" s="4">
        <f t="shared" si="110"/>
        <v>448.5</v>
      </c>
      <c r="T84" s="7">
        <f t="shared" si="111"/>
        <v>0.83558453656264553</v>
      </c>
      <c r="U84" s="5">
        <v>43978</v>
      </c>
      <c r="V84" s="9" t="str">
        <f t="shared" si="112"/>
        <v>Mittwoch</v>
      </c>
      <c r="W84" s="12">
        <v>362</v>
      </c>
      <c r="X84" s="15">
        <v>0.68</v>
      </c>
      <c r="Y84" s="15">
        <v>0.76</v>
      </c>
      <c r="Z84" s="33"/>
      <c r="AA84" s="34"/>
      <c r="AB84" s="4">
        <f t="shared" si="113"/>
        <v>432.51871149574117</v>
      </c>
      <c r="AC84" s="8">
        <f t="shared" si="114"/>
        <v>0.85817204661853408</v>
      </c>
      <c r="AD84" s="38"/>
      <c r="AE84" s="38"/>
      <c r="AF84" s="4">
        <f t="shared" si="116"/>
        <v>403.59508502567604</v>
      </c>
      <c r="AG84" s="8">
        <f t="shared" si="117"/>
        <v>0.74503312109170161</v>
      </c>
      <c r="AH84" s="38"/>
      <c r="AI84" s="37"/>
      <c r="AJ84" s="15">
        <f t="shared" si="67"/>
        <v>1.0000000000000009E-2</v>
      </c>
      <c r="AK84" s="15">
        <f t="shared" si="68"/>
        <v>0</v>
      </c>
      <c r="AL84" s="32"/>
      <c r="AM84" s="15">
        <f t="shared" ref="AM84" si="124">ABS(AC84-$M84)</f>
        <v>8.1720466185341012E-3</v>
      </c>
      <c r="AN84" s="15">
        <f t="shared" ref="AN84" si="125">ABS(X84-$M84)</f>
        <v>0.16999999999999993</v>
      </c>
      <c r="AO84" s="15">
        <f t="shared" ref="AO84" si="126">ABS(AG84-$M84)</f>
        <v>0.10496687890829837</v>
      </c>
      <c r="AP84" s="15">
        <f t="shared" si="33"/>
        <v>35</v>
      </c>
      <c r="AQ84" s="15">
        <f t="shared" si="120"/>
        <v>72.428571428571445</v>
      </c>
      <c r="AR84" s="32"/>
      <c r="AS84" s="15">
        <f t="shared" si="88"/>
        <v>19.518711495741172</v>
      </c>
    </row>
    <row r="85" spans="1:45" x14ac:dyDescent="0.4">
      <c r="A85" s="10">
        <v>43975</v>
      </c>
      <c r="B85" s="30">
        <v>83</v>
      </c>
      <c r="C85" s="11" t="str">
        <f t="shared" si="109"/>
        <v>Sonntag</v>
      </c>
      <c r="D85" s="68">
        <v>435</v>
      </c>
      <c r="E85" s="68">
        <v>283</v>
      </c>
      <c r="F85" s="68">
        <v>601</v>
      </c>
      <c r="G85" s="68">
        <v>413</v>
      </c>
      <c r="H85" s="68">
        <v>299</v>
      </c>
      <c r="I85" s="68">
        <v>528</v>
      </c>
      <c r="J85" s="68">
        <v>0.76</v>
      </c>
      <c r="K85" s="68">
        <v>0.63</v>
      </c>
      <c r="L85" s="68">
        <v>0.89</v>
      </c>
      <c r="M85" s="68">
        <v>0.85</v>
      </c>
      <c r="N85" s="68">
        <v>0.78</v>
      </c>
      <c r="O85" s="68">
        <v>0.96</v>
      </c>
      <c r="P85" s="12">
        <f t="shared" si="62"/>
        <v>479.71428571428572</v>
      </c>
      <c r="Q85" s="15">
        <f t="shared" si="121"/>
        <v>0.85387045813586104</v>
      </c>
      <c r="R85" s="4">
        <f t="shared" si="105"/>
        <v>289</v>
      </c>
      <c r="S85" s="4">
        <f t="shared" si="110"/>
        <v>413</v>
      </c>
      <c r="T85" s="7">
        <f t="shared" si="111"/>
        <v>0.75745071068317282</v>
      </c>
      <c r="U85" s="5">
        <v>43979</v>
      </c>
      <c r="V85" s="9" t="str">
        <f t="shared" si="112"/>
        <v>Donnerstag</v>
      </c>
      <c r="W85" s="12">
        <v>353</v>
      </c>
      <c r="X85" s="15">
        <v>0.61</v>
      </c>
      <c r="Y85" s="15">
        <v>0.78</v>
      </c>
      <c r="Z85" s="33"/>
      <c r="AA85" s="34"/>
      <c r="AB85" s="4">
        <f t="shared" si="113"/>
        <v>420.74048319488008</v>
      </c>
      <c r="AC85" s="8">
        <f t="shared" si="114"/>
        <v>0.86674025378580355</v>
      </c>
      <c r="AD85" s="38"/>
      <c r="AE85" s="38"/>
      <c r="AF85" s="4">
        <f t="shared" si="116"/>
        <v>338.78383651745378</v>
      </c>
      <c r="AG85" s="8">
        <f t="shared" si="117"/>
        <v>0.70643040084068409</v>
      </c>
      <c r="AH85" s="38"/>
      <c r="AI85" s="37"/>
      <c r="AJ85" s="32"/>
      <c r="AK85" s="15">
        <f t="shared" si="68"/>
        <v>0</v>
      </c>
      <c r="AL85" s="32"/>
      <c r="AM85" s="32"/>
      <c r="AN85" s="32"/>
      <c r="AO85" s="32"/>
      <c r="AP85" s="15">
        <f t="shared" si="33"/>
        <v>22</v>
      </c>
      <c r="AQ85" s="32"/>
      <c r="AR85" s="32"/>
      <c r="AS85" s="15">
        <f t="shared" si="88"/>
        <v>14.259516805119915</v>
      </c>
    </row>
    <row r="86" spans="1:45" x14ac:dyDescent="0.4">
      <c r="A86" s="10">
        <v>43976</v>
      </c>
      <c r="B86" s="30">
        <v>84</v>
      </c>
      <c r="C86" s="11" t="str">
        <f t="shared" ref="C86" si="127">TEXT(A86,"TTTT")</f>
        <v>Montag</v>
      </c>
      <c r="D86" s="68">
        <v>516</v>
      </c>
      <c r="E86" s="68">
        <v>317</v>
      </c>
      <c r="F86" s="68">
        <v>766</v>
      </c>
      <c r="G86" s="68">
        <v>444</v>
      </c>
      <c r="H86" s="68">
        <v>301</v>
      </c>
      <c r="I86" s="68">
        <v>600</v>
      </c>
      <c r="J86" s="68">
        <v>0.85</v>
      </c>
      <c r="K86" s="68">
        <v>0.7</v>
      </c>
      <c r="L86" s="68">
        <v>1.02</v>
      </c>
      <c r="M86" s="68"/>
      <c r="N86" s="68"/>
      <c r="O86" s="68"/>
      <c r="P86" s="12">
        <f t="shared" si="62"/>
        <v>463.28571428571428</v>
      </c>
      <c r="R86" s="4">
        <f t="shared" ref="R86" si="128">W83</f>
        <v>432</v>
      </c>
      <c r="S86" s="4">
        <f t="shared" ref="S86" si="129">AVERAGE(D83:D86)</f>
        <v>444.25</v>
      </c>
      <c r="T86" s="7">
        <f t="shared" ref="T86" si="130">S86/S82</f>
        <v>0.84740104911778735</v>
      </c>
      <c r="U86" s="5">
        <v>43980</v>
      </c>
      <c r="V86" s="9" t="str">
        <f t="shared" ref="V86" si="131">TEXT(U86,"TTTT")</f>
        <v>Freitag</v>
      </c>
      <c r="W86" s="12">
        <v>741</v>
      </c>
      <c r="X86" s="15">
        <v>0.85</v>
      </c>
      <c r="Y86" s="15">
        <v>0.85</v>
      </c>
      <c r="Z86" s="33"/>
      <c r="AA86" s="34"/>
      <c r="AB86" s="4">
        <f t="shared" ref="AB86" si="132">AVERAGE(D83:D86,AA83^1.75*D80,AA83^1.75*D81,AA83^1.75*D82)</f>
        <v>412.70154330465056</v>
      </c>
      <c r="AC86" s="8">
        <f t="shared" ref="AC86" si="133">AB86/Z82</f>
        <v>0.86030696936645434</v>
      </c>
      <c r="AD86" s="38"/>
      <c r="AE86" s="38"/>
      <c r="AF86" s="4">
        <f t="shared" ref="AF86" si="134">AVERAGE(W83:W86,AE83^1.75*W80,AE83^1.75*W81,AE83^1.75*W82)</f>
        <v>412.13675536813753</v>
      </c>
      <c r="AG86" s="8">
        <f t="shared" ref="AG86" si="135">AF86/AD82</f>
        <v>0.9730041442080819</v>
      </c>
      <c r="AH86" s="38"/>
      <c r="AI86" s="37"/>
      <c r="AJ86" s="32"/>
      <c r="AK86" s="15">
        <f t="shared" si="68"/>
        <v>0</v>
      </c>
      <c r="AL86" s="32"/>
      <c r="AM86" s="32"/>
      <c r="AN86" s="32"/>
      <c r="AO86" s="32"/>
      <c r="AP86" s="32"/>
      <c r="AQ86" s="32"/>
      <c r="AR86" s="32"/>
      <c r="AS86" s="3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2" sqref="E2"/>
    </sheetView>
  </sheetViews>
  <sheetFormatPr baseColWidth="10" defaultRowHeight="14.6" x14ac:dyDescent="0.4"/>
  <cols>
    <col min="3" max="3" width="11.07421875" style="1"/>
    <col min="4" max="9" width="11.07421875" style="2"/>
  </cols>
  <sheetData>
    <row r="1" spans="1:9" x14ac:dyDescent="0.4">
      <c r="A1" s="25" t="s">
        <v>21</v>
      </c>
      <c r="B1" s="25" t="s">
        <v>22</v>
      </c>
      <c r="C1" s="26" t="s">
        <v>25</v>
      </c>
      <c r="D1" s="27" t="s">
        <v>23</v>
      </c>
      <c r="E1" s="27" t="s">
        <v>128</v>
      </c>
      <c r="F1" s="27" t="s">
        <v>38</v>
      </c>
      <c r="G1" s="27" t="s">
        <v>39</v>
      </c>
      <c r="H1" s="27" t="s">
        <v>24</v>
      </c>
      <c r="I1" s="27" t="s">
        <v>40</v>
      </c>
    </row>
    <row r="2" spans="1:9" x14ac:dyDescent="0.4">
      <c r="A2" s="25" t="s">
        <v>14</v>
      </c>
      <c r="B2" s="25" t="s">
        <v>18</v>
      </c>
      <c r="C2" s="1">
        <f>AVERAGEIF(Nowcast_R!$C$34:$C$82,A2,Nowcast_R!$D$34:$D$82)</f>
        <v>1454.5714285714287</v>
      </c>
      <c r="D2" s="2">
        <f>AVERAGEIF(Nowcast_R!$C$34:$C$82,$A2,Nowcast_R!$J$34:$J$82)</f>
        <v>0.80142857142857149</v>
      </c>
      <c r="E2" s="2">
        <f>AVERAGEIF(Nowcast_R!$C$34:$C$82,$A2,Nowcast_R!$M$34:$M$82)</f>
        <v>0.85714285714285698</v>
      </c>
      <c r="F2" s="2">
        <f>AVERAGEIF(Nowcast_R!$C$34:$C$82,$A2,Nowcast_R!$AA$34:$AA$82)</f>
        <v>0.84337633240819632</v>
      </c>
      <c r="G2" s="2">
        <f>AVERAGEIF(Nowcast_R!$C$34:$C$82,$A2,Nowcast_R!$AC$34:$AC$82)</f>
        <v>0.85337628060399295</v>
      </c>
      <c r="H2" s="2">
        <f>AVERAGEIF(Nowcast_R!$C$34:$C$82,$A2,Nowcast_R!$X$34:$X$82)</f>
        <v>0.85285714285714287</v>
      </c>
      <c r="I2" s="2">
        <f>AVERAGEIF(Nowcast_R!$C$34:$C$82,$A2,Nowcast_R!$AG$34:$AG$82)</f>
        <v>0.82539880469391735</v>
      </c>
    </row>
    <row r="3" spans="1:9" x14ac:dyDescent="0.4">
      <c r="A3" s="25" t="s">
        <v>15</v>
      </c>
      <c r="B3" s="25" t="s">
        <v>19</v>
      </c>
      <c r="C3" s="1">
        <f>AVERAGEIF(Nowcast_R!$C$34:$C$82,A3,Nowcast_R!$D$34:$D$82)</f>
        <v>1336.7142857142858</v>
      </c>
      <c r="D3" s="2">
        <f>AVERAGEIF(Nowcast_R!$C$34:$C$82,B3,Nowcast_R!$J$34:$J$82)</f>
        <v>0.87571428571428567</v>
      </c>
      <c r="E3" s="2">
        <f>AVERAGEIF(Nowcast_R!$C$34:$C$82,$A3,Nowcast_R!$M$34:$M$82)</f>
        <v>0.85285714285714287</v>
      </c>
      <c r="F3" s="2">
        <f>AVERAGEIF(Nowcast_R!$C$34:$C$82,$A3,Nowcast_R!$AA$34:$AA$82)</f>
        <v>0.84087891954500571</v>
      </c>
      <c r="G3" s="2">
        <f>AVERAGEIF(Nowcast_R!$C$34:$C$82,$A3,Nowcast_R!$AC$34:$AC$82)</f>
        <v>0.85162544672342999</v>
      </c>
      <c r="H3" s="2">
        <f>AVERAGEIF(Nowcast_R!$C$34:$C$82,$A3,Nowcast_R!$X$34:$X$82)</f>
        <v>0.9414285714285715</v>
      </c>
      <c r="I3" s="2">
        <f>AVERAGEIF(Nowcast_R!$C$34:$C$82,$A3,Nowcast_R!$AG$34:$AG$82)</f>
        <v>0.84423332784590843</v>
      </c>
    </row>
    <row r="4" spans="1:9" x14ac:dyDescent="0.4">
      <c r="A4" s="25" t="s">
        <v>16</v>
      </c>
      <c r="B4" s="25" t="s">
        <v>20</v>
      </c>
      <c r="C4" s="1">
        <f>AVERAGEIF(Nowcast_R!$C$34:$C$82,A4,Nowcast_R!$D$34:$D$82)</f>
        <v>1283.2857142857142</v>
      </c>
      <c r="D4" s="2">
        <f>AVERAGEIF(Nowcast_R!$C$34:$C$82,B4,Nowcast_R!$J$34:$J$82)</f>
        <v>0.81714285714285728</v>
      </c>
      <c r="E4" s="2">
        <f>AVERAGEIF(Nowcast_R!$C$34:$C$82,$A4,Nowcast_R!$M$34:$M$82)</f>
        <v>0.84285714285714275</v>
      </c>
      <c r="F4" s="2">
        <f>AVERAGEIF(Nowcast_R!$C$34:$C$82,$A4,Nowcast_R!$AA$34:$AA$82)</f>
        <v>0.84429143887832936</v>
      </c>
      <c r="G4" s="2">
        <f>AVERAGEIF(Nowcast_R!$C$34:$C$82,$A4,Nowcast_R!$AC$34:$AC$82)</f>
        <v>0.85397738708225557</v>
      </c>
      <c r="H4" s="2">
        <f>AVERAGEIF(Nowcast_R!$C$34:$C$82,$A4,Nowcast_R!$X$34:$X$82)</f>
        <v>0.9642857142857143</v>
      </c>
      <c r="I4" s="2">
        <f>AVERAGEIF(Nowcast_R!$C$34:$C$82,$A4,Nowcast_R!$AG$34:$AG$82)</f>
        <v>0.83454455411388562</v>
      </c>
    </row>
    <row r="5" spans="1:9" x14ac:dyDescent="0.4">
      <c r="A5" s="25" t="s">
        <v>17</v>
      </c>
      <c r="B5" s="25" t="s">
        <v>14</v>
      </c>
      <c r="C5" s="1">
        <f>AVERAGEIF(Nowcast_R!$C$34:$C$82,A5,Nowcast_R!$D$34:$D$82)</f>
        <v>1193.1428571428571</v>
      </c>
      <c r="D5" s="2">
        <f>AVERAGEIF(Nowcast_R!$C$34:$C$82,B5,Nowcast_R!$J$34:$J$82)</f>
        <v>0.80142857142857149</v>
      </c>
      <c r="E5" s="2">
        <f>AVERAGEIF(Nowcast_R!$C$34:$C$82,$A5,Nowcast_R!$M$34:$M$82)</f>
        <v>0.84</v>
      </c>
      <c r="F5" s="2">
        <f>AVERAGEIF(Nowcast_R!$C$34:$C$82,$A5,Nowcast_R!$AA$34:$AA$82)</f>
        <v>0.85065151390027371</v>
      </c>
      <c r="G5" s="2">
        <f>AVERAGEIF(Nowcast_R!$C$34:$C$82,$A5,Nowcast_R!$AC$34:$AC$82)</f>
        <v>0.84693593116379984</v>
      </c>
      <c r="H5" s="2">
        <f>AVERAGEIF(Nowcast_R!$C$34:$C$82,$A5,Nowcast_R!$X$34:$X$82)</f>
        <v>0.95285714285714296</v>
      </c>
      <c r="I5" s="2">
        <f>AVERAGEIF(Nowcast_R!$C$34:$C$82,$A5,Nowcast_R!$AG$34:$AG$82)</f>
        <v>0.83136554869005941</v>
      </c>
    </row>
    <row r="6" spans="1:9" x14ac:dyDescent="0.4">
      <c r="A6" s="25" t="s">
        <v>18</v>
      </c>
      <c r="B6" s="25" t="s">
        <v>15</v>
      </c>
      <c r="C6" s="1">
        <f>AVERAGEIF(Nowcast_R!$C$34:$C$82,A6,Nowcast_R!$D$34:$D$82)</f>
        <v>1578.4285714285713</v>
      </c>
      <c r="D6" s="2">
        <f>AVERAGEIF(Nowcast_R!$C$34:$C$82,B6,Nowcast_R!$J$34:$J$82)</f>
        <v>0.8114285714285715</v>
      </c>
      <c r="E6" s="2">
        <f>AVERAGEIF(Nowcast_R!$C$34:$C$82,$A6,Nowcast_R!$M$34:$M$82)</f>
        <v>0.85428571428571431</v>
      </c>
      <c r="F6" s="2">
        <f>AVERAGEIF(Nowcast_R!$C$34:$C$82,$A6,Nowcast_R!$AA$34:$AA$82)</f>
        <v>0.86128535464411937</v>
      </c>
      <c r="G6" s="2">
        <f>AVERAGEIF(Nowcast_R!$C$34:$C$82,$A6,Nowcast_R!$AC$34:$AC$82)</f>
        <v>0.86034540011652894</v>
      </c>
      <c r="H6" s="2">
        <f>AVERAGEIF(Nowcast_R!$C$34:$C$82,$A6,Nowcast_R!$X$34:$X$82)</f>
        <v>0.94428571428571428</v>
      </c>
      <c r="I6" s="2">
        <f>AVERAGEIF(Nowcast_R!$C$34:$C$82,$A6,Nowcast_R!$AG$34:$AG$82)</f>
        <v>0.8444557249020741</v>
      </c>
    </row>
    <row r="7" spans="1:9" x14ac:dyDescent="0.4">
      <c r="A7" s="25" t="s">
        <v>19</v>
      </c>
      <c r="B7" s="25" t="s">
        <v>16</v>
      </c>
      <c r="C7" s="1">
        <f>AVERAGEIF(Nowcast_R!$C$34:$C$82,A7,Nowcast_R!$D$34:$D$82)</f>
        <v>1342.7142857142858</v>
      </c>
      <c r="D7" s="2">
        <f>AVERAGEIF(Nowcast_R!$C$34:$C$82,B7,Nowcast_R!$J$34:$J$82)</f>
        <v>0.86</v>
      </c>
      <c r="E7" s="2">
        <f>AVERAGEIF(Nowcast_R!$C$34:$C$82,$A7,Nowcast_R!$M$34:$M$82)</f>
        <v>0.86142857142857132</v>
      </c>
      <c r="F7" s="2">
        <f>AVERAGEIF(Nowcast_R!$C$34:$C$82,$A7,Nowcast_R!$AA$34:$AA$82)</f>
        <v>0.85678119274076991</v>
      </c>
      <c r="G7" s="2">
        <f>AVERAGEIF(Nowcast_R!$C$34:$C$82,$A7,Nowcast_R!$AC$34:$AC$82)</f>
        <v>0.85704161312579974</v>
      </c>
      <c r="H7" s="2">
        <f>AVERAGEIF(Nowcast_R!$C$34:$C$82,$A7,Nowcast_R!$X$34:$X$82)</f>
        <v>0.87000000000000011</v>
      </c>
      <c r="I7" s="2">
        <f>AVERAGEIF(Nowcast_R!$C$34:$C$82,$A7,Nowcast_R!$AG$34:$AG$82)</f>
        <v>0.84640182180812273</v>
      </c>
    </row>
    <row r="8" spans="1:9" x14ac:dyDescent="0.4">
      <c r="A8" s="25" t="s">
        <v>20</v>
      </c>
      <c r="B8" s="25" t="s">
        <v>17</v>
      </c>
      <c r="C8" s="1">
        <f>AVERAGEIF(Nowcast_R!$C$34:$C$82,A8,Nowcast_R!$D$34:$D$82)</f>
        <v>1248</v>
      </c>
      <c r="D8" s="2">
        <f>AVERAGEIF(Nowcast_R!$C$34:$C$82,B8,Nowcast_R!$J$34:$J$82)</f>
        <v>0.91714285714285715</v>
      </c>
      <c r="E8" s="2">
        <f>AVERAGEIF(Nowcast_R!$C$34:$C$82,$A8,Nowcast_R!$M$34:$M$82)</f>
        <v>0.86142857142857143</v>
      </c>
      <c r="F8" s="2">
        <f>AVERAGEIF(Nowcast_R!$C$34:$C$82,$A8,Nowcast_R!$AA$34:$AA$82)</f>
        <v>0.85335364173084227</v>
      </c>
      <c r="G8" s="2">
        <f>AVERAGEIF(Nowcast_R!$C$34:$C$82,$A8,Nowcast_R!$AC$34:$AC$82)</f>
        <v>0.85787404353288976</v>
      </c>
      <c r="H8" s="2">
        <f>AVERAGEIF(Nowcast_R!$C$34:$C$82,$A8,Nowcast_R!$X$34:$X$82)</f>
        <v>0.83</v>
      </c>
      <c r="I8" s="2">
        <f>AVERAGEIF(Nowcast_R!$C$34:$C$82,$A8,Nowcast_R!$AG$34:$AG$82)</f>
        <v>0.83213050129903465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baseColWidth="10" defaultRowHeight="14.6" x14ac:dyDescent="0.4"/>
  <cols>
    <col min="1" max="1" width="17.765625" customWidth="1"/>
  </cols>
  <sheetData>
    <row r="1" spans="1:7" x14ac:dyDescent="0.4">
      <c r="B1" s="18" t="s">
        <v>5</v>
      </c>
      <c r="C1" s="18" t="s">
        <v>119</v>
      </c>
      <c r="D1" s="24" t="s">
        <v>7</v>
      </c>
      <c r="E1" s="18" t="s">
        <v>11</v>
      </c>
      <c r="F1" s="18" t="s">
        <v>6</v>
      </c>
      <c r="G1" s="24" t="s">
        <v>13</v>
      </c>
    </row>
    <row r="2" spans="1:7" x14ac:dyDescent="0.4">
      <c r="A2" t="s">
        <v>36</v>
      </c>
      <c r="B2" s="2">
        <f>AVERAGE(Nowcast_R!J34:J85)</f>
        <v>0.85230769230769232</v>
      </c>
      <c r="C2" s="2">
        <f>AVERAGE(Nowcast_R!Q34:Q85)</f>
        <v>0.8531510615592155</v>
      </c>
      <c r="D2" s="2">
        <f>AVERAGE(Nowcast_R!AA34:AA86)</f>
        <v>0.85016398430137219</v>
      </c>
      <c r="E2" s="2">
        <f>AVERAGE(Nowcast_R!AC34:AC85)</f>
        <v>0.85429581299342183</v>
      </c>
      <c r="F2" s="2">
        <f>AVERAGE(Nowcast_R!X34:X85)</f>
        <v>0.89384615384615362</v>
      </c>
      <c r="G2" s="2">
        <f>AVERAGE(Nowcast_R!AG34:AG85)</f>
        <v>0.83426991624057178</v>
      </c>
    </row>
    <row r="3" spans="1:7" x14ac:dyDescent="0.4">
      <c r="A3" t="s">
        <v>37</v>
      </c>
      <c r="B3" s="2">
        <f>_xlfn.STDEV.S(Nowcast_R!J34:J85)</f>
        <v>7.3287384480426779E-2</v>
      </c>
      <c r="C3" s="2">
        <f>_xlfn.STDEV.S(Nowcast_R!Q34:Q85)</f>
        <v>4.7709118137897397E-2</v>
      </c>
      <c r="D3" s="2">
        <f>_xlfn.STDEV.S(Nowcast_R!AA34:AA86)</f>
        <v>4.6170800299808315E-2</v>
      </c>
      <c r="E3" s="2">
        <f>_xlfn.STDEV.S(Nowcast_R!AC34:AC85)</f>
        <v>4.9419920121136135E-2</v>
      </c>
      <c r="F3" s="2">
        <f>_xlfn.STDEV.S(Nowcast_R!X34:X85)</f>
        <v>0.16954557309899451</v>
      </c>
      <c r="G3" s="2">
        <f>_xlfn.STDEV.S(Nowcast_R!AG34:AG85)</f>
        <v>8.15166664597302E-2</v>
      </c>
    </row>
    <row r="4" spans="1:7" s="1" customFormat="1" x14ac:dyDescent="0.4">
      <c r="A4" s="26" t="s">
        <v>26</v>
      </c>
      <c r="B4" s="1">
        <f>COUNTIF(Nowcast_R!J34:J85,"&gt;1")</f>
        <v>0</v>
      </c>
      <c r="C4" s="1">
        <f>COUNTIF(Nowcast_R!Q34:Q85,"&gt;1")</f>
        <v>0</v>
      </c>
      <c r="D4" s="1">
        <f>COUNTIF(Nowcast_R!AA34:AA86,"&gt;1")</f>
        <v>0</v>
      </c>
      <c r="E4" s="1">
        <f>COUNTIF(Nowcast_R!AC34:AC85,"&gt;1")</f>
        <v>0</v>
      </c>
      <c r="F4" s="1">
        <f>COUNTIF(Nowcast_R!X34:X85,"&gt;1")</f>
        <v>10</v>
      </c>
      <c r="G4" s="1">
        <f>COUNTIF(Nowcast_R!AG34:AG85,"&gt;1")</f>
        <v>1</v>
      </c>
    </row>
    <row r="5" spans="1:7" x14ac:dyDescent="0.4">
      <c r="A5" s="25" t="s">
        <v>126</v>
      </c>
      <c r="B5" s="2">
        <f>AVERAGE(Nowcast_R!AJ34:AJ86)</f>
        <v>4.6666666666666648E-2</v>
      </c>
      <c r="C5" s="2">
        <f>AVERAGE(Nowcast_R!AK34:AK85)</f>
        <v>0</v>
      </c>
      <c r="D5" s="2">
        <f>AVERAGE(Nowcast_R!AL34:AL86)</f>
        <v>2.4742036170745482E-2</v>
      </c>
      <c r="E5" s="2">
        <f>AVERAGE(Nowcast_R!AM34:AM86)</f>
        <v>1.4542557044180502E-2</v>
      </c>
      <c r="F5" s="2">
        <f>AVERAGE(Nowcast_R!AN34:AN86)</f>
        <v>0.12333333333333336</v>
      </c>
      <c r="G5" s="2">
        <f>AVERAGE(Nowcast_R!AO34:AO86)</f>
        <v>5.7159179727939907E-2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3" sqref="E23"/>
    </sheetView>
  </sheetViews>
  <sheetFormatPr baseColWidth="10" defaultRowHeight="14.6" x14ac:dyDescent="0.4"/>
  <sheetData>
    <row r="1" spans="1:7" x14ac:dyDescent="0.4">
      <c r="B1" s="18" t="s">
        <v>10</v>
      </c>
      <c r="C1" s="18" t="s">
        <v>118</v>
      </c>
      <c r="D1" s="24" t="s">
        <v>27</v>
      </c>
      <c r="E1" s="18" t="s">
        <v>28</v>
      </c>
      <c r="G1" s="64" t="s">
        <v>125</v>
      </c>
    </row>
    <row r="2" spans="1:7" x14ac:dyDescent="0.4">
      <c r="A2" t="s">
        <v>36</v>
      </c>
      <c r="B2" s="1">
        <f>AVERAGE(Nowcast_R!AP$15:'Nowcast_R'!AP70)</f>
        <v>220.375</v>
      </c>
      <c r="C2" s="1">
        <f>AVERAGE(Nowcast_R!AQ$15:'Nowcast_R'!AQ70)</f>
        <v>352.61989795918367</v>
      </c>
      <c r="D2" s="1">
        <f>AVERAGE(Nowcast_R!AR$15:'Nowcast_R'!AR70)</f>
        <v>188.50255102040816</v>
      </c>
      <c r="E2" s="1">
        <f>AVERAGE(Nowcast_R!AS$15:'Nowcast_R'!AS70)</f>
        <v>340.78155080575073</v>
      </c>
      <c r="F2" s="2"/>
      <c r="G2" s="27" t="s">
        <v>148</v>
      </c>
    </row>
    <row r="3" spans="1:7" x14ac:dyDescent="0.4">
      <c r="A3" t="s">
        <v>36</v>
      </c>
      <c r="B3" s="1">
        <f>AVERAGE(Nowcast_R!AP15:'Nowcast_R'!AP82)</f>
        <v>191.86764705882354</v>
      </c>
      <c r="C3" s="1">
        <f>AVERAGE(Nowcast_R!AQ15:'Nowcast_R'!AQ82)</f>
        <v>303.02100840336135</v>
      </c>
      <c r="D3" s="1">
        <f>AVERAGE(Nowcast_R!AR15:'Nowcast_R'!AR82)</f>
        <v>165.98529411764707</v>
      </c>
      <c r="E3" s="1">
        <f>AVERAGE(Nowcast_R!AS15:'Nowcast_R'!AS82)</f>
        <v>291.38479019537101</v>
      </c>
      <c r="F3" s="2"/>
      <c r="G3" s="27" t="s">
        <v>127</v>
      </c>
    </row>
    <row r="4" spans="1:7" x14ac:dyDescent="0.4">
      <c r="B4" s="18"/>
      <c r="C4" s="18"/>
      <c r="D4" s="24"/>
      <c r="E4" s="18"/>
      <c r="F4" s="1"/>
      <c r="G4" s="1"/>
    </row>
    <row r="5" spans="1:7" x14ac:dyDescent="0.4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A6" sqref="A6"/>
    </sheetView>
  </sheetViews>
  <sheetFormatPr baseColWidth="10" defaultRowHeight="14.6" x14ac:dyDescent="0.4"/>
  <cols>
    <col min="2" max="2" width="77.69140625" customWidth="1"/>
    <col min="3" max="3" width="13.69140625" style="39" customWidth="1"/>
    <col min="4" max="4" width="12.53515625" style="52" customWidth="1"/>
  </cols>
  <sheetData>
    <row r="1" spans="1:3" x14ac:dyDescent="0.4">
      <c r="A1" t="s">
        <v>43</v>
      </c>
    </row>
    <row r="2" spans="1:3" x14ac:dyDescent="0.4">
      <c r="A2" s="28" t="s">
        <v>44</v>
      </c>
    </row>
    <row r="3" spans="1:3" x14ac:dyDescent="0.4">
      <c r="A3" s="28" t="s">
        <v>45</v>
      </c>
    </row>
    <row r="4" spans="1:3" x14ac:dyDescent="0.4">
      <c r="A4" s="28" t="s">
        <v>158</v>
      </c>
    </row>
    <row r="5" spans="1:3" x14ac:dyDescent="0.4">
      <c r="A5" s="67" t="s">
        <v>149</v>
      </c>
    </row>
    <row r="6" spans="1:3" x14ac:dyDescent="0.4">
      <c r="A6" s="67" t="s">
        <v>150</v>
      </c>
    </row>
    <row r="7" spans="1:3" x14ac:dyDescent="0.4">
      <c r="A7" s="28" t="s">
        <v>46</v>
      </c>
    </row>
    <row r="8" spans="1:3" x14ac:dyDescent="0.4">
      <c r="A8" s="28"/>
    </row>
    <row r="9" spans="1:3" x14ac:dyDescent="0.4">
      <c r="A9" s="28"/>
    </row>
    <row r="10" spans="1:3" x14ac:dyDescent="0.4">
      <c r="A10" s="28" t="s">
        <v>49</v>
      </c>
    </row>
    <row r="11" spans="1:3" x14ac:dyDescent="0.4">
      <c r="A11" s="36">
        <v>43968</v>
      </c>
      <c r="B11" s="25" t="s">
        <v>50</v>
      </c>
      <c r="C11" s="40"/>
    </row>
    <row r="12" spans="1:3" x14ac:dyDescent="0.4">
      <c r="A12" s="36" t="s">
        <v>151</v>
      </c>
      <c r="B12" s="25" t="s">
        <v>152</v>
      </c>
      <c r="C12" s="40"/>
    </row>
    <row r="13" spans="1:3" x14ac:dyDescent="0.4">
      <c r="A13" s="28"/>
    </row>
    <row r="14" spans="1:3" x14ac:dyDescent="0.4">
      <c r="A14" s="28" t="s">
        <v>35</v>
      </c>
    </row>
    <row r="15" spans="1:3" x14ac:dyDescent="0.4">
      <c r="A15" s="25" t="s">
        <v>114</v>
      </c>
    </row>
    <row r="16" spans="1:3" x14ac:dyDescent="0.4">
      <c r="A16" s="25" t="s">
        <v>159</v>
      </c>
    </row>
    <row r="17" spans="1:4" x14ac:dyDescent="0.4">
      <c r="B17" s="25"/>
      <c r="C17" s="40"/>
    </row>
    <row r="18" spans="1:4" s="49" customFormat="1" ht="46.3" customHeight="1" x14ac:dyDescent="0.4">
      <c r="A18" s="47" t="s">
        <v>54</v>
      </c>
      <c r="B18" s="47" t="s">
        <v>51</v>
      </c>
      <c r="C18" s="48" t="s">
        <v>97</v>
      </c>
      <c r="D18" s="53" t="s">
        <v>99</v>
      </c>
    </row>
    <row r="19" spans="1:4" x14ac:dyDescent="0.4">
      <c r="A19" s="25" t="s">
        <v>55</v>
      </c>
      <c r="B19" s="17" t="s">
        <v>8</v>
      </c>
      <c r="C19" s="41" t="s">
        <v>95</v>
      </c>
      <c r="D19" s="54" t="s">
        <v>159</v>
      </c>
    </row>
    <row r="20" spans="1:4" x14ac:dyDescent="0.4">
      <c r="A20" s="25" t="s">
        <v>60</v>
      </c>
      <c r="B20" s="29" t="s">
        <v>153</v>
      </c>
      <c r="C20" s="42" t="s">
        <v>95</v>
      </c>
      <c r="D20" s="54" t="s">
        <v>53</v>
      </c>
    </row>
    <row r="21" spans="1:4" x14ac:dyDescent="0.4">
      <c r="A21" s="25" t="s">
        <v>61</v>
      </c>
      <c r="B21" s="17" t="s">
        <v>154</v>
      </c>
      <c r="C21" s="41" t="s">
        <v>95</v>
      </c>
      <c r="D21" s="54" t="s">
        <v>52</v>
      </c>
    </row>
    <row r="22" spans="1:4" x14ac:dyDescent="0.4">
      <c r="A22" s="25" t="s">
        <v>62</v>
      </c>
      <c r="B22" s="18" t="s">
        <v>9</v>
      </c>
      <c r="C22" s="41" t="s">
        <v>96</v>
      </c>
      <c r="D22" s="54" t="s">
        <v>159</v>
      </c>
    </row>
    <row r="23" spans="1:4" x14ac:dyDescent="0.4">
      <c r="A23" s="25" t="s">
        <v>56</v>
      </c>
      <c r="B23" s="18" t="s">
        <v>34</v>
      </c>
      <c r="C23" s="41" t="s">
        <v>96</v>
      </c>
      <c r="D23" s="54" t="s">
        <v>159</v>
      </c>
    </row>
    <row r="24" spans="1:4" x14ac:dyDescent="0.4">
      <c r="A24" s="25" t="s">
        <v>63</v>
      </c>
      <c r="B24" s="18" t="s">
        <v>94</v>
      </c>
      <c r="C24" s="41" t="s">
        <v>96</v>
      </c>
      <c r="D24" s="54" t="s">
        <v>159</v>
      </c>
    </row>
    <row r="25" spans="1:4" x14ac:dyDescent="0.4">
      <c r="A25" s="25" t="s">
        <v>64</v>
      </c>
      <c r="B25" s="18" t="s">
        <v>10</v>
      </c>
      <c r="C25" s="41" t="s">
        <v>96</v>
      </c>
      <c r="D25" s="54" t="s">
        <v>159</v>
      </c>
    </row>
    <row r="26" spans="1:4" x14ac:dyDescent="0.4">
      <c r="A26" s="25" t="s">
        <v>65</v>
      </c>
      <c r="B26" s="18" t="s">
        <v>0</v>
      </c>
      <c r="C26" s="41" t="s">
        <v>96</v>
      </c>
      <c r="D26" s="54" t="s">
        <v>159</v>
      </c>
    </row>
    <row r="27" spans="1:4" x14ac:dyDescent="0.4">
      <c r="A27" s="25" t="s">
        <v>57</v>
      </c>
      <c r="B27" s="18" t="s">
        <v>1</v>
      </c>
      <c r="C27" s="41" t="s">
        <v>96</v>
      </c>
      <c r="D27" s="54" t="s">
        <v>159</v>
      </c>
    </row>
    <row r="28" spans="1:4" x14ac:dyDescent="0.4">
      <c r="A28" s="25" t="s">
        <v>66</v>
      </c>
      <c r="B28" s="18" t="s">
        <v>5</v>
      </c>
      <c r="C28" s="41" t="s">
        <v>96</v>
      </c>
      <c r="D28" s="54" t="s">
        <v>159</v>
      </c>
    </row>
    <row r="29" spans="1:4" x14ac:dyDescent="0.4">
      <c r="A29" s="25" t="s">
        <v>59</v>
      </c>
      <c r="B29" s="18" t="s">
        <v>92</v>
      </c>
      <c r="C29" s="41" t="s">
        <v>96</v>
      </c>
      <c r="D29" s="54" t="s">
        <v>159</v>
      </c>
    </row>
    <row r="30" spans="1:4" x14ac:dyDescent="0.4">
      <c r="A30" s="25" t="s">
        <v>67</v>
      </c>
      <c r="B30" s="18" t="s">
        <v>93</v>
      </c>
      <c r="C30" s="41" t="s">
        <v>96</v>
      </c>
      <c r="D30" s="54" t="s">
        <v>159</v>
      </c>
    </row>
    <row r="31" spans="1:4" x14ac:dyDescent="0.4">
      <c r="A31" s="25" t="s">
        <v>68</v>
      </c>
      <c r="B31" s="18" t="s">
        <v>119</v>
      </c>
      <c r="C31" s="41" t="s">
        <v>96</v>
      </c>
      <c r="D31" s="54" t="s">
        <v>159</v>
      </c>
    </row>
    <row r="32" spans="1:4" x14ac:dyDescent="0.4">
      <c r="A32" s="25" t="s">
        <v>69</v>
      </c>
      <c r="B32" s="66" t="s">
        <v>122</v>
      </c>
      <c r="C32" s="41" t="s">
        <v>96</v>
      </c>
      <c r="D32" s="54" t="s">
        <v>159</v>
      </c>
    </row>
    <row r="33" spans="1:4" x14ac:dyDescent="0.4">
      <c r="A33" s="25" t="s">
        <v>70</v>
      </c>
      <c r="B33" s="66" t="s">
        <v>123</v>
      </c>
      <c r="C33" s="41" t="s">
        <v>96</v>
      </c>
      <c r="D33" s="54" t="s">
        <v>159</v>
      </c>
    </row>
    <row r="34" spans="1:4" x14ac:dyDescent="0.4">
      <c r="A34" s="25" t="s">
        <v>71</v>
      </c>
      <c r="B34" t="s">
        <v>118</v>
      </c>
      <c r="C34" s="39" t="s">
        <v>95</v>
      </c>
      <c r="D34" s="54" t="s">
        <v>134</v>
      </c>
    </row>
    <row r="35" spans="1:4" x14ac:dyDescent="0.4">
      <c r="A35" s="25" t="s">
        <v>72</v>
      </c>
      <c r="B35" t="s">
        <v>135</v>
      </c>
      <c r="C35" s="39" t="s">
        <v>136</v>
      </c>
      <c r="D35" s="54" t="s">
        <v>137</v>
      </c>
    </row>
    <row r="36" spans="1:4" x14ac:dyDescent="0.4">
      <c r="A36" s="25" t="s">
        <v>58</v>
      </c>
      <c r="B36" s="19" t="s">
        <v>29</v>
      </c>
      <c r="C36" s="42" t="s">
        <v>95</v>
      </c>
      <c r="D36" s="54" t="s">
        <v>117</v>
      </c>
    </row>
    <row r="37" spans="1:4" x14ac:dyDescent="0.4">
      <c r="A37" s="25" t="s">
        <v>73</v>
      </c>
      <c r="B37" s="19" t="s">
        <v>47</v>
      </c>
      <c r="C37" s="42" t="s">
        <v>95</v>
      </c>
      <c r="D37" s="54" t="s">
        <v>115</v>
      </c>
    </row>
    <row r="38" spans="1:4" x14ac:dyDescent="0.4">
      <c r="A38" s="25" t="s">
        <v>74</v>
      </c>
      <c r="B38" s="24" t="s">
        <v>48</v>
      </c>
      <c r="C38" s="43" t="s">
        <v>96</v>
      </c>
      <c r="D38" s="54" t="s">
        <v>116</v>
      </c>
    </row>
    <row r="39" spans="1:4" x14ac:dyDescent="0.4">
      <c r="A39" s="25" t="s">
        <v>75</v>
      </c>
      <c r="B39" s="20" t="s">
        <v>4</v>
      </c>
      <c r="C39" s="44" t="s">
        <v>95</v>
      </c>
      <c r="D39" s="54" t="s">
        <v>4</v>
      </c>
    </row>
    <row r="40" spans="1:4" x14ac:dyDescent="0.4">
      <c r="A40" s="25" t="s">
        <v>76</v>
      </c>
      <c r="B40" s="17" t="s">
        <v>155</v>
      </c>
      <c r="C40" s="41" t="s">
        <v>95</v>
      </c>
      <c r="D40" s="54" t="s">
        <v>91</v>
      </c>
    </row>
    <row r="41" spans="1:4" x14ac:dyDescent="0.4">
      <c r="A41" s="25" t="s">
        <v>77</v>
      </c>
      <c r="B41" s="19" t="s">
        <v>100</v>
      </c>
      <c r="C41" s="42" t="s">
        <v>95</v>
      </c>
      <c r="D41" s="54" t="s">
        <v>104</v>
      </c>
    </row>
    <row r="42" spans="1:4" x14ac:dyDescent="0.4">
      <c r="A42" s="25" t="s">
        <v>78</v>
      </c>
      <c r="B42" s="18" t="s">
        <v>6</v>
      </c>
      <c r="C42" s="41" t="s">
        <v>95</v>
      </c>
      <c r="D42" s="54" t="s">
        <v>105</v>
      </c>
    </row>
    <row r="43" spans="1:4" x14ac:dyDescent="0.4">
      <c r="A43" s="25" t="s">
        <v>79</v>
      </c>
      <c r="B43" s="18" t="s">
        <v>121</v>
      </c>
      <c r="C43" s="39" t="s">
        <v>136</v>
      </c>
      <c r="D43" s="54" t="s">
        <v>138</v>
      </c>
    </row>
    <row r="44" spans="1:4" x14ac:dyDescent="0.4">
      <c r="A44" s="25" t="s">
        <v>80</v>
      </c>
      <c r="B44" s="18" t="s">
        <v>27</v>
      </c>
      <c r="C44" s="41" t="s">
        <v>96</v>
      </c>
      <c r="D44" s="54" t="s">
        <v>101</v>
      </c>
    </row>
    <row r="45" spans="1:4" x14ac:dyDescent="0.4">
      <c r="A45" s="25" t="s">
        <v>81</v>
      </c>
      <c r="B45" s="24" t="s">
        <v>7</v>
      </c>
      <c r="C45" s="43" t="s">
        <v>96</v>
      </c>
      <c r="D45" s="54" t="s">
        <v>102</v>
      </c>
    </row>
    <row r="46" spans="1:4" x14ac:dyDescent="0.4">
      <c r="A46" s="25" t="s">
        <v>82</v>
      </c>
      <c r="B46" s="18" t="s">
        <v>28</v>
      </c>
      <c r="C46" s="41" t="s">
        <v>96</v>
      </c>
      <c r="D46" s="54" t="s">
        <v>108</v>
      </c>
    </row>
    <row r="47" spans="1:4" x14ac:dyDescent="0.4">
      <c r="A47" s="25" t="s">
        <v>83</v>
      </c>
      <c r="B47" s="18" t="s">
        <v>11</v>
      </c>
      <c r="C47" s="41" t="s">
        <v>96</v>
      </c>
      <c r="D47" s="54" t="s">
        <v>107</v>
      </c>
    </row>
    <row r="48" spans="1:4" x14ac:dyDescent="0.4">
      <c r="A48" s="25" t="s">
        <v>84</v>
      </c>
      <c r="B48" s="18" t="s">
        <v>109</v>
      </c>
      <c r="C48" s="41" t="s">
        <v>96</v>
      </c>
      <c r="D48" s="54" t="s">
        <v>110</v>
      </c>
    </row>
    <row r="49" spans="1:4" x14ac:dyDescent="0.4">
      <c r="A49" s="25" t="s">
        <v>85</v>
      </c>
      <c r="B49" s="18" t="s">
        <v>30</v>
      </c>
      <c r="C49" s="41" t="s">
        <v>96</v>
      </c>
      <c r="D49" s="54" t="s">
        <v>103</v>
      </c>
    </row>
    <row r="50" spans="1:4" x14ac:dyDescent="0.4">
      <c r="A50" s="25" t="s">
        <v>86</v>
      </c>
      <c r="B50" s="18" t="s">
        <v>12</v>
      </c>
      <c r="C50" s="41" t="s">
        <v>95</v>
      </c>
      <c r="D50" s="54" t="s">
        <v>111</v>
      </c>
    </row>
    <row r="51" spans="1:4" x14ac:dyDescent="0.4">
      <c r="A51" s="25" t="s">
        <v>87</v>
      </c>
      <c r="B51" s="24" t="s">
        <v>13</v>
      </c>
      <c r="C51" s="43" t="s">
        <v>95</v>
      </c>
      <c r="D51" s="54" t="s">
        <v>112</v>
      </c>
    </row>
    <row r="52" spans="1:4" x14ac:dyDescent="0.4">
      <c r="A52" s="25" t="s">
        <v>88</v>
      </c>
      <c r="B52" s="18" t="s">
        <v>31</v>
      </c>
      <c r="C52" s="41" t="s">
        <v>96</v>
      </c>
      <c r="D52" s="54" t="s">
        <v>113</v>
      </c>
    </row>
    <row r="53" spans="1:4" x14ac:dyDescent="0.4">
      <c r="A53" s="25" t="s">
        <v>89</v>
      </c>
      <c r="B53" s="18" t="s">
        <v>32</v>
      </c>
      <c r="C53" s="41" t="s">
        <v>96</v>
      </c>
      <c r="D53" s="54" t="s">
        <v>106</v>
      </c>
    </row>
    <row r="54" spans="1:4" x14ac:dyDescent="0.4">
      <c r="A54" s="25"/>
      <c r="B54" s="18"/>
      <c r="C54" s="41"/>
      <c r="D54" s="54"/>
    </row>
    <row r="55" spans="1:4" s="28" customFormat="1" x14ac:dyDescent="0.4">
      <c r="A55" s="28" t="s">
        <v>98</v>
      </c>
      <c r="B55" s="50"/>
      <c r="C55" s="51"/>
      <c r="D55" s="53"/>
    </row>
    <row r="56" spans="1:4" s="49" customFormat="1" ht="46.3" customHeight="1" x14ac:dyDescent="0.4">
      <c r="A56" s="47" t="s">
        <v>54</v>
      </c>
      <c r="B56" s="47" t="s">
        <v>51</v>
      </c>
      <c r="C56" s="48"/>
      <c r="D56" s="53"/>
    </row>
    <row r="57" spans="1:4" x14ac:dyDescent="0.4">
      <c r="A57" s="25" t="s">
        <v>90</v>
      </c>
      <c r="B57" s="24" t="s">
        <v>129</v>
      </c>
      <c r="C57" s="25"/>
    </row>
    <row r="58" spans="1:4" x14ac:dyDescent="0.4">
      <c r="A58" s="25" t="s">
        <v>139</v>
      </c>
      <c r="B58" s="24" t="s">
        <v>130</v>
      </c>
      <c r="C58" s="46"/>
    </row>
    <row r="59" spans="1:4" x14ac:dyDescent="0.4">
      <c r="A59" s="25" t="s">
        <v>140</v>
      </c>
      <c r="B59" s="24" t="s">
        <v>131</v>
      </c>
      <c r="C59" s="43"/>
    </row>
    <row r="60" spans="1:4" x14ac:dyDescent="0.4">
      <c r="A60" s="25" t="s">
        <v>141</v>
      </c>
      <c r="B60" s="18" t="s">
        <v>132</v>
      </c>
      <c r="C60" s="41"/>
    </row>
    <row r="61" spans="1:4" x14ac:dyDescent="0.4">
      <c r="A61" s="25" t="s">
        <v>142</v>
      </c>
      <c r="B61" s="24" t="s">
        <v>156</v>
      </c>
      <c r="C61" s="45"/>
    </row>
    <row r="62" spans="1:4" x14ac:dyDescent="0.4">
      <c r="A62" s="25" t="s">
        <v>143</v>
      </c>
      <c r="B62" s="24" t="s">
        <v>133</v>
      </c>
      <c r="C62" s="45"/>
    </row>
    <row r="63" spans="1:4" x14ac:dyDescent="0.4">
      <c r="A63" s="25" t="s">
        <v>144</v>
      </c>
      <c r="B63" s="18" t="s">
        <v>157</v>
      </c>
      <c r="C63" s="45"/>
    </row>
    <row r="64" spans="1:4" x14ac:dyDescent="0.4">
      <c r="A64" s="25" t="s">
        <v>145</v>
      </c>
      <c r="B64" s="17" t="s">
        <v>124</v>
      </c>
    </row>
    <row r="65" spans="1:2" x14ac:dyDescent="0.4">
      <c r="A65" s="25" t="s">
        <v>146</v>
      </c>
      <c r="B65" s="17" t="s">
        <v>41</v>
      </c>
    </row>
    <row r="66" spans="1:2" x14ac:dyDescent="0.4">
      <c r="A66" s="25" t="s">
        <v>147</v>
      </c>
      <c r="B66" s="17" t="s">
        <v>42</v>
      </c>
    </row>
  </sheetData>
  <hyperlinks>
    <hyperlink ref="A5" r:id="rId1"/>
    <hyperlink ref="A6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2020-05-30T09:54:09Z</dcterms:modified>
</cp:coreProperties>
</file>