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Aut Work\Year 2\Semester 2\IT project management\Assignement 2\"/>
    </mc:Choice>
  </mc:AlternateContent>
  <xr:revisionPtr revIDLastSave="0" documentId="13_ncr:1_{74100868-7497-451D-BA9D-35E37C91D31E}" xr6:coauthVersionLast="37" xr6:coauthVersionMax="37" xr10:uidLastSave="{00000000-0000-0000-0000-000000000000}"/>
  <bookViews>
    <workbookView xWindow="0" yWindow="1200" windowWidth="28800" windowHeight="12210" xr2:uid="{C14A6901-375A-4751-84B8-E68CD0D89D5C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4" i="1" l="1"/>
  <c r="C47" i="1"/>
  <c r="B47" i="1"/>
  <c r="G44" i="1"/>
  <c r="F44" i="1"/>
  <c r="E44" i="1"/>
  <c r="C44" i="1"/>
  <c r="D44" i="1"/>
  <c r="K19" i="1"/>
  <c r="B8" i="1" s="1"/>
  <c r="C8" i="1"/>
  <c r="G13" i="1" l="1"/>
  <c r="F13" i="1"/>
  <c r="E13" i="1"/>
  <c r="C13" i="1"/>
  <c r="G8" i="1"/>
  <c r="G10" i="1" s="1"/>
  <c r="F8" i="1"/>
  <c r="F10" i="1" s="1"/>
  <c r="E8" i="1"/>
  <c r="E10" i="1" s="1"/>
  <c r="D8" i="1"/>
  <c r="B10" i="1"/>
  <c r="B6" i="1"/>
  <c r="G5" i="1"/>
  <c r="G9" i="1" s="1"/>
  <c r="F5" i="1"/>
  <c r="F9" i="1" s="1"/>
  <c r="E5" i="1"/>
  <c r="E9" i="1" s="1"/>
  <c r="D5" i="1"/>
  <c r="C5" i="1"/>
  <c r="C6" i="1" s="1"/>
  <c r="B9" i="1"/>
  <c r="G4" i="1"/>
  <c r="F4" i="1"/>
  <c r="E4" i="1"/>
  <c r="D6" i="1" l="1"/>
  <c r="D47" i="1" s="1"/>
  <c r="E47" i="1" s="1"/>
  <c r="F47" i="1" s="1"/>
  <c r="G47" i="1" s="1"/>
  <c r="B12" i="1"/>
  <c r="C9" i="1"/>
  <c r="C10" i="1" s="1"/>
  <c r="G6" i="1"/>
  <c r="G12" i="1" s="1"/>
  <c r="F6" i="1"/>
  <c r="F12" i="1" s="1"/>
  <c r="E6" i="1"/>
  <c r="D9" i="1"/>
  <c r="D10" i="1" s="1"/>
  <c r="D12" i="1" l="1"/>
  <c r="D13" i="1" s="1"/>
  <c r="B13" i="1"/>
  <c r="H12" i="1"/>
  <c r="C12" i="1"/>
  <c r="H10" i="1"/>
  <c r="H6" i="1"/>
  <c r="E12" i="1"/>
  <c r="B14" i="1" l="1"/>
</calcChain>
</file>

<file path=xl/sharedStrings.xml><?xml version="1.0" encoding="utf-8"?>
<sst xmlns="http://schemas.openxmlformats.org/spreadsheetml/2006/main" count="32" uniqueCount="27">
  <si>
    <t xml:space="preserve">Discount rate </t>
  </si>
  <si>
    <t>PROJECT 1</t>
  </si>
  <si>
    <t>Total</t>
  </si>
  <si>
    <t>Revenue</t>
  </si>
  <si>
    <t>Discount Factor</t>
  </si>
  <si>
    <t xml:space="preserve">Discount revenue </t>
  </si>
  <si>
    <t>Costs</t>
  </si>
  <si>
    <t>Discount factor</t>
  </si>
  <si>
    <t xml:space="preserve">Discount Cost </t>
  </si>
  <si>
    <t xml:space="preserve">Discount benefit </t>
  </si>
  <si>
    <t>Cumulative benefit</t>
  </si>
  <si>
    <t>Saved money per full time employees</t>
  </si>
  <si>
    <t>Saved money per part time employees</t>
  </si>
  <si>
    <t>Number of full time employees</t>
  </si>
  <si>
    <t>Number of part time employees</t>
  </si>
  <si>
    <t>Cost for web application</t>
  </si>
  <si>
    <t>Cost for web &amp; database servers</t>
  </si>
  <si>
    <t>Yearly Budget</t>
  </si>
  <si>
    <t>Base cost of new application support engineer role</t>
  </si>
  <si>
    <t>Percentage Increase each year</t>
  </si>
  <si>
    <t>Year</t>
  </si>
  <si>
    <t>0th year start up cost</t>
  </si>
  <si>
    <t>ROI</t>
  </si>
  <si>
    <t>NPV</t>
  </si>
  <si>
    <t>ROI = (gain from investment - cost for investment)/cost for investment</t>
  </si>
  <si>
    <t>Cost Climb:</t>
  </si>
  <si>
    <t>Revenue Climb: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</si>
</sst>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-&quot;$&quot;* #,##0.00_-;\-&quot;$&quot;* #,##0.00_-;_-&quot;$&quot;* &quot;-&quot;??_-;_-@_-"/>
    <numFmt numFmtId="43" formatCode="_-* #,##0.00_-;\-* #,##0.00_-;_-* &quot;-&quot;??_-;_-@_-"/>
    <numFmt numFmtId="164" formatCode="_-* #,##0_-;\-* #,##0_-;_-* &quot;-&quot;??_-;_-@_-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000000"/>
      <name val="Calibri"/>
      <family val="2"/>
      <scheme val="minor"/>
    </font>
    <font>
      <b/>
      <i/>
      <sz val="12"/>
      <color rgb="FF000000"/>
      <name val="Calibri"/>
      <family val="2"/>
      <scheme val="minor"/>
    </font>
    <font>
      <i/>
      <sz val="12"/>
      <color rgb="FF000000"/>
      <name val="Calibri"/>
      <family val="2"/>
      <scheme val="minor"/>
    </font>
    <font>
      <sz val="12"/>
      <color rgb="FF9C0006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CC99"/>
      </patternFill>
    </fill>
    <fill>
      <patternFill patternType="solid">
        <fgColor theme="9" tint="0.59999389629810485"/>
        <bgColor indexed="65"/>
      </patternFill>
    </fill>
  </fills>
  <borders count="10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8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  <xf numFmtId="0" fontId="1" fillId="5" borderId="0" applyNumberFormat="0" applyBorder="0" applyAlignment="0" applyProtection="0"/>
  </cellStyleXfs>
  <cellXfs count="43">
    <xf numFmtId="0" fontId="0" fillId="0" borderId="0" xfId="0"/>
    <xf numFmtId="0" fontId="5" fillId="0" borderId="0" xfId="0" applyFont="1"/>
    <xf numFmtId="0" fontId="5" fillId="0" borderId="3" xfId="0" applyFont="1" applyBorder="1"/>
    <xf numFmtId="0" fontId="6" fillId="2" borderId="0" xfId="4" applyFont="1"/>
    <xf numFmtId="44" fontId="5" fillId="0" borderId="0" xfId="2" applyFont="1"/>
    <xf numFmtId="0" fontId="5" fillId="0" borderId="3" xfId="0" applyFont="1" applyBorder="1" applyAlignment="1">
      <alignment horizontal="left" vertical="top"/>
    </xf>
    <xf numFmtId="0" fontId="5" fillId="0" borderId="0" xfId="0" applyFont="1" applyBorder="1" applyAlignment="1">
      <alignment horizontal="left" vertical="top"/>
    </xf>
    <xf numFmtId="0" fontId="7" fillId="4" borderId="1" xfId="6" applyFont="1"/>
    <xf numFmtId="0" fontId="8" fillId="0" borderId="4" xfId="0" applyFont="1" applyBorder="1" applyAlignment="1">
      <alignment horizontal="left" vertical="top"/>
    </xf>
    <xf numFmtId="9" fontId="8" fillId="0" borderId="2" xfId="0" applyNumberFormat="1" applyFont="1" applyBorder="1" applyAlignment="1">
      <alignment horizontal="left" vertical="top"/>
    </xf>
    <xf numFmtId="0" fontId="8" fillId="0" borderId="2" xfId="0" applyFont="1" applyBorder="1" applyAlignment="1">
      <alignment horizontal="left" vertical="top"/>
    </xf>
    <xf numFmtId="0" fontId="8" fillId="0" borderId="2" xfId="0" applyFont="1" applyBorder="1" applyAlignment="1">
      <alignment horizontal="left" vertical="top" wrapText="1"/>
    </xf>
    <xf numFmtId="0" fontId="9" fillId="0" borderId="4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/>
    </xf>
    <xf numFmtId="0" fontId="9" fillId="0" borderId="2" xfId="0" applyFont="1" applyBorder="1" applyAlignment="1">
      <alignment horizontal="left" vertical="top" wrapText="1"/>
    </xf>
    <xf numFmtId="0" fontId="8" fillId="0" borderId="3" xfId="0" applyFont="1" applyBorder="1" applyAlignment="1">
      <alignment horizontal="left" vertical="top"/>
    </xf>
    <xf numFmtId="0" fontId="8" fillId="0" borderId="0" xfId="0" applyFont="1" applyBorder="1" applyAlignment="1">
      <alignment horizontal="left" vertical="top"/>
    </xf>
    <xf numFmtId="44" fontId="5" fillId="0" borderId="0" xfId="2" applyFont="1" applyBorder="1" applyAlignment="1">
      <alignment horizontal="left" vertical="top"/>
    </xf>
    <xf numFmtId="44" fontId="8" fillId="0" borderId="0" xfId="0" applyNumberFormat="1" applyFont="1" applyBorder="1" applyAlignment="1">
      <alignment horizontal="left" vertical="top"/>
    </xf>
    <xf numFmtId="44" fontId="8" fillId="0" borderId="0" xfId="2" applyFont="1" applyBorder="1" applyAlignment="1">
      <alignment horizontal="left" vertical="top" wrapText="1"/>
    </xf>
    <xf numFmtId="0" fontId="8" fillId="0" borderId="0" xfId="0" applyFont="1" applyBorder="1" applyAlignment="1">
      <alignment horizontal="left" vertical="top" wrapText="1"/>
    </xf>
    <xf numFmtId="0" fontId="10" fillId="0" borderId="3" xfId="0" applyFont="1" applyBorder="1" applyAlignment="1">
      <alignment horizontal="left" vertical="top"/>
    </xf>
    <xf numFmtId="44" fontId="8" fillId="0" borderId="0" xfId="0" applyNumberFormat="1" applyFont="1" applyBorder="1" applyAlignment="1">
      <alignment horizontal="left" vertical="top" wrapText="1"/>
    </xf>
    <xf numFmtId="0" fontId="3" fillId="3" borderId="0" xfId="5"/>
    <xf numFmtId="9" fontId="5" fillId="0" borderId="0" xfId="3" applyFont="1"/>
    <xf numFmtId="44" fontId="5" fillId="5" borderId="0" xfId="7" applyNumberFormat="1" applyFont="1" applyBorder="1" applyAlignment="1">
      <alignment horizontal="left" vertical="top"/>
    </xf>
    <xf numFmtId="44" fontId="5" fillId="5" borderId="0" xfId="7" applyNumberFormat="1" applyFont="1" applyBorder="1" applyAlignment="1">
      <alignment horizontal="left" vertical="top" wrapText="1"/>
    </xf>
    <xf numFmtId="0" fontId="11" fillId="3" borderId="0" xfId="5" applyFont="1"/>
    <xf numFmtId="0" fontId="12" fillId="0" borderId="0" xfId="0" applyFont="1"/>
    <xf numFmtId="44" fontId="8" fillId="0" borderId="0" xfId="2" applyFont="1" applyBorder="1" applyAlignment="1">
      <alignment horizontal="left" vertical="top"/>
    </xf>
    <xf numFmtId="44" fontId="11" fillId="3" borderId="0" xfId="2" applyFont="1" applyFill="1" applyBorder="1" applyAlignment="1">
      <alignment horizontal="left" vertical="top"/>
    </xf>
    <xf numFmtId="44" fontId="11" fillId="3" borderId="0" xfId="2" applyFont="1" applyFill="1" applyBorder="1" applyAlignment="1">
      <alignment horizontal="left" vertical="top" wrapText="1"/>
    </xf>
    <xf numFmtId="44" fontId="5" fillId="0" borderId="0" xfId="0" applyNumberFormat="1" applyFont="1"/>
    <xf numFmtId="164" fontId="5" fillId="0" borderId="0" xfId="1" applyNumberFormat="1" applyFont="1"/>
    <xf numFmtId="0" fontId="5" fillId="0" borderId="5" xfId="0" applyFont="1" applyBorder="1"/>
    <xf numFmtId="0" fontId="5" fillId="0" borderId="9" xfId="0" applyFont="1" applyBorder="1" applyAlignment="1">
      <alignment vertical="top"/>
    </xf>
    <xf numFmtId="0" fontId="5" fillId="0" borderId="7" xfId="0" applyFont="1" applyBorder="1" applyAlignment="1">
      <alignment vertical="top"/>
    </xf>
    <xf numFmtId="0" fontId="5" fillId="0" borderId="8" xfId="0" applyFont="1" applyBorder="1" applyAlignment="1">
      <alignment vertical="top"/>
    </xf>
    <xf numFmtId="0" fontId="12" fillId="0" borderId="9" xfId="0" applyFont="1" applyBorder="1" applyAlignment="1">
      <alignment vertical="top"/>
    </xf>
    <xf numFmtId="44" fontId="8" fillId="0" borderId="2" xfId="0" applyNumberFormat="1" applyFont="1" applyBorder="1" applyAlignment="1">
      <alignment horizontal="left" vertical="top"/>
    </xf>
    <xf numFmtId="9" fontId="5" fillId="0" borderId="6" xfId="3" applyFont="1" applyBorder="1"/>
    <xf numFmtId="44" fontId="0" fillId="0" borderId="0" xfId="2" applyFont="1"/>
    <xf numFmtId="44" fontId="0" fillId="0" borderId="0" xfId="0" applyNumberFormat="1"/>
  </cellXfs>
  <cellStyles count="8">
    <cellStyle name="40% - Accent6" xfId="7" builtinId="51"/>
    <cellStyle name="Bad" xfId="5" builtinId="27"/>
    <cellStyle name="Comma" xfId="1" builtinId="3"/>
    <cellStyle name="Currency" xfId="2" builtinId="4"/>
    <cellStyle name="Good" xfId="4" builtinId="26"/>
    <cellStyle name="Input" xfId="6" builtinId="20"/>
    <cellStyle name="Normal" xfId="0" builtinId="0"/>
    <cellStyle name="Percent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v>Cost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Sheet1!$B$44:$G$44</c:f>
              <c:numCache>
                <c:formatCode>_("$"* #,##0.00_);_("$"* \(#,##0.00\);_("$"* "-"??_);_(@_)</c:formatCode>
                <c:ptCount val="6"/>
                <c:pt idx="0">
                  <c:v>1620000</c:v>
                </c:pt>
                <c:pt idx="1">
                  <c:v>2020440</c:v>
                </c:pt>
                <c:pt idx="2">
                  <c:v>2404920</c:v>
                </c:pt>
                <c:pt idx="3">
                  <c:v>2772840</c:v>
                </c:pt>
                <c:pt idx="4">
                  <c:v>3123600</c:v>
                </c:pt>
                <c:pt idx="5">
                  <c:v>3461100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0F62-48F0-AE78-EB956EB0112D}"/>
            </c:ext>
          </c:extLst>
        </c:ser>
        <c:ser>
          <c:idx val="1"/>
          <c:order val="1"/>
          <c:tx>
            <c:v>Revenue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Sheet1!$B$3:$G$3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Sheet1!$B$47:$G$47</c:f>
              <c:numCache>
                <c:formatCode>_("$"* #,##0.00_);_("$"* \(#,##0.00\);_("$"* "-"??_);_(@_)</c:formatCode>
                <c:ptCount val="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7308000</c:v>
                </c:pt>
                <c:pt idx="4">
                  <c:v>14181000</c:v>
                </c:pt>
                <c:pt idx="5">
                  <c:v>20706000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0F62-48F0-AE78-EB956EB0112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97599"/>
        <c:axId val="63399391"/>
      </c:lineChart>
      <c:catAx>
        <c:axId val="51497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3399391"/>
        <c:crosses val="autoZero"/>
        <c:auto val="1"/>
        <c:lblAlgn val="ctr"/>
        <c:lblOffset val="100"/>
        <c:noMultiLvlLbl val="0"/>
      </c:catAx>
      <c:valAx>
        <c:axId val="633993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97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25</xdr:row>
      <xdr:rowOff>114299</xdr:rowOff>
    </xdr:from>
    <xdr:to>
      <xdr:col>8</xdr:col>
      <xdr:colOff>0</xdr:colOff>
      <xdr:row>42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A2C09C-D4C7-4E74-8748-6A59C5F0B4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BA1701-9BE2-4B39-9288-5F076EECC68F}">
  <dimension ref="A1:N47"/>
  <sheetViews>
    <sheetView tabSelected="1" topLeftCell="A28" workbookViewId="0">
      <selection activeCell="C49" sqref="C49"/>
    </sheetView>
  </sheetViews>
  <sheetFormatPr defaultRowHeight="15" x14ac:dyDescent="0.25"/>
  <cols>
    <col min="1" max="1" width="19.7109375" bestFit="1" customWidth="1"/>
    <col min="2" max="2" width="16.85546875" bestFit="1" customWidth="1"/>
    <col min="3" max="7" width="19.7109375" bestFit="1" customWidth="1"/>
    <col min="8" max="8" width="16.5703125" bestFit="1" customWidth="1"/>
    <col min="10" max="10" width="7.85546875" customWidth="1"/>
    <col min="11" max="11" width="37.140625" bestFit="1" customWidth="1"/>
    <col min="12" max="12" width="1.42578125" customWidth="1"/>
    <col min="13" max="13" width="49.42578125" bestFit="1" customWidth="1"/>
  </cols>
  <sheetData>
    <row r="1" spans="1:14" ht="15.75" x14ac:dyDescent="0.25">
      <c r="A1" s="8" t="s">
        <v>0</v>
      </c>
      <c r="B1" s="9">
        <v>0.06</v>
      </c>
      <c r="C1" s="10"/>
      <c r="D1" s="10"/>
      <c r="E1" s="10"/>
      <c r="F1" s="10"/>
      <c r="G1" s="11"/>
      <c r="H1" s="11"/>
      <c r="I1" s="35"/>
      <c r="K1" s="1"/>
      <c r="L1" s="1"/>
      <c r="M1" s="1"/>
      <c r="N1" s="1"/>
    </row>
    <row r="2" spans="1:14" ht="15.75" x14ac:dyDescent="0.25">
      <c r="A2" s="2"/>
      <c r="B2" s="28" t="s">
        <v>20</v>
      </c>
      <c r="C2" s="28" t="s">
        <v>20</v>
      </c>
      <c r="D2" s="28" t="s">
        <v>20</v>
      </c>
      <c r="E2" s="28" t="s">
        <v>20</v>
      </c>
      <c r="F2" s="28" t="s">
        <v>20</v>
      </c>
      <c r="G2" s="28" t="s">
        <v>20</v>
      </c>
      <c r="H2" s="28"/>
      <c r="I2" s="36"/>
      <c r="K2" s="3" t="s">
        <v>11</v>
      </c>
      <c r="L2" s="1"/>
      <c r="M2" s="1"/>
      <c r="N2" s="1"/>
    </row>
    <row r="3" spans="1:14" ht="15.75" x14ac:dyDescent="0.25">
      <c r="A3" s="12" t="s">
        <v>1</v>
      </c>
      <c r="B3" s="13">
        <v>0</v>
      </c>
      <c r="C3" s="13">
        <v>1</v>
      </c>
      <c r="D3" s="13">
        <v>2</v>
      </c>
      <c r="E3" s="13">
        <v>3</v>
      </c>
      <c r="F3" s="13">
        <v>4</v>
      </c>
      <c r="G3" s="14">
        <v>5</v>
      </c>
      <c r="H3" s="14" t="s">
        <v>2</v>
      </c>
      <c r="I3" s="37"/>
      <c r="K3" s="4">
        <v>300</v>
      </c>
      <c r="L3" s="1"/>
      <c r="M3" s="1"/>
      <c r="N3" s="1"/>
    </row>
    <row r="4" spans="1:14" ht="15.75" x14ac:dyDescent="0.25">
      <c r="A4" s="15" t="s">
        <v>3</v>
      </c>
      <c r="B4" s="29">
        <v>0</v>
      </c>
      <c r="C4" s="17">
        <v>0</v>
      </c>
      <c r="D4" s="17">
        <v>0</v>
      </c>
      <c r="E4" s="18">
        <f>(K3*K8)+(K5*K10)</f>
        <v>8700000</v>
      </c>
      <c r="F4" s="18">
        <f>(K3*K8)+(K5*K10)</f>
        <v>8700000</v>
      </c>
      <c r="G4" s="19">
        <f>(K3*K8)+(K5*K10)</f>
        <v>8700000</v>
      </c>
      <c r="H4" s="20"/>
      <c r="I4" s="35"/>
      <c r="K4" s="3" t="s">
        <v>12</v>
      </c>
      <c r="L4" s="1"/>
      <c r="M4" s="1"/>
      <c r="N4" s="1"/>
    </row>
    <row r="5" spans="1:14" ht="15.75" x14ac:dyDescent="0.25">
      <c r="A5" s="15" t="s">
        <v>4</v>
      </c>
      <c r="B5" s="16">
        <v>1</v>
      </c>
      <c r="C5" s="16">
        <f>ROUND(1/(1+B1)^C3,2)</f>
        <v>0.94</v>
      </c>
      <c r="D5" s="16">
        <f>ROUND(1/(1+B1)^D3,2)</f>
        <v>0.89</v>
      </c>
      <c r="E5" s="16">
        <f>ROUND(1/(1+B1)^E3,2)</f>
        <v>0.84</v>
      </c>
      <c r="F5" s="16">
        <f>ROUND(1/(1+B1)^F3,2)</f>
        <v>0.79</v>
      </c>
      <c r="G5" s="16">
        <f>ROUND(1/(1+B1)^G3,2)</f>
        <v>0.75</v>
      </c>
      <c r="H5" s="20"/>
      <c r="I5" s="35"/>
      <c r="K5" s="4">
        <v>150</v>
      </c>
      <c r="L5" s="1"/>
      <c r="M5" s="1"/>
      <c r="N5" s="1"/>
    </row>
    <row r="6" spans="1:14" ht="15.75" x14ac:dyDescent="0.25">
      <c r="A6" s="21" t="s">
        <v>5</v>
      </c>
      <c r="B6" s="25">
        <f t="shared" ref="B6:G6" si="0">PRODUCT(B4,B5)</f>
        <v>0</v>
      </c>
      <c r="C6" s="25">
        <f t="shared" si="0"/>
        <v>0</v>
      </c>
      <c r="D6" s="25">
        <f t="shared" si="0"/>
        <v>0</v>
      </c>
      <c r="E6" s="25">
        <f t="shared" si="0"/>
        <v>7308000</v>
      </c>
      <c r="F6" s="25">
        <f t="shared" si="0"/>
        <v>6873000</v>
      </c>
      <c r="G6" s="25">
        <f t="shared" si="0"/>
        <v>6525000</v>
      </c>
      <c r="H6" s="26">
        <f>SUM(C6:G6)</f>
        <v>20706000</v>
      </c>
      <c r="I6" s="35"/>
      <c r="K6" s="1"/>
      <c r="L6" s="1"/>
      <c r="M6" s="1"/>
      <c r="N6" s="1"/>
    </row>
    <row r="7" spans="1:14" ht="15.75" x14ac:dyDescent="0.25">
      <c r="A7" s="5"/>
      <c r="B7" s="6"/>
      <c r="C7" s="6"/>
      <c r="D7" s="6"/>
      <c r="E7" s="6"/>
      <c r="F7" s="6"/>
      <c r="G7" s="6"/>
      <c r="H7" s="6"/>
      <c r="I7" s="35"/>
      <c r="K7" s="7" t="s">
        <v>13</v>
      </c>
      <c r="L7" s="1"/>
      <c r="M7" s="1"/>
      <c r="N7" s="1"/>
    </row>
    <row r="8" spans="1:14" ht="15.75" x14ac:dyDescent="0.25">
      <c r="A8" s="15" t="s">
        <v>6</v>
      </c>
      <c r="B8" s="29">
        <f>(K19)</f>
        <v>1620000</v>
      </c>
      <c r="C8" s="4">
        <f>(K17+M13*(1+(M15*C3)))</f>
        <v>426000</v>
      </c>
      <c r="D8" s="29">
        <f>(K17+M13*(1+(M15*D3)))</f>
        <v>432000</v>
      </c>
      <c r="E8" s="29">
        <f>(K17+M13*(1+(M15*E3)))</f>
        <v>438000</v>
      </c>
      <c r="F8" s="29">
        <f>(K17+M13*(1+(M15*F3)))</f>
        <v>444000</v>
      </c>
      <c r="G8" s="19">
        <f>(K17+M13*(1+(M15*G3)))</f>
        <v>450000</v>
      </c>
      <c r="H8" s="19"/>
      <c r="I8" s="35"/>
      <c r="K8" s="33">
        <v>25000</v>
      </c>
      <c r="L8" s="1"/>
      <c r="M8" s="1"/>
      <c r="N8" s="1"/>
    </row>
    <row r="9" spans="1:14" ht="15.75" x14ac:dyDescent="0.25">
      <c r="A9" s="15" t="s">
        <v>7</v>
      </c>
      <c r="B9" s="16">
        <f t="shared" ref="B9:G9" si="1">(B5)</f>
        <v>1</v>
      </c>
      <c r="C9" s="16">
        <f t="shared" si="1"/>
        <v>0.94</v>
      </c>
      <c r="D9" s="16">
        <f t="shared" si="1"/>
        <v>0.89</v>
      </c>
      <c r="E9" s="16">
        <f t="shared" si="1"/>
        <v>0.84</v>
      </c>
      <c r="F9" s="16">
        <f t="shared" si="1"/>
        <v>0.79</v>
      </c>
      <c r="G9" s="16">
        <f t="shared" si="1"/>
        <v>0.75</v>
      </c>
      <c r="H9" s="16"/>
      <c r="I9" s="35"/>
      <c r="K9" s="7" t="s">
        <v>14</v>
      </c>
      <c r="L9" s="1"/>
      <c r="M9" s="1"/>
      <c r="N9" s="1"/>
    </row>
    <row r="10" spans="1:14" ht="15.75" x14ac:dyDescent="0.25">
      <c r="A10" s="21" t="s">
        <v>8</v>
      </c>
      <c r="B10" s="30">
        <f t="shared" ref="B10:G10" si="2">PRODUCT(B8,B9)</f>
        <v>1620000</v>
      </c>
      <c r="C10" s="30">
        <f t="shared" si="2"/>
        <v>400440</v>
      </c>
      <c r="D10" s="30">
        <f t="shared" si="2"/>
        <v>384480</v>
      </c>
      <c r="E10" s="30">
        <f t="shared" si="2"/>
        <v>367920</v>
      </c>
      <c r="F10" s="30">
        <f t="shared" si="2"/>
        <v>350760</v>
      </c>
      <c r="G10" s="30">
        <f t="shared" si="2"/>
        <v>337500</v>
      </c>
      <c r="H10" s="31">
        <f>SUM(B10:G10)</f>
        <v>3461100</v>
      </c>
      <c r="I10" s="35"/>
      <c r="K10" s="33">
        <v>8000</v>
      </c>
      <c r="L10" s="1"/>
      <c r="M10" s="1"/>
      <c r="N10" s="1"/>
    </row>
    <row r="11" spans="1:14" ht="15.75" x14ac:dyDescent="0.25">
      <c r="A11" s="5"/>
      <c r="B11" s="6"/>
      <c r="C11" s="6"/>
      <c r="D11" s="6"/>
      <c r="E11" s="6"/>
      <c r="F11" s="6"/>
      <c r="G11" s="6"/>
      <c r="H11" s="6"/>
      <c r="I11" s="35"/>
      <c r="K11" s="1"/>
      <c r="L11" s="1"/>
      <c r="M11" s="1"/>
      <c r="N11" s="1"/>
    </row>
    <row r="12" spans="1:14" ht="15.75" x14ac:dyDescent="0.25">
      <c r="A12" s="21" t="s">
        <v>9</v>
      </c>
      <c r="B12" s="18">
        <f t="shared" ref="B12:G12" si="3">(B6-B10)</f>
        <v>-1620000</v>
      </c>
      <c r="C12" s="18">
        <f t="shared" si="3"/>
        <v>-400440</v>
      </c>
      <c r="D12" s="18">
        <f t="shared" si="3"/>
        <v>-384480</v>
      </c>
      <c r="E12" s="18">
        <f t="shared" si="3"/>
        <v>6940080</v>
      </c>
      <c r="F12" s="18">
        <f t="shared" si="3"/>
        <v>6522240</v>
      </c>
      <c r="G12" s="18">
        <f t="shared" si="3"/>
        <v>6187500</v>
      </c>
      <c r="H12" s="22">
        <f>SUM(B12:G12)</f>
        <v>17244900</v>
      </c>
      <c r="I12" s="38" t="s">
        <v>23</v>
      </c>
      <c r="K12" s="27" t="s">
        <v>15</v>
      </c>
      <c r="L12" s="1"/>
      <c r="M12" s="27" t="s">
        <v>18</v>
      </c>
      <c r="N12" s="1"/>
    </row>
    <row r="13" spans="1:14" ht="15.75" x14ac:dyDescent="0.25">
      <c r="A13" s="21" t="s">
        <v>10</v>
      </c>
      <c r="B13" s="39">
        <f t="shared" ref="B13:G13" si="4">(B12+B6)</f>
        <v>-1620000</v>
      </c>
      <c r="C13" s="39">
        <f t="shared" si="4"/>
        <v>-400440</v>
      </c>
      <c r="D13" s="39">
        <f t="shared" si="4"/>
        <v>-384480</v>
      </c>
      <c r="E13" s="39">
        <f t="shared" si="4"/>
        <v>14248080</v>
      </c>
      <c r="F13" s="39">
        <f t="shared" si="4"/>
        <v>13395240</v>
      </c>
      <c r="G13" s="39">
        <f t="shared" si="4"/>
        <v>12712500</v>
      </c>
      <c r="H13" s="11"/>
      <c r="I13" s="37"/>
      <c r="K13" s="4">
        <v>950000</v>
      </c>
      <c r="L13" s="1"/>
      <c r="M13" s="4">
        <v>120000</v>
      </c>
      <c r="N13" s="1"/>
    </row>
    <row r="14" spans="1:14" ht="15.75" x14ac:dyDescent="0.25">
      <c r="A14" s="34" t="s">
        <v>22</v>
      </c>
      <c r="B14" s="40">
        <f>((H6-H10)/H10)</f>
        <v>4.9824911155413023</v>
      </c>
      <c r="C14" s="1"/>
      <c r="D14" s="1"/>
      <c r="E14" s="1"/>
      <c r="F14" s="1"/>
      <c r="G14" s="1"/>
      <c r="H14" s="1"/>
      <c r="I14" s="1"/>
      <c r="K14" s="27" t="s">
        <v>16</v>
      </c>
      <c r="L14" s="1"/>
      <c r="M14" s="23" t="s">
        <v>19</v>
      </c>
      <c r="N14" s="1"/>
    </row>
    <row r="15" spans="1:14" ht="15.75" x14ac:dyDescent="0.25">
      <c r="A15" s="1"/>
      <c r="B15" s="1"/>
      <c r="C15" s="1"/>
      <c r="D15" s="1"/>
      <c r="E15" s="1"/>
      <c r="F15" s="1"/>
      <c r="G15" s="1"/>
      <c r="H15" s="1"/>
      <c r="I15" s="1"/>
      <c r="K15" s="4">
        <v>550000</v>
      </c>
      <c r="L15" s="1"/>
      <c r="M15" s="24">
        <v>0.05</v>
      </c>
      <c r="N15" s="1"/>
    </row>
    <row r="16" spans="1:14" ht="15.75" x14ac:dyDescent="0.25">
      <c r="A16" s="1"/>
      <c r="B16" s="1" t="s">
        <v>24</v>
      </c>
      <c r="C16" s="1"/>
      <c r="D16" s="1"/>
      <c r="E16" s="1"/>
      <c r="F16" s="1"/>
      <c r="G16" s="1"/>
      <c r="H16" s="1"/>
      <c r="I16" s="1"/>
      <c r="K16" s="27" t="s">
        <v>17</v>
      </c>
      <c r="L16" s="1"/>
      <c r="M16" s="1"/>
      <c r="N16" s="1"/>
    </row>
    <row r="17" spans="1:14" ht="15.75" x14ac:dyDescent="0.25">
      <c r="A17" s="1"/>
      <c r="B17" s="1"/>
      <c r="C17" s="1"/>
      <c r="D17" s="1"/>
      <c r="E17" s="1"/>
      <c r="F17" s="1"/>
      <c r="G17" s="1"/>
      <c r="H17" s="1"/>
      <c r="I17" s="1"/>
      <c r="K17" s="4">
        <v>300000</v>
      </c>
      <c r="L17" s="1"/>
      <c r="M17" s="1"/>
      <c r="N17" s="1"/>
    </row>
    <row r="18" spans="1:14" ht="15.75" x14ac:dyDescent="0.25">
      <c r="A18" s="1"/>
      <c r="B18" s="1"/>
      <c r="C18" s="1"/>
      <c r="D18" s="1"/>
      <c r="E18" s="1"/>
      <c r="F18" s="1"/>
      <c r="G18" s="1"/>
      <c r="H18" s="1"/>
      <c r="I18" s="1"/>
      <c r="K18" s="23" t="s">
        <v>21</v>
      </c>
      <c r="L18" s="1"/>
      <c r="M18" s="1"/>
      <c r="N18" s="1"/>
    </row>
    <row r="19" spans="1:14" ht="15.75" x14ac:dyDescent="0.25">
      <c r="A19" s="1"/>
      <c r="B19" s="1"/>
      <c r="C19" s="1"/>
      <c r="D19" s="1"/>
      <c r="E19" s="1"/>
      <c r="F19" s="1"/>
      <c r="G19" s="1"/>
      <c r="H19" s="1"/>
      <c r="I19" s="1"/>
      <c r="K19" s="32">
        <f>(K13+K15+(M13*(1+(M15*B3))))</f>
        <v>1620000</v>
      </c>
      <c r="L19" s="1"/>
      <c r="M19" s="1"/>
      <c r="N19" s="1"/>
    </row>
    <row r="20" spans="1:14" ht="15.75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</row>
    <row r="21" spans="1:14" ht="15.75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</row>
    <row r="22" spans="1:14" ht="15.75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L22" s="1"/>
      <c r="M22" s="1"/>
      <c r="N22" s="1"/>
    </row>
    <row r="23" spans="1:14" ht="15.75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</row>
    <row r="24" spans="1:14" ht="15.75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</row>
    <row r="25" spans="1:14" ht="15.75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</row>
    <row r="26" spans="1:14" ht="15.75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</row>
    <row r="27" spans="1:14" ht="15.75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</row>
    <row r="28" spans="1:14" ht="15.75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</row>
    <row r="29" spans="1:14" ht="15.75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</row>
    <row r="30" spans="1:14" ht="15.75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</row>
    <row r="31" spans="1:14" ht="15.75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</row>
    <row r="43" spans="2:7" x14ac:dyDescent="0.25">
      <c r="B43" t="s">
        <v>25</v>
      </c>
    </row>
    <row r="44" spans="2:7" x14ac:dyDescent="0.25">
      <c r="B44" s="41">
        <f>(B10)</f>
        <v>1620000</v>
      </c>
      <c r="C44" s="41">
        <f>(B44+C10)</f>
        <v>2020440</v>
      </c>
      <c r="D44" s="41">
        <f>(C44+D10)</f>
        <v>2404920</v>
      </c>
      <c r="E44" s="41">
        <f>(D44+E10)</f>
        <v>2772840</v>
      </c>
      <c r="F44" s="41">
        <f>(E44+F10)</f>
        <v>3123600</v>
      </c>
      <c r="G44" s="41">
        <f>(F44+G10)</f>
        <v>3461100</v>
      </c>
    </row>
    <row r="46" spans="2:7" x14ac:dyDescent="0.25">
      <c r="B46" t="s">
        <v>26</v>
      </c>
    </row>
    <row r="47" spans="2:7" x14ac:dyDescent="0.25">
      <c r="B47" s="42">
        <f>(B6)</f>
        <v>0</v>
      </c>
      <c r="C47" s="42">
        <f>(B47+C6)</f>
        <v>0</v>
      </c>
      <c r="D47" s="42">
        <f>(C47+D6)</f>
        <v>0</v>
      </c>
      <c r="E47" s="42">
        <f>(D47+E6)</f>
        <v>7308000</v>
      </c>
      <c r="F47" s="42">
        <f>(E47+F6)</f>
        <v>14181000</v>
      </c>
      <c r="G47" s="42">
        <f>(F47+G6)</f>
        <v>20706000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Arniox</dc:creator>
  <cp:lastModifiedBy>Arniox</cp:lastModifiedBy>
  <dcterms:created xsi:type="dcterms:W3CDTF">2018-10-08T05:42:33Z</dcterms:created>
  <dcterms:modified xsi:type="dcterms:W3CDTF">2018-10-11T09:19:24Z</dcterms:modified>
</cp:coreProperties>
</file>