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C36EA0D9-4358-4AAC-B9F0-9DA28D9245F8}" xr6:coauthVersionLast="47" xr6:coauthVersionMax="47" xr10:uidLastSave="{00000000-0000-0000-0000-000000000000}"/>
  <bookViews>
    <workbookView xWindow="-110" yWindow="-110" windowWidth="38620" windowHeight="21820" xr2:uid="{FE99C796-608B-48F8-804D-EF66E832EF3B}"/>
  </bookViews>
  <sheets>
    <sheet name="Regelzeitra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47" i="1" l="1"/>
  <c r="W444" i="1"/>
  <c r="W443" i="1"/>
  <c r="Z442" i="1"/>
  <c r="AC442" i="1" s="1"/>
  <c r="Z449" i="1" s="1"/>
  <c r="W442" i="1"/>
  <c r="W446" i="1" s="1"/>
  <c r="W412" i="1"/>
  <c r="W408" i="1"/>
  <c r="W407" i="1"/>
  <c r="W410" i="1" s="1"/>
  <c r="Z406" i="1"/>
  <c r="AC406" i="1" s="1"/>
  <c r="Z413" i="1" s="1"/>
  <c r="W406" i="1"/>
  <c r="W411" i="1" s="1"/>
  <c r="W372" i="1"/>
  <c r="W371" i="1"/>
  <c r="Z370" i="1"/>
  <c r="AC370" i="1" s="1"/>
  <c r="Z377" i="1" s="1"/>
  <c r="W370" i="1"/>
  <c r="W375" i="1" s="1"/>
  <c r="W336" i="1"/>
  <c r="W335" i="1"/>
  <c r="W340" i="1" s="1"/>
  <c r="Z334" i="1"/>
  <c r="AC334" i="1" s="1"/>
  <c r="Z341" i="1" s="1"/>
  <c r="W334" i="1"/>
  <c r="W339" i="1" s="1"/>
  <c r="W302" i="1"/>
  <c r="W300" i="1"/>
  <c r="W299" i="1"/>
  <c r="Z298" i="1"/>
  <c r="AC298" i="1" s="1"/>
  <c r="Z305" i="1" s="1"/>
  <c r="W298" i="1"/>
  <c r="W304" i="1" s="1"/>
  <c r="W263" i="1"/>
  <c r="W262" i="1"/>
  <c r="Z261" i="1"/>
  <c r="AC261" i="1" s="1"/>
  <c r="Z268" i="1" s="1"/>
  <c r="W261" i="1"/>
  <c r="W266" i="1" s="1"/>
  <c r="Z266" i="1" s="1"/>
  <c r="AA266" i="1" s="1"/>
  <c r="W228" i="1"/>
  <c r="W227" i="1"/>
  <c r="W232" i="1" s="1"/>
  <c r="Z226" i="1"/>
  <c r="AC226" i="1" s="1"/>
  <c r="Z233" i="1" s="1"/>
  <c r="W226" i="1"/>
  <c r="W231" i="1" s="1"/>
  <c r="W193" i="1"/>
  <c r="W191" i="1"/>
  <c r="W190" i="1"/>
  <c r="Z189" i="1"/>
  <c r="AC189" i="1" s="1"/>
  <c r="Z196" i="1" s="1"/>
  <c r="W189" i="1"/>
  <c r="W195" i="1" s="1"/>
  <c r="W159" i="1"/>
  <c r="W156" i="1"/>
  <c r="W155" i="1"/>
  <c r="Z154" i="1"/>
  <c r="AC154" i="1" s="1"/>
  <c r="Z161" i="1" s="1"/>
  <c r="W154" i="1"/>
  <c r="W158" i="1" s="1"/>
  <c r="W120" i="1"/>
  <c r="W119" i="1"/>
  <c r="W124" i="1" s="1"/>
  <c r="Z118" i="1"/>
  <c r="AC118" i="1" s="1"/>
  <c r="Z125" i="1" s="1"/>
  <c r="W118" i="1"/>
  <c r="W123" i="1" s="1"/>
  <c r="W89" i="1"/>
  <c r="W85" i="1"/>
  <c r="W84" i="1"/>
  <c r="Z83" i="1"/>
  <c r="AC83" i="1" s="1"/>
  <c r="Z90" i="1" s="1"/>
  <c r="W83" i="1"/>
  <c r="W87" i="1" s="1"/>
  <c r="W58" i="1"/>
  <c r="W57" i="1"/>
  <c r="W56" i="1"/>
  <c r="Z52" i="1"/>
  <c r="AC52" i="1" s="1"/>
  <c r="Z304" i="1" l="1"/>
  <c r="AA304" i="1" s="1"/>
  <c r="W309" i="1" s="1"/>
  <c r="W311" i="1" s="1"/>
  <c r="Z302" i="1"/>
  <c r="AA302" i="1" s="1"/>
  <c r="Z232" i="1"/>
  <c r="AA232" i="1" s="1"/>
  <c r="Z231" i="1"/>
  <c r="AA231" i="1" s="1"/>
  <c r="AB237" i="1" s="1"/>
  <c r="AB239" i="1" s="1"/>
  <c r="Z195" i="1"/>
  <c r="AA195" i="1" s="1"/>
  <c r="Z193" i="1"/>
  <c r="AA193" i="1" s="1"/>
  <c r="Z89" i="1"/>
  <c r="AA89" i="1" s="1"/>
  <c r="Z87" i="1"/>
  <c r="AA87" i="1" s="1"/>
  <c r="Z447" i="1"/>
  <c r="AA447" i="1" s="1"/>
  <c r="AC453" i="1" s="1"/>
  <c r="AC454" i="1" s="1"/>
  <c r="Z446" i="1"/>
  <c r="AA446" i="1" s="1"/>
  <c r="Z453" i="1" s="1"/>
  <c r="Z454" i="1" s="1"/>
  <c r="V94" i="1"/>
  <c r="V95" i="1" s="1"/>
  <c r="W94" i="1"/>
  <c r="W95" i="1" s="1"/>
  <c r="Z123" i="1"/>
  <c r="AA123" i="1" s="1"/>
  <c r="Z159" i="1"/>
  <c r="AA159" i="1" s="1"/>
  <c r="Z340" i="1"/>
  <c r="AA340" i="1" s="1"/>
  <c r="Z410" i="1"/>
  <c r="AA410" i="1" s="1"/>
  <c r="V200" i="1"/>
  <c r="V202" i="1" s="1"/>
  <c r="W200" i="1"/>
  <c r="W202" i="1" s="1"/>
  <c r="Z58" i="1"/>
  <c r="Z124" i="1"/>
  <c r="AA124" i="1" s="1"/>
  <c r="Z375" i="1"/>
  <c r="AA375" i="1" s="1"/>
  <c r="Z412" i="1"/>
  <c r="AA412" i="1" s="1"/>
  <c r="V237" i="1"/>
  <c r="V239" i="1" s="1"/>
  <c r="W237" i="1"/>
  <c r="W239" i="1" s="1"/>
  <c r="Z158" i="1"/>
  <c r="AA158" i="1" s="1"/>
  <c r="Z94" i="1"/>
  <c r="Z95" i="1" s="1"/>
  <c r="Y94" i="1"/>
  <c r="Y95" i="1" s="1"/>
  <c r="AC272" i="1"/>
  <c r="AC274" i="1" s="1"/>
  <c r="AB272" i="1"/>
  <c r="AB274" i="1" s="1"/>
  <c r="Z309" i="1"/>
  <c r="Z311" i="1" s="1"/>
  <c r="Y309" i="1"/>
  <c r="Y311" i="1" s="1"/>
  <c r="Z200" i="1"/>
  <c r="Z202" i="1" s="1"/>
  <c r="Y200" i="1"/>
  <c r="Y202" i="1" s="1"/>
  <c r="Z339" i="1"/>
  <c r="AA339" i="1" s="1"/>
  <c r="Z411" i="1"/>
  <c r="AA411" i="1" s="1"/>
  <c r="Z57" i="1"/>
  <c r="Z59" i="1"/>
  <c r="Z56" i="1"/>
  <c r="AA56" i="1" s="1"/>
  <c r="W160" i="1"/>
  <c r="Z160" i="1" s="1"/>
  <c r="AA160" i="1" s="1"/>
  <c r="W194" i="1"/>
  <c r="Z194" i="1" s="1"/>
  <c r="AA194" i="1" s="1"/>
  <c r="W230" i="1"/>
  <c r="Z230" i="1" s="1"/>
  <c r="AA230" i="1" s="1"/>
  <c r="W448" i="1"/>
  <c r="Z448" i="1" s="1"/>
  <c r="AA448" i="1" s="1"/>
  <c r="W88" i="1"/>
  <c r="Z88" i="1" s="1"/>
  <c r="AA88" i="1" s="1"/>
  <c r="W122" i="1"/>
  <c r="Z122" i="1" s="1"/>
  <c r="AA122" i="1" s="1"/>
  <c r="W267" i="1"/>
  <c r="Z267" i="1" s="1"/>
  <c r="AA267" i="1" s="1"/>
  <c r="W303" i="1"/>
  <c r="Z303" i="1" s="1"/>
  <c r="AA303" i="1" s="1"/>
  <c r="W338" i="1"/>
  <c r="Z338" i="1" s="1"/>
  <c r="AA338" i="1" s="1"/>
  <c r="W376" i="1"/>
  <c r="Z376" i="1" s="1"/>
  <c r="AA376" i="1" s="1"/>
  <c r="W265" i="1"/>
  <c r="Z265" i="1" s="1"/>
  <c r="AA265" i="1" s="1"/>
  <c r="W374" i="1"/>
  <c r="Z374" i="1" s="1"/>
  <c r="AA374" i="1" s="1"/>
  <c r="V309" i="1" l="1"/>
  <c r="V311" i="1" s="1"/>
  <c r="AC237" i="1"/>
  <c r="AC239" i="1" s="1"/>
  <c r="Y453" i="1"/>
  <c r="Y454" i="1" s="1"/>
  <c r="AB453" i="1"/>
  <c r="AB454" i="1" s="1"/>
  <c r="AC200" i="1"/>
  <c r="AC202" i="1" s="1"/>
  <c r="AB200" i="1"/>
  <c r="AB202" i="1" s="1"/>
  <c r="V165" i="1"/>
  <c r="V167" i="1" s="1"/>
  <c r="W165" i="1"/>
  <c r="W167" i="1" s="1"/>
  <c r="Y63" i="1"/>
  <c r="Y64" i="1" s="1"/>
  <c r="Z63" i="1"/>
  <c r="Z64" i="1" s="1"/>
  <c r="W272" i="1"/>
  <c r="W274" i="1" s="1"/>
  <c r="V272" i="1"/>
  <c r="V274" i="1" s="1"/>
  <c r="Z129" i="1"/>
  <c r="Z130" i="1" s="1"/>
  <c r="Y129" i="1"/>
  <c r="Y130" i="1" s="1"/>
  <c r="Z417" i="1"/>
  <c r="Z418" i="1" s="1"/>
  <c r="Y417" i="1"/>
  <c r="Y418" i="1" s="1"/>
  <c r="AB94" i="1"/>
  <c r="AB95" i="1" s="1"/>
  <c r="AC94" i="1"/>
  <c r="AC95" i="1" s="1"/>
  <c r="AB381" i="1"/>
  <c r="AB383" i="1" s="1"/>
  <c r="AC381" i="1"/>
  <c r="AC383" i="1" s="1"/>
  <c r="Z381" i="1"/>
  <c r="Z383" i="1" s="1"/>
  <c r="Y381" i="1"/>
  <c r="Y383" i="1" s="1"/>
  <c r="W453" i="1"/>
  <c r="W454" i="1" s="1"/>
  <c r="V453" i="1"/>
  <c r="V454" i="1" s="1"/>
  <c r="AC345" i="1"/>
  <c r="AC347" i="1" s="1"/>
  <c r="AB345" i="1"/>
  <c r="AB347" i="1" s="1"/>
  <c r="W129" i="1"/>
  <c r="W130" i="1" s="1"/>
  <c r="V129" i="1"/>
  <c r="V130" i="1" s="1"/>
  <c r="W381" i="1"/>
  <c r="W383" i="1" s="1"/>
  <c r="V381" i="1"/>
  <c r="V383" i="1" s="1"/>
  <c r="AC165" i="1"/>
  <c r="AC167" i="1" s="1"/>
  <c r="AB165" i="1"/>
  <c r="AB167" i="1" s="1"/>
  <c r="AC309" i="1"/>
  <c r="AC311" i="1" s="1"/>
  <c r="AB309" i="1"/>
  <c r="AB311" i="1" s="1"/>
  <c r="AA57" i="1"/>
  <c r="W417" i="1"/>
  <c r="W418" i="1" s="1"/>
  <c r="V417" i="1"/>
  <c r="V418" i="1" s="1"/>
  <c r="AC417" i="1"/>
  <c r="AC418" i="1" s="1"/>
  <c r="AB417" i="1"/>
  <c r="AB418" i="1" s="1"/>
  <c r="W345" i="1"/>
  <c r="W347" i="1" s="1"/>
  <c r="V345" i="1"/>
  <c r="V347" i="1" s="1"/>
  <c r="Z272" i="1"/>
  <c r="Z274" i="1" s="1"/>
  <c r="Y272" i="1"/>
  <c r="Y274" i="1" s="1"/>
  <c r="Y237" i="1"/>
  <c r="Y239" i="1" s="1"/>
  <c r="Z237" i="1"/>
  <c r="Z239" i="1" s="1"/>
  <c r="Y165" i="1"/>
  <c r="Y167" i="1" s="1"/>
  <c r="Z165" i="1"/>
  <c r="Z167" i="1" s="1"/>
  <c r="AA58" i="1"/>
  <c r="Z345" i="1"/>
  <c r="Z347" i="1" s="1"/>
  <c r="Y345" i="1"/>
  <c r="Y347" i="1" s="1"/>
  <c r="AC129" i="1"/>
  <c r="AC130" i="1" s="1"/>
  <c r="AB129" i="1"/>
  <c r="AB130" i="1" s="1"/>
  <c r="AC63" i="1" l="1"/>
  <c r="AC64" i="1" s="1"/>
  <c r="AB63" i="1"/>
  <c r="AB64" i="1" s="1"/>
  <c r="W63" i="1"/>
  <c r="W64" i="1" s="1"/>
  <c r="V63" i="1"/>
  <c r="V64" i="1" s="1"/>
</calcChain>
</file>

<file path=xl/sharedStrings.xml><?xml version="1.0" encoding="utf-8"?>
<sst xmlns="http://schemas.openxmlformats.org/spreadsheetml/2006/main" count="300" uniqueCount="22">
  <si>
    <t>Berechnung Regelzeitraum</t>
  </si>
  <si>
    <t>Winterminimum</t>
  </si>
  <si>
    <t>Tag Start</t>
  </si>
  <si>
    <t>Anzahl Tage</t>
  </si>
  <si>
    <t>Sommermaximum</t>
  </si>
  <si>
    <t>Tag heute</t>
  </si>
  <si>
    <t>Sommerladeende</t>
  </si>
  <si>
    <t>cLadezeitende1</t>
  </si>
  <si>
    <t>tRegelende</t>
  </si>
  <si>
    <t>cLadezeitende2</t>
  </si>
  <si>
    <t>tSommerladeende</t>
  </si>
  <si>
    <t>cLadezeitende3</t>
  </si>
  <si>
    <t>tRegelbeginn</t>
  </si>
  <si>
    <t>tZeitgleichung</t>
  </si>
  <si>
    <t>Regelbeginn</t>
  </si>
  <si>
    <t>Regelende</t>
  </si>
  <si>
    <t>Ladeende</t>
  </si>
  <si>
    <t>HH</t>
  </si>
  <si>
    <t>MM</t>
  </si>
  <si>
    <t>GMT</t>
  </si>
  <si>
    <t>MEZ</t>
  </si>
  <si>
    <t>MESZ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</si>
</sst>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14" fontId="0" fillId="0" borderId="1" xfId="0" applyNumberFormat="1" applyBorder="1"/>
    <xf numFmtId="1" fontId="0" fillId="0" borderId="2" xfId="0" applyNumberForma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7" fillId="0" borderId="2" xfId="0" applyFont="1" applyBorder="1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horizontal="center" vertical="center"/>
    </xf>
    <xf numFmtId="20" fontId="0" fillId="0" borderId="0" xfId="0" applyNumberForma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1" fillId="0" borderId="2" xfId="0" applyFont="1" applyBorder="1"/>
    <xf numFmtId="0" fontId="12" fillId="0" borderId="0" xfId="0" applyFont="1"/>
    <xf numFmtId="0" fontId="2" fillId="0" borderId="0" xfId="0" applyFont="1" applyFill="1" applyBorder="1"/>
    <xf numFmtId="14" fontId="2" fillId="0" borderId="0" xfId="0" applyNumberFormat="1" applyFont="1" applyFill="1" applyBorder="1"/>
    <xf numFmtId="1" fontId="2" fillId="0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353051</xdr:colOff>
      <xdr:row>40</xdr:row>
      <xdr:rowOff>171837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DAC43DE-9739-4229-80A3-D0DDED5AD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27551" cy="7537837"/>
        </a:xfrm>
        <a:prstGeom prst="rect">
          <a:avLst/>
        </a:prstGeom>
      </xdr:spPr>
    </xdr:pic>
    <xdr:clientData/>
  </xdr:twoCellAnchor>
  <xdr:twoCellAnchor editAs="oneCell">
    <xdr:from>
      <xdr:col>16</xdr:col>
      <xdr:colOff>12700</xdr:colOff>
      <xdr:row>0</xdr:row>
      <xdr:rowOff>19050</xdr:rowOff>
    </xdr:from>
    <xdr:to>
      <xdr:col>31</xdr:col>
      <xdr:colOff>759433</xdr:colOff>
      <xdr:row>41</xdr:row>
      <xdr:rowOff>44450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A48D058-6E38-493A-B3E7-0EAADF5A8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0" y="19050"/>
          <a:ext cx="12176733" cy="75755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31749</xdr:colOff>
      <xdr:row>46</xdr:row>
      <xdr:rowOff>107950</xdr:rowOff>
    </xdr:from>
    <xdr:to>
      <xdr:col>18</xdr:col>
      <xdr:colOff>732538</xdr:colOff>
      <xdr:row>81</xdr:row>
      <xdr:rowOff>76200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0D71B98-9202-437F-99EC-5C2AE2CBD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749" y="8724900"/>
          <a:ext cx="14861289" cy="5892800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80</xdr:row>
      <xdr:rowOff>63500</xdr:rowOff>
    </xdr:from>
    <xdr:to>
      <xdr:col>18</xdr:col>
      <xdr:colOff>738888</xdr:colOff>
      <xdr:row>126</xdr:row>
      <xdr:rowOff>82550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2D40545-8E01-45BB-9DA3-6F9074164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099" y="15259050"/>
          <a:ext cx="14861289" cy="5892800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114</xdr:row>
      <xdr:rowOff>44450</xdr:rowOff>
    </xdr:from>
    <xdr:to>
      <xdr:col>18</xdr:col>
      <xdr:colOff>754902</xdr:colOff>
      <xdr:row>152</xdr:row>
      <xdr:rowOff>69850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884899C-3198-47A1-BBD7-BC6018C51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099" y="21818600"/>
          <a:ext cx="14877303" cy="589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57150</xdr:rowOff>
    </xdr:from>
    <xdr:to>
      <xdr:col>18</xdr:col>
      <xdr:colOff>736600</xdr:colOff>
      <xdr:row>196</xdr:row>
      <xdr:rowOff>84050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E62DC19-5482-4A66-AAC7-F5C5150E3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0" y="28778200"/>
          <a:ext cx="14897100" cy="5907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31750</xdr:rowOff>
    </xdr:from>
    <xdr:to>
      <xdr:col>18</xdr:col>
      <xdr:colOff>732816</xdr:colOff>
      <xdr:row>224</xdr:row>
      <xdr:rowOff>57150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02756D3-1580-4E54-B281-D6EC24F5F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0" y="35706050"/>
          <a:ext cx="14893316" cy="590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31750</xdr:rowOff>
    </xdr:from>
    <xdr:to>
      <xdr:col>19</xdr:col>
      <xdr:colOff>18860</xdr:colOff>
      <xdr:row>268</xdr:row>
      <xdr:rowOff>76200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928F7650-B183-49BC-B73B-CAF8B2BB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0" y="42659300"/>
          <a:ext cx="14941360" cy="5924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258</xdr:row>
      <xdr:rowOff>31750</xdr:rowOff>
    </xdr:from>
    <xdr:to>
      <xdr:col>18</xdr:col>
      <xdr:colOff>732816</xdr:colOff>
      <xdr:row>296</xdr:row>
      <xdr:rowOff>57150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32EAA12-ED1A-483C-89DC-9960CAD8F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0" y="49612550"/>
          <a:ext cx="14893316" cy="590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294</xdr:row>
      <xdr:rowOff>50800</xdr:rowOff>
    </xdr:from>
    <xdr:to>
      <xdr:col>19</xdr:col>
      <xdr:colOff>18860</xdr:colOff>
      <xdr:row>332</xdr:row>
      <xdr:rowOff>95250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47AC6672-2F7E-4ED0-B4A5-EAB5E2469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0" y="56584850"/>
          <a:ext cx="14941360" cy="5924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57150</xdr:rowOff>
    </xdr:from>
    <xdr:to>
      <xdr:col>18</xdr:col>
      <xdr:colOff>716802</xdr:colOff>
      <xdr:row>368</xdr:row>
      <xdr:rowOff>76200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4162A8F0-69F5-4CE8-9233-A8BFAF226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63544450"/>
          <a:ext cx="14877302" cy="589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366</xdr:row>
      <xdr:rowOff>38100</xdr:rowOff>
    </xdr:from>
    <xdr:to>
      <xdr:col>18</xdr:col>
      <xdr:colOff>748832</xdr:colOff>
      <xdr:row>404</xdr:row>
      <xdr:rowOff>69850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45DFE3B7-2035-4417-A55F-7789EC900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0" y="70478650"/>
          <a:ext cx="14909332" cy="5911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402</xdr:row>
      <xdr:rowOff>19050</xdr:rowOff>
    </xdr:from>
    <xdr:to>
      <xdr:col>19</xdr:col>
      <xdr:colOff>18860</xdr:colOff>
      <xdr:row>440</xdr:row>
      <xdr:rowOff>69850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ED8C6FE-13B9-4F9F-A11B-96CBFDA5A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0" y="77412850"/>
          <a:ext cx="14941360" cy="5924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438</xdr:row>
      <xdr:rowOff>31750</xdr:rowOff>
    </xdr:from>
    <xdr:to>
      <xdr:col>18</xdr:col>
      <xdr:colOff>748832</xdr:colOff>
      <xdr:row>477</xdr:row>
      <xdr:rowOff>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C4C3FE80-64A5-4293-BF2B-4DA7CDDC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84372450"/>
          <a:ext cx="14909332" cy="5911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1766-D4E8-4471-A6E2-34EBED0ED9A0}">
  <dimension ref="A46:AC454"/>
  <sheetViews>
    <sheetView tabSelected="1" topLeftCell="A15" workbookViewId="0">
      <selection activeCell="W464" sqref="W464"/>
    </sheetView>
  </sheetViews>
  <sheetFormatPr baseColWidth="10" defaultRowHeight="14.5" x14ac:dyDescent="0.35"/>
  <cols>
    <col min="5" max="5" width="17.26953125" customWidth="1"/>
  </cols>
  <sheetData>
    <row r="46" spans="6:12" ht="26" x14ac:dyDescent="0.6">
      <c r="F46" s="1"/>
      <c r="G46" s="2"/>
      <c r="H46" s="2"/>
      <c r="I46" s="2"/>
      <c r="J46" s="2"/>
      <c r="K46" s="2"/>
      <c r="L46" s="2"/>
    </row>
    <row r="50" spans="21:29" ht="23.5" x14ac:dyDescent="0.55000000000000004">
      <c r="U50" s="3" t="s">
        <v>0</v>
      </c>
      <c r="V50" s="4"/>
      <c r="W50" s="4"/>
      <c r="X50" s="4"/>
      <c r="Y50" s="4"/>
      <c r="Z50" s="4"/>
      <c r="AA50" s="4"/>
      <c r="AB50" s="4"/>
      <c r="AC50" s="4"/>
    </row>
    <row r="51" spans="21:29" ht="15" thickBot="1" x14ac:dyDescent="0.4"/>
    <row r="52" spans="21:29" ht="15.5" thickTop="1" thickBot="1" x14ac:dyDescent="0.4">
      <c r="U52" s="4" t="s">
        <v>1</v>
      </c>
      <c r="V52" s="4"/>
      <c r="W52" s="5">
        <v>10.5</v>
      </c>
      <c r="Y52" s="26" t="s">
        <v>2</v>
      </c>
      <c r="Z52" s="27">
        <f>DATE(YEAR(Z53),1,1)</f>
        <v>44562</v>
      </c>
      <c r="AA52" s="26"/>
      <c r="AB52" s="26" t="s">
        <v>3</v>
      </c>
      <c r="AC52" s="28">
        <f>(_xlfn.DAYS(Z53,Z52))</f>
        <v>26</v>
      </c>
    </row>
    <row r="53" spans="21:29" ht="15.5" thickTop="1" thickBot="1" x14ac:dyDescent="0.4">
      <c r="U53" s="4" t="s">
        <v>4</v>
      </c>
      <c r="V53" s="4"/>
      <c r="W53" s="5">
        <v>19</v>
      </c>
      <c r="Y53" s="26" t="s">
        <v>5</v>
      </c>
      <c r="Z53" s="27">
        <v>44588</v>
      </c>
      <c r="AA53" s="26"/>
      <c r="AB53" s="26"/>
      <c r="AC53" s="26"/>
    </row>
    <row r="54" spans="21:29" ht="15.5" thickTop="1" thickBot="1" x14ac:dyDescent="0.4">
      <c r="U54" s="8" t="s">
        <v>6</v>
      </c>
      <c r="V54" s="8"/>
      <c r="W54" s="5">
        <v>20</v>
      </c>
      <c r="Y54" s="26"/>
      <c r="Z54" s="26"/>
      <c r="AA54" s="26"/>
      <c r="AB54" s="26"/>
      <c r="AC54" s="26"/>
    </row>
    <row r="55" spans="21:29" ht="15.5" hidden="1" thickTop="1" thickBot="1" x14ac:dyDescent="0.4">
      <c r="U55" s="9"/>
    </row>
    <row r="56" spans="21:29" ht="15" hidden="1" thickBot="1" x14ac:dyDescent="0.4">
      <c r="U56" s="8" t="s">
        <v>7</v>
      </c>
      <c r="V56" s="8"/>
      <c r="W56" s="7">
        <f>ROUNDDOWN((W52+(W53-W52)/2)*3600,0)</f>
        <v>53100</v>
      </c>
      <c r="Y56" t="s">
        <v>8</v>
      </c>
      <c r="Z56" s="10">
        <f>ROUNDDOWN(W56+COS((AC52+9)*2*3.14/365)*-((W53-W52)/2)*3600,0)</f>
        <v>40491</v>
      </c>
      <c r="AA56" s="10">
        <f>Z56-Z59</f>
        <v>41227</v>
      </c>
    </row>
    <row r="57" spans="21:29" ht="15" hidden="1" thickBot="1" x14ac:dyDescent="0.4">
      <c r="U57" s="8" t="s">
        <v>9</v>
      </c>
      <c r="V57" s="8"/>
      <c r="W57" s="7">
        <f>ROUNDDOWN(((W52+0.5+(W54-W52-0.5)/2)*3600),0)</f>
        <v>55800</v>
      </c>
      <c r="Y57" t="s">
        <v>10</v>
      </c>
      <c r="Z57" s="10">
        <f>ROUNDDOWN(W57+COS((AC52+9)*2*3.14/365)*-((W54-W52-0.5)/2)*3600,0)</f>
        <v>42449</v>
      </c>
      <c r="AA57" s="10">
        <f>Z57-Z59</f>
        <v>43185</v>
      </c>
    </row>
    <row r="58" spans="21:29" ht="15" hidden="1" thickBot="1" x14ac:dyDescent="0.4">
      <c r="U58" s="8" t="s">
        <v>11</v>
      </c>
      <c r="V58" s="8"/>
      <c r="W58" s="7">
        <f>ROUNDDOWN((W52-(W53-W52)/2)*3600,0)</f>
        <v>22500</v>
      </c>
      <c r="Y58" t="s">
        <v>12</v>
      </c>
      <c r="Z58" s="10">
        <f>ROUNDDOWN(W58-COS((AC52+9)*2*3.14/365)*-((W53-W52)/2)*3600,0)</f>
        <v>35108</v>
      </c>
      <c r="AA58" s="10">
        <f>Z58-Z59</f>
        <v>35844</v>
      </c>
    </row>
    <row r="59" spans="21:29" ht="15" hidden="1" thickBot="1" x14ac:dyDescent="0.4">
      <c r="U59" s="9"/>
      <c r="Y59" t="s">
        <v>13</v>
      </c>
      <c r="Z59" s="10">
        <f>ROUNDDOWN((-0.171*SIN(0.0337*AC52+0.465)-0.1299*SIN(0.01787*AC52-0.168))*3600,0)</f>
        <v>-736</v>
      </c>
    </row>
    <row r="60" spans="21:29" ht="15" thickTop="1" x14ac:dyDescent="0.35">
      <c r="U60" s="9"/>
    </row>
    <row r="61" spans="21:29" ht="18.5" x14ac:dyDescent="0.45">
      <c r="U61" s="9"/>
      <c r="V61" s="11" t="s">
        <v>14</v>
      </c>
      <c r="W61" s="11"/>
      <c r="X61" s="12"/>
      <c r="Y61" s="11" t="s">
        <v>15</v>
      </c>
      <c r="Z61" s="11"/>
      <c r="AA61" s="12"/>
      <c r="AB61" s="11" t="s">
        <v>16</v>
      </c>
      <c r="AC61" s="11"/>
    </row>
    <row r="62" spans="21:29" ht="15" thickBot="1" x14ac:dyDescent="0.4">
      <c r="V62" s="13" t="s">
        <v>17</v>
      </c>
      <c r="W62" s="13" t="s">
        <v>18</v>
      </c>
      <c r="Y62" s="13" t="s">
        <v>17</v>
      </c>
      <c r="Z62" s="13" t="s">
        <v>18</v>
      </c>
      <c r="AB62" s="13" t="s">
        <v>17</v>
      </c>
      <c r="AC62" s="13" t="s">
        <v>18</v>
      </c>
    </row>
    <row r="63" spans="21:29" ht="15" thickBot="1" x14ac:dyDescent="0.4">
      <c r="U63" t="s">
        <v>19</v>
      </c>
      <c r="V63" s="10">
        <f>INT(AA58/3600)</f>
        <v>9</v>
      </c>
      <c r="W63" s="10">
        <f>ROUNDDOWN(MOD(AA58,3600)/60,0)</f>
        <v>57</v>
      </c>
      <c r="Y63" s="10">
        <f>INT(AA56/3600)</f>
        <v>11</v>
      </c>
      <c r="Z63" s="10">
        <f>ROUNDDOWN(MOD(AA56,3600)/60,0)</f>
        <v>27</v>
      </c>
      <c r="AB63" s="10">
        <f>INT(AA57/3600)</f>
        <v>11</v>
      </c>
      <c r="AC63" s="10">
        <f>ROUNDDOWN(MOD(AA57,3600)/60,0)</f>
        <v>59</v>
      </c>
    </row>
    <row r="64" spans="21:29" ht="19" thickBot="1" x14ac:dyDescent="0.5">
      <c r="U64" t="s">
        <v>20</v>
      </c>
      <c r="V64" s="14">
        <f>V63+1</f>
        <v>10</v>
      </c>
      <c r="W64" s="14">
        <f>W63</f>
        <v>57</v>
      </c>
      <c r="X64" s="15"/>
      <c r="Y64" s="14">
        <f>Y63+1</f>
        <v>12</v>
      </c>
      <c r="Z64" s="14">
        <f>Z63</f>
        <v>27</v>
      </c>
      <c r="AA64" s="15"/>
      <c r="AB64" s="14">
        <f>AB63+1</f>
        <v>12</v>
      </c>
      <c r="AC64" s="14">
        <f>AC63</f>
        <v>59</v>
      </c>
    </row>
    <row r="81" spans="21:29" ht="23.5" x14ac:dyDescent="0.55000000000000004">
      <c r="U81" s="3" t="s">
        <v>0</v>
      </c>
      <c r="V81" s="4"/>
      <c r="W81" s="4"/>
      <c r="X81" s="4"/>
      <c r="Y81" s="4"/>
      <c r="Z81" s="4"/>
      <c r="AA81" s="4"/>
      <c r="AB81" s="4"/>
      <c r="AC81" s="4"/>
    </row>
    <row r="83" spans="21:29" ht="15.5" hidden="1" thickTop="1" thickBot="1" x14ac:dyDescent="0.4">
      <c r="U83" s="4" t="s">
        <v>1</v>
      </c>
      <c r="V83" s="4"/>
      <c r="W83" s="5">
        <f>$W$52</f>
        <v>10.5</v>
      </c>
      <c r="Y83" t="s">
        <v>2</v>
      </c>
      <c r="Z83" s="6">
        <f>DATE(YEAR(Z84),1,1)</f>
        <v>44562</v>
      </c>
      <c r="AB83" t="s">
        <v>3</v>
      </c>
      <c r="AC83" s="7">
        <f>(_xlfn.DAYS(Z84,Z83))</f>
        <v>58</v>
      </c>
    </row>
    <row r="84" spans="21:29" ht="15.5" hidden="1" thickTop="1" thickBot="1" x14ac:dyDescent="0.4">
      <c r="U84" s="4" t="s">
        <v>4</v>
      </c>
      <c r="V84" s="4"/>
      <c r="W84" s="5">
        <f>$W$53</f>
        <v>19</v>
      </c>
      <c r="Y84" t="s">
        <v>5</v>
      </c>
      <c r="Z84" s="6">
        <v>44620</v>
      </c>
    </row>
    <row r="85" spans="21:29" ht="15.5" hidden="1" thickTop="1" thickBot="1" x14ac:dyDescent="0.4">
      <c r="U85" s="8" t="s">
        <v>6</v>
      </c>
      <c r="V85" s="8"/>
      <c r="W85" s="5">
        <f>$W$54</f>
        <v>20</v>
      </c>
    </row>
    <row r="86" spans="21:29" ht="15.5" hidden="1" thickTop="1" thickBot="1" x14ac:dyDescent="0.4">
      <c r="U86" s="9"/>
    </row>
    <row r="87" spans="21:29" ht="15" hidden="1" thickBot="1" x14ac:dyDescent="0.4">
      <c r="U87" s="8" t="s">
        <v>7</v>
      </c>
      <c r="V87" s="8"/>
      <c r="W87" s="7">
        <f>ROUNDDOWN((W83+(W84-W83)/2)*3600,0)</f>
        <v>53100</v>
      </c>
      <c r="Y87" t="s">
        <v>8</v>
      </c>
      <c r="Z87" s="10">
        <f>ROUNDDOWN(W87+COS((AC83+9)*2*3.14/365)*-((W84-W83)/2)*3600,0)</f>
        <v>46888</v>
      </c>
      <c r="AA87" s="10">
        <f>Z87-Z90</f>
        <v>47651</v>
      </c>
    </row>
    <row r="88" spans="21:29" ht="15" hidden="1" thickBot="1" x14ac:dyDescent="0.4">
      <c r="U88" s="8" t="s">
        <v>9</v>
      </c>
      <c r="V88" s="8"/>
      <c r="W88" s="7">
        <f>ROUNDDOWN(((W83+0.5+(W85-W83-0.5)/2)*3600),0)</f>
        <v>55800</v>
      </c>
      <c r="Y88" t="s">
        <v>10</v>
      </c>
      <c r="Z88" s="10">
        <f>ROUNDDOWN(W88+COS((AC83+9)*2*3.14/365)*-((W85-W83-0.5)/2)*3600,0)</f>
        <v>49223</v>
      </c>
      <c r="AA88" s="10">
        <f>Z88-Z90</f>
        <v>49986</v>
      </c>
    </row>
    <row r="89" spans="21:29" ht="15" hidden="1" thickBot="1" x14ac:dyDescent="0.4">
      <c r="U89" s="8" t="s">
        <v>11</v>
      </c>
      <c r="V89" s="8"/>
      <c r="W89" s="7">
        <f>ROUNDDOWN((W83-(W84-W83)/2)*3600,0)</f>
        <v>22500</v>
      </c>
      <c r="Y89" t="s">
        <v>12</v>
      </c>
      <c r="Z89" s="10">
        <f>ROUNDDOWN(W89-COS((AC83+9)*2*3.14/365)*-((W84-W83)/2)*3600,0)</f>
        <v>28711</v>
      </c>
      <c r="AA89" s="10">
        <f>Z89-Z90</f>
        <v>29474</v>
      </c>
    </row>
    <row r="90" spans="21:29" ht="15" hidden="1" thickBot="1" x14ac:dyDescent="0.4">
      <c r="U90" s="9"/>
      <c r="Y90" t="s">
        <v>13</v>
      </c>
      <c r="Z90" s="10">
        <f>ROUNDDOWN((-0.171*SIN(0.0337*AC83+0.465)-0.1299*SIN(0.01787*AC83-0.168))*3600,0)</f>
        <v>-763</v>
      </c>
    </row>
    <row r="91" spans="21:29" x14ac:dyDescent="0.35">
      <c r="U91" s="9"/>
    </row>
    <row r="92" spans="21:29" ht="18.5" x14ac:dyDescent="0.45">
      <c r="U92" s="9"/>
      <c r="V92" s="11" t="s">
        <v>14</v>
      </c>
      <c r="W92" s="11"/>
      <c r="X92" s="12"/>
      <c r="Y92" s="11" t="s">
        <v>15</v>
      </c>
      <c r="Z92" s="11"/>
      <c r="AA92" s="12"/>
      <c r="AB92" s="11" t="s">
        <v>16</v>
      </c>
      <c r="AC92" s="11"/>
    </row>
    <row r="93" spans="21:29" ht="15" thickBot="1" x14ac:dyDescent="0.4">
      <c r="V93" s="13" t="s">
        <v>17</v>
      </c>
      <c r="W93" s="13" t="s">
        <v>18</v>
      </c>
      <c r="Y93" s="13" t="s">
        <v>17</v>
      </c>
      <c r="Z93" s="13" t="s">
        <v>18</v>
      </c>
      <c r="AB93" s="13" t="s">
        <v>17</v>
      </c>
      <c r="AC93" s="13" t="s">
        <v>18</v>
      </c>
    </row>
    <row r="94" spans="21:29" ht="15" thickBot="1" x14ac:dyDescent="0.4">
      <c r="U94" t="s">
        <v>19</v>
      </c>
      <c r="V94" s="10">
        <f>INT(AA89/3600)</f>
        <v>8</v>
      </c>
      <c r="W94" s="10">
        <f>ROUNDDOWN(MOD(AA89,3600)/60,0)</f>
        <v>11</v>
      </c>
      <c r="Y94" s="10">
        <f>INT(AA87/3600)</f>
        <v>13</v>
      </c>
      <c r="Z94" s="10">
        <f>ROUNDDOWN(MOD(AA87,3600)/60,0)</f>
        <v>14</v>
      </c>
      <c r="AB94" s="10">
        <f>INT(AA88/3600)</f>
        <v>13</v>
      </c>
      <c r="AC94" s="10">
        <f>ROUNDDOWN(MOD(AA88,3600)/60,0)</f>
        <v>53</v>
      </c>
    </row>
    <row r="95" spans="21:29" ht="19" thickBot="1" x14ac:dyDescent="0.5">
      <c r="U95" t="s">
        <v>20</v>
      </c>
      <c r="V95" s="14">
        <f>V94+1</f>
        <v>9</v>
      </c>
      <c r="W95" s="14">
        <f>W94</f>
        <v>11</v>
      </c>
      <c r="X95" s="15"/>
      <c r="Y95" s="14">
        <f>Y94+1</f>
        <v>14</v>
      </c>
      <c r="Z95" s="14">
        <f>Z94</f>
        <v>14</v>
      </c>
      <c r="AA95" s="15"/>
      <c r="AB95" s="14">
        <f>AB94+1</f>
        <v>14</v>
      </c>
      <c r="AC95" s="14">
        <f>AC94</f>
        <v>53</v>
      </c>
    </row>
    <row r="116" spans="12:29" ht="23.5" x14ac:dyDescent="0.55000000000000004">
      <c r="U116" s="3" t="s">
        <v>0</v>
      </c>
      <c r="V116" s="4"/>
      <c r="W116" s="4"/>
      <c r="X116" s="4"/>
      <c r="Y116" s="4"/>
      <c r="Z116" s="4"/>
      <c r="AA116" s="4"/>
      <c r="AB116" s="4"/>
      <c r="AC116" s="4"/>
    </row>
    <row r="118" spans="12:29" ht="15.5" hidden="1" thickTop="1" thickBot="1" x14ac:dyDescent="0.4">
      <c r="U118" s="4" t="s">
        <v>1</v>
      </c>
      <c r="V118" s="4"/>
      <c r="W118" s="5">
        <f>$W$52</f>
        <v>10.5</v>
      </c>
      <c r="Y118" t="s">
        <v>2</v>
      </c>
      <c r="Z118" s="6">
        <f>DATE(YEAR(Z119),1,1)</f>
        <v>44562</v>
      </c>
      <c r="AB118" t="s">
        <v>3</v>
      </c>
      <c r="AC118" s="7">
        <f>(_xlfn.DAYS(Z119,Z118))</f>
        <v>83</v>
      </c>
    </row>
    <row r="119" spans="12:29" ht="15.5" hidden="1" thickTop="1" thickBot="1" x14ac:dyDescent="0.4">
      <c r="U119" s="4" t="s">
        <v>4</v>
      </c>
      <c r="V119" s="4"/>
      <c r="W119" s="5">
        <f>$W$53</f>
        <v>19</v>
      </c>
      <c r="Y119" t="s">
        <v>5</v>
      </c>
      <c r="Z119" s="6">
        <v>44645</v>
      </c>
    </row>
    <row r="120" spans="12:29" ht="15.5" hidden="1" thickTop="1" thickBot="1" x14ac:dyDescent="0.4">
      <c r="U120" s="8" t="s">
        <v>6</v>
      </c>
      <c r="V120" s="8"/>
      <c r="W120" s="5">
        <f>$W$54</f>
        <v>20</v>
      </c>
    </row>
    <row r="121" spans="12:29" ht="15.5" hidden="1" thickTop="1" thickBot="1" x14ac:dyDescent="0.4">
      <c r="U121" s="9"/>
    </row>
    <row r="122" spans="12:29" ht="15" hidden="1" thickBot="1" x14ac:dyDescent="0.4">
      <c r="U122" s="8" t="s">
        <v>7</v>
      </c>
      <c r="V122" s="8"/>
      <c r="W122" s="7">
        <f>ROUNDDOWN((W118+(W119-W118)/2)*3600,0)</f>
        <v>53100</v>
      </c>
      <c r="Y122" t="s">
        <v>8</v>
      </c>
      <c r="Z122" s="10">
        <f>ROUNDDOWN(W122+COS((AC118+9)*2*3.14/365)*-((W119-W118)/2)*3600,0)</f>
        <v>53285</v>
      </c>
      <c r="AA122" s="10">
        <f>Z122-Z125</f>
        <v>53663</v>
      </c>
    </row>
    <row r="123" spans="12:29" ht="15" hidden="1" thickBot="1" x14ac:dyDescent="0.4">
      <c r="L123" s="16"/>
      <c r="U123" s="8" t="s">
        <v>9</v>
      </c>
      <c r="V123" s="8"/>
      <c r="W123" s="7">
        <f>ROUNDDOWN(((W118+0.5+(W120-W118-0.5)/2)*3600),0)</f>
        <v>55800</v>
      </c>
      <c r="Y123" t="s">
        <v>10</v>
      </c>
      <c r="Z123" s="10">
        <f>ROUNDDOWN(W123+COS((AC118+9)*2*3.14/365)*-((W120-W118-0.5)/2)*3600,0)</f>
        <v>55996</v>
      </c>
      <c r="AA123" s="10">
        <f>Z123-Z125</f>
        <v>56374</v>
      </c>
    </row>
    <row r="124" spans="12:29" ht="15" hidden="1" thickBot="1" x14ac:dyDescent="0.4">
      <c r="L124" s="16"/>
      <c r="U124" s="8" t="s">
        <v>11</v>
      </c>
      <c r="V124" s="8"/>
      <c r="W124" s="7">
        <f>ROUNDDOWN((W118-(W119-W118)/2)*3600,0)</f>
        <v>22500</v>
      </c>
      <c r="Y124" t="s">
        <v>12</v>
      </c>
      <c r="Z124" s="10">
        <f>ROUNDDOWN(W124-COS((AC118+9)*2*3.14/365)*-((W119-W118)/2)*3600,0)</f>
        <v>22314</v>
      </c>
      <c r="AA124" s="10">
        <f>Z124-Z125</f>
        <v>22692</v>
      </c>
    </row>
    <row r="125" spans="12:29" ht="15" hidden="1" thickBot="1" x14ac:dyDescent="0.4">
      <c r="L125" s="16"/>
      <c r="U125" s="9"/>
      <c r="Y125" t="s">
        <v>13</v>
      </c>
      <c r="Z125" s="10">
        <f>ROUNDDOWN((-0.171*SIN(0.0337*AC118+0.465)-0.1299*SIN(0.01787*AC118-0.168))*3600,0)</f>
        <v>-378</v>
      </c>
    </row>
    <row r="126" spans="12:29" x14ac:dyDescent="0.35">
      <c r="L126" s="16"/>
      <c r="U126" s="9"/>
    </row>
    <row r="127" spans="12:29" ht="18.5" x14ac:dyDescent="0.45">
      <c r="L127" s="16"/>
      <c r="U127" s="9"/>
      <c r="V127" s="11" t="s">
        <v>14</v>
      </c>
      <c r="W127" s="11"/>
      <c r="X127" s="12"/>
      <c r="Y127" s="11" t="s">
        <v>15</v>
      </c>
      <c r="Z127" s="11"/>
      <c r="AA127" s="12"/>
      <c r="AB127" s="11" t="s">
        <v>16</v>
      </c>
      <c r="AC127" s="11"/>
    </row>
    <row r="128" spans="12:29" ht="15" thickBot="1" x14ac:dyDescent="0.4">
      <c r="L128" s="16"/>
      <c r="V128" s="13" t="s">
        <v>17</v>
      </c>
      <c r="W128" s="13" t="s">
        <v>18</v>
      </c>
      <c r="Y128" s="13" t="s">
        <v>17</v>
      </c>
      <c r="Z128" s="13" t="s">
        <v>18</v>
      </c>
      <c r="AB128" s="13" t="s">
        <v>17</v>
      </c>
      <c r="AC128" s="13" t="s">
        <v>18</v>
      </c>
    </row>
    <row r="129" spans="4:29" ht="15" thickBot="1" x14ac:dyDescent="0.4">
      <c r="L129" s="16"/>
      <c r="U129" t="s">
        <v>19</v>
      </c>
      <c r="V129" s="10">
        <f>INT(AA124/3600)</f>
        <v>6</v>
      </c>
      <c r="W129" s="10">
        <f>ROUNDDOWN(MOD(AA124,3600)/60,0)</f>
        <v>18</v>
      </c>
      <c r="Y129" s="10">
        <f>INT(AA122/3600)</f>
        <v>14</v>
      </c>
      <c r="Z129" s="10">
        <f>ROUNDDOWN(MOD(AA122,3600)/60,0)</f>
        <v>54</v>
      </c>
      <c r="AB129" s="10">
        <f>INT(AA123/3600)</f>
        <v>15</v>
      </c>
      <c r="AC129" s="10">
        <f>ROUNDDOWN(MOD(AA123,3600)/60,0)</f>
        <v>39</v>
      </c>
    </row>
    <row r="130" spans="4:29" ht="19" thickBot="1" x14ac:dyDescent="0.5">
      <c r="D130" s="16"/>
      <c r="E130" s="17"/>
      <c r="F130" s="18"/>
      <c r="G130" s="19"/>
      <c r="H130" s="18"/>
      <c r="I130" s="20"/>
      <c r="J130" s="18"/>
      <c r="K130" s="20"/>
      <c r="L130" s="16"/>
      <c r="U130" t="s">
        <v>20</v>
      </c>
      <c r="V130" s="14">
        <f>V129+1</f>
        <v>7</v>
      </c>
      <c r="W130" s="14">
        <f>W129</f>
        <v>18</v>
      </c>
      <c r="X130" s="15"/>
      <c r="Y130" s="14">
        <f>Y129+1</f>
        <v>15</v>
      </c>
      <c r="Z130" s="14">
        <f>Z129</f>
        <v>54</v>
      </c>
      <c r="AA130" s="15"/>
      <c r="AB130" s="14">
        <f>AB129+1</f>
        <v>16</v>
      </c>
      <c r="AC130" s="14">
        <f>AC129</f>
        <v>39</v>
      </c>
    </row>
    <row r="131" spans="4:29" x14ac:dyDescent="0.35">
      <c r="D131" s="16"/>
      <c r="E131" s="17"/>
      <c r="F131" s="18"/>
      <c r="G131" s="21"/>
      <c r="H131" s="18"/>
      <c r="I131" s="20"/>
      <c r="J131" s="18"/>
      <c r="K131" s="20"/>
      <c r="L131" s="16"/>
    </row>
    <row r="132" spans="4:29" x14ac:dyDescent="0.35">
      <c r="D132" s="16"/>
      <c r="E132" s="17"/>
      <c r="F132" s="18"/>
      <c r="G132" s="21"/>
      <c r="H132" s="18"/>
      <c r="I132" s="20"/>
      <c r="J132" s="18"/>
      <c r="K132" s="20"/>
      <c r="L132" s="16"/>
    </row>
    <row r="133" spans="4:29" x14ac:dyDescent="0.35">
      <c r="D133" s="16"/>
      <c r="E133" s="22"/>
      <c r="F133" s="18"/>
      <c r="G133" s="21"/>
      <c r="H133" s="18"/>
      <c r="I133" s="20"/>
      <c r="J133" s="18"/>
      <c r="K133" s="20"/>
      <c r="L133" s="16"/>
    </row>
    <row r="134" spans="4:29" x14ac:dyDescent="0.35">
      <c r="D134" s="16"/>
      <c r="E134" s="22"/>
      <c r="F134" s="18"/>
      <c r="G134" s="21"/>
      <c r="H134" s="18"/>
      <c r="I134" s="20"/>
      <c r="J134" s="18"/>
      <c r="K134" s="20"/>
      <c r="L134" s="16"/>
    </row>
    <row r="135" spans="4:29" x14ac:dyDescent="0.35">
      <c r="D135" s="16"/>
      <c r="E135" s="22"/>
      <c r="F135" s="18"/>
      <c r="G135" s="21"/>
      <c r="H135" s="18"/>
      <c r="I135" s="20"/>
      <c r="J135" s="18"/>
      <c r="K135" s="20"/>
      <c r="L135" s="16"/>
    </row>
    <row r="136" spans="4:29" x14ac:dyDescent="0.35">
      <c r="D136" s="16"/>
      <c r="E136" s="22"/>
      <c r="F136" s="18"/>
      <c r="G136" s="19"/>
      <c r="H136" s="18"/>
      <c r="I136" s="20"/>
      <c r="J136" s="18"/>
      <c r="K136" s="20"/>
      <c r="L136" s="16"/>
    </row>
    <row r="137" spans="4:29" x14ac:dyDescent="0.35">
      <c r="D137" s="16"/>
      <c r="E137" s="22"/>
      <c r="F137" s="18"/>
      <c r="G137" s="19"/>
      <c r="H137" s="18"/>
      <c r="I137" s="23"/>
      <c r="J137" s="18"/>
      <c r="K137" s="23"/>
      <c r="L137" s="16"/>
    </row>
    <row r="138" spans="4:29" x14ac:dyDescent="0.35">
      <c r="D138" s="16"/>
      <c r="E138" s="22"/>
      <c r="F138" s="18"/>
      <c r="G138" s="19"/>
      <c r="H138" s="18"/>
      <c r="I138" s="23"/>
      <c r="J138" s="18"/>
      <c r="K138" s="23"/>
      <c r="L138" s="16"/>
    </row>
    <row r="139" spans="4:29" x14ac:dyDescent="0.35">
      <c r="D139" s="16"/>
      <c r="E139" s="22"/>
      <c r="F139" s="18"/>
      <c r="G139" s="19"/>
      <c r="H139" s="18"/>
      <c r="I139" s="23"/>
      <c r="J139" s="18"/>
      <c r="K139" s="23"/>
      <c r="L139" s="16"/>
    </row>
    <row r="140" spans="4:29" x14ac:dyDescent="0.35">
      <c r="D140" s="16"/>
      <c r="E140" s="17"/>
      <c r="F140" s="18"/>
      <c r="G140" s="19"/>
      <c r="H140" s="18"/>
      <c r="I140" s="23"/>
      <c r="J140" s="18"/>
      <c r="K140" s="23"/>
      <c r="L140" s="16"/>
    </row>
    <row r="141" spans="4:29" x14ac:dyDescent="0.35">
      <c r="D141" s="16"/>
      <c r="E141" s="17"/>
      <c r="F141" s="18"/>
      <c r="G141" s="19"/>
      <c r="H141" s="18"/>
      <c r="I141" s="23"/>
      <c r="J141" s="18"/>
      <c r="K141" s="23"/>
      <c r="L141" s="16"/>
    </row>
    <row r="142" spans="4:29" x14ac:dyDescent="0.35">
      <c r="L142" s="16"/>
    </row>
    <row r="143" spans="4:29" x14ac:dyDescent="0.35">
      <c r="L143" s="16"/>
    </row>
    <row r="144" spans="4:29" x14ac:dyDescent="0.35">
      <c r="L144" s="16"/>
    </row>
    <row r="145" spans="1:29" x14ac:dyDescent="0.35">
      <c r="L145" s="16"/>
    </row>
    <row r="146" spans="1:29" x14ac:dyDescent="0.35">
      <c r="L146" s="16"/>
    </row>
    <row r="147" spans="1:29" x14ac:dyDescent="0.35">
      <c r="L147" s="16"/>
    </row>
    <row r="148" spans="1:29" x14ac:dyDescent="0.35">
      <c r="L148" s="16"/>
    </row>
    <row r="149" spans="1:29" x14ac:dyDescent="0.35">
      <c r="L149" s="16"/>
    </row>
    <row r="150" spans="1:29" x14ac:dyDescent="0.35">
      <c r="A150" s="9"/>
      <c r="Z150" s="16"/>
    </row>
    <row r="151" spans="1:29" x14ac:dyDescent="0.35">
      <c r="A151" s="9"/>
      <c r="Z151" s="16"/>
    </row>
    <row r="152" spans="1:29" ht="23.5" x14ac:dyDescent="0.55000000000000004">
      <c r="A152" s="9"/>
      <c r="U152" s="3" t="s">
        <v>0</v>
      </c>
      <c r="V152" s="4"/>
      <c r="W152" s="4"/>
      <c r="X152" s="4"/>
      <c r="Y152" s="4"/>
      <c r="Z152" s="4"/>
      <c r="AA152" s="4"/>
      <c r="AB152" s="4"/>
      <c r="AC152" s="4"/>
    </row>
    <row r="153" spans="1:29" x14ac:dyDescent="0.35">
      <c r="A153" s="9"/>
    </row>
    <row r="154" spans="1:29" ht="15.5" hidden="1" thickTop="1" thickBot="1" x14ac:dyDescent="0.4">
      <c r="A154" s="9"/>
      <c r="U154" s="4" t="s">
        <v>1</v>
      </c>
      <c r="V154" s="4"/>
      <c r="W154" s="5">
        <f>$W$52</f>
        <v>10.5</v>
      </c>
      <c r="Y154" t="s">
        <v>2</v>
      </c>
      <c r="Z154" s="6">
        <f>DATE(YEAR(Z155),1,1)</f>
        <v>44562</v>
      </c>
      <c r="AB154" t="s">
        <v>3</v>
      </c>
      <c r="AC154" s="7">
        <f>(_xlfn.DAYS(Z155,Z154))</f>
        <v>117</v>
      </c>
    </row>
    <row r="155" spans="1:29" ht="15.5" hidden="1" thickTop="1" thickBot="1" x14ac:dyDescent="0.4">
      <c r="A155" s="9"/>
      <c r="U155" s="4" t="s">
        <v>4</v>
      </c>
      <c r="V155" s="4"/>
      <c r="W155" s="5">
        <f>$W$53</f>
        <v>19</v>
      </c>
      <c r="Y155" t="s">
        <v>5</v>
      </c>
      <c r="Z155" s="6">
        <v>44679</v>
      </c>
    </row>
    <row r="156" spans="1:29" ht="15.5" hidden="1" thickTop="1" thickBot="1" x14ac:dyDescent="0.4">
      <c r="A156" s="9"/>
      <c r="U156" s="8" t="s">
        <v>6</v>
      </c>
      <c r="V156" s="8"/>
      <c r="W156" s="5">
        <f>$W$54</f>
        <v>20</v>
      </c>
    </row>
    <row r="157" spans="1:29" ht="15.5" hidden="1" thickTop="1" thickBot="1" x14ac:dyDescent="0.4">
      <c r="U157" s="9"/>
    </row>
    <row r="158" spans="1:29" ht="15" hidden="1" thickBot="1" x14ac:dyDescent="0.4">
      <c r="U158" s="8" t="s">
        <v>7</v>
      </c>
      <c r="V158" s="8"/>
      <c r="W158" s="7">
        <f>ROUNDDOWN((W154+(W155-W154)/2)*3600,0)</f>
        <v>53100</v>
      </c>
      <c r="Y158" t="s">
        <v>8</v>
      </c>
      <c r="Z158" s="10">
        <f>ROUNDDOWN(W158+COS((AC154+9)*2*3.14/365)*-((W155-W154)/2)*3600,0)</f>
        <v>61702</v>
      </c>
      <c r="AA158" s="10">
        <f>Z158-Z161</f>
        <v>61554</v>
      </c>
    </row>
    <row r="159" spans="1:29" ht="15" hidden="1" thickBot="1" x14ac:dyDescent="0.4">
      <c r="U159" s="8" t="s">
        <v>9</v>
      </c>
      <c r="V159" s="8"/>
      <c r="W159" s="7">
        <f>ROUNDDOWN(((W154+0.5+(W156-W154-0.5)/2)*3600),0)</f>
        <v>55800</v>
      </c>
      <c r="Y159" t="s">
        <v>10</v>
      </c>
      <c r="Z159" s="10">
        <f>ROUNDDOWN(W159+COS((AC154+9)*2*3.14/365)*-((W156-W154-0.5)/2)*3600,0)</f>
        <v>64908</v>
      </c>
      <c r="AA159" s="10">
        <f>Z159-Z161</f>
        <v>64760</v>
      </c>
    </row>
    <row r="160" spans="1:29" ht="15" hidden="1" thickBot="1" x14ac:dyDescent="0.4">
      <c r="U160" s="8" t="s">
        <v>11</v>
      </c>
      <c r="V160" s="8"/>
      <c r="W160" s="7">
        <f>ROUNDDOWN((W154-(W155-W154)/2)*3600,0)</f>
        <v>22500</v>
      </c>
      <c r="Y160" t="s">
        <v>12</v>
      </c>
      <c r="Z160" s="10">
        <f>ROUNDDOWN(W160-COS((AC154+9)*2*3.14/365)*-((W155-W154)/2)*3600,0)</f>
        <v>13897</v>
      </c>
      <c r="AA160" s="10">
        <f>Z160-Z161</f>
        <v>13749</v>
      </c>
    </row>
    <row r="161" spans="21:29" ht="15" hidden="1" thickBot="1" x14ac:dyDescent="0.4">
      <c r="U161" s="9"/>
      <c r="Y161" t="s">
        <v>13</v>
      </c>
      <c r="Z161" s="10">
        <f>ROUNDDOWN((-0.171*SIN(0.0337*AC154+0.465)-0.1299*SIN(0.01787*AC154-0.168))*3600,0)</f>
        <v>148</v>
      </c>
    </row>
    <row r="162" spans="21:29" x14ac:dyDescent="0.35">
      <c r="U162" s="9"/>
    </row>
    <row r="163" spans="21:29" ht="18.5" x14ac:dyDescent="0.45">
      <c r="U163" s="9"/>
      <c r="V163" s="11" t="s">
        <v>14</v>
      </c>
      <c r="W163" s="11"/>
      <c r="X163" s="12"/>
      <c r="Y163" s="11" t="s">
        <v>15</v>
      </c>
      <c r="Z163" s="11"/>
      <c r="AA163" s="12"/>
      <c r="AB163" s="11" t="s">
        <v>16</v>
      </c>
      <c r="AC163" s="11"/>
    </row>
    <row r="164" spans="21:29" ht="15" thickBot="1" x14ac:dyDescent="0.4">
      <c r="V164" s="13" t="s">
        <v>17</v>
      </c>
      <c r="W164" s="13" t="s">
        <v>18</v>
      </c>
      <c r="Y164" s="13" t="s">
        <v>17</v>
      </c>
      <c r="Z164" s="13" t="s">
        <v>18</v>
      </c>
      <c r="AB164" s="13" t="s">
        <v>17</v>
      </c>
      <c r="AC164" s="13" t="s">
        <v>18</v>
      </c>
    </row>
    <row r="165" spans="21:29" ht="15" thickBot="1" x14ac:dyDescent="0.4">
      <c r="U165" t="s">
        <v>19</v>
      </c>
      <c r="V165" s="10">
        <f>INT(AA160/3600)</f>
        <v>3</v>
      </c>
      <c r="W165" s="10">
        <f>ROUNDDOWN(MOD(AA160,3600)/60,0)</f>
        <v>49</v>
      </c>
      <c r="Y165" s="10">
        <f>INT(AA158/3600)</f>
        <v>17</v>
      </c>
      <c r="Z165" s="10">
        <f>ROUNDDOWN(MOD(AA158,3600)/60,0)</f>
        <v>5</v>
      </c>
      <c r="AB165" s="10">
        <f>INT(AA159/3600)</f>
        <v>17</v>
      </c>
      <c r="AC165" s="10">
        <f>ROUNDDOWN(MOD(AA159,3600)/60,0)</f>
        <v>59</v>
      </c>
    </row>
    <row r="166" spans="21:29" ht="15" thickBot="1" x14ac:dyDescent="0.4"/>
    <row r="167" spans="21:29" ht="19" thickBot="1" x14ac:dyDescent="0.5">
      <c r="U167" t="s">
        <v>21</v>
      </c>
      <c r="V167" s="24">
        <f>V165+2</f>
        <v>5</v>
      </c>
      <c r="W167" s="24">
        <f>W165</f>
        <v>49</v>
      </c>
      <c r="X167" s="25"/>
      <c r="Y167" s="24">
        <f>Y165+2</f>
        <v>19</v>
      </c>
      <c r="Z167" s="24">
        <f>Z165</f>
        <v>5</v>
      </c>
      <c r="AA167" s="25"/>
      <c r="AB167" s="24">
        <f>AB165+2</f>
        <v>19</v>
      </c>
      <c r="AC167" s="24">
        <f>AC165</f>
        <v>59</v>
      </c>
    </row>
    <row r="169" spans="21:29" x14ac:dyDescent="0.35">
      <c r="Z169" s="16"/>
    </row>
    <row r="170" spans="21:29" x14ac:dyDescent="0.35">
      <c r="Z170" s="16"/>
    </row>
    <row r="171" spans="21:29" x14ac:dyDescent="0.35">
      <c r="Z171" s="16"/>
    </row>
    <row r="172" spans="21:29" x14ac:dyDescent="0.35">
      <c r="Z172" s="16"/>
    </row>
    <row r="173" spans="21:29" x14ac:dyDescent="0.35">
      <c r="Z173" s="16"/>
    </row>
    <row r="174" spans="21:29" x14ac:dyDescent="0.35">
      <c r="Z174" s="16"/>
    </row>
    <row r="175" spans="21:29" x14ac:dyDescent="0.35">
      <c r="Z175" s="16"/>
    </row>
    <row r="176" spans="21:29" x14ac:dyDescent="0.35">
      <c r="Z176" s="16"/>
    </row>
    <row r="177" spans="21:29" x14ac:dyDescent="0.35">
      <c r="Z177" s="16"/>
    </row>
    <row r="178" spans="21:29" x14ac:dyDescent="0.35">
      <c r="Z178" s="16"/>
    </row>
    <row r="179" spans="21:29" x14ac:dyDescent="0.35">
      <c r="Z179" s="16"/>
    </row>
    <row r="180" spans="21:29" x14ac:dyDescent="0.35">
      <c r="Z180" s="16"/>
    </row>
    <row r="181" spans="21:29" x14ac:dyDescent="0.35">
      <c r="Z181" s="16"/>
    </row>
    <row r="182" spans="21:29" x14ac:dyDescent="0.35">
      <c r="Z182" s="16"/>
    </row>
    <row r="183" spans="21:29" x14ac:dyDescent="0.35">
      <c r="Z183" s="16"/>
    </row>
    <row r="184" spans="21:29" x14ac:dyDescent="0.35">
      <c r="Z184" s="16"/>
    </row>
    <row r="185" spans="21:29" x14ac:dyDescent="0.35">
      <c r="Z185" s="16"/>
    </row>
    <row r="186" spans="21:29" x14ac:dyDescent="0.35">
      <c r="Z186" s="16"/>
    </row>
    <row r="187" spans="21:29" ht="23.5" x14ac:dyDescent="0.55000000000000004">
      <c r="U187" s="3" t="s">
        <v>0</v>
      </c>
      <c r="V187" s="4"/>
      <c r="W187" s="4"/>
      <c r="X187" s="4"/>
      <c r="Y187" s="4"/>
      <c r="Z187" s="4"/>
      <c r="AA187" s="4"/>
      <c r="AB187" s="4"/>
      <c r="AC187" s="4"/>
    </row>
    <row r="189" spans="21:29" ht="15.5" hidden="1" thickTop="1" thickBot="1" x14ac:dyDescent="0.4">
      <c r="U189" s="4" t="s">
        <v>1</v>
      </c>
      <c r="V189" s="4"/>
      <c r="W189" s="5">
        <f>$W$52</f>
        <v>10.5</v>
      </c>
      <c r="Y189" t="s">
        <v>2</v>
      </c>
      <c r="Z189" s="6">
        <f>DATE(YEAR(Z190),1,1)</f>
        <v>44562</v>
      </c>
      <c r="AB189" t="s">
        <v>3</v>
      </c>
      <c r="AC189" s="7">
        <f>(_xlfn.DAYS(Z190,Z189))</f>
        <v>146</v>
      </c>
    </row>
    <row r="190" spans="21:29" ht="15.5" hidden="1" thickTop="1" thickBot="1" x14ac:dyDescent="0.4">
      <c r="U190" s="4" t="s">
        <v>4</v>
      </c>
      <c r="V190" s="4"/>
      <c r="W190" s="5">
        <f>$W$53</f>
        <v>19</v>
      </c>
      <c r="Y190" t="s">
        <v>5</v>
      </c>
      <c r="Z190" s="6">
        <v>44708</v>
      </c>
    </row>
    <row r="191" spans="21:29" ht="15.5" hidden="1" thickTop="1" thickBot="1" x14ac:dyDescent="0.4">
      <c r="U191" s="8" t="s">
        <v>6</v>
      </c>
      <c r="V191" s="8"/>
      <c r="W191" s="5">
        <f>$W$54</f>
        <v>20</v>
      </c>
    </row>
    <row r="192" spans="21:29" ht="15.5" hidden="1" thickTop="1" thickBot="1" x14ac:dyDescent="0.4">
      <c r="U192" s="9"/>
    </row>
    <row r="193" spans="21:29" ht="15" hidden="1" thickBot="1" x14ac:dyDescent="0.4">
      <c r="U193" s="8" t="s">
        <v>7</v>
      </c>
      <c r="V193" s="8"/>
      <c r="W193" s="7">
        <f>ROUNDDOWN((W189+(W190-W189)/2)*3600,0)</f>
        <v>53100</v>
      </c>
      <c r="Y193" t="s">
        <v>8</v>
      </c>
      <c r="Z193" s="10">
        <f>ROUNDDOWN(W193+COS((AC189+9)*2*3.14/365)*-((W190-W189)/2)*3600,0)</f>
        <v>66707</v>
      </c>
      <c r="AA193" s="10">
        <f>Z193-Z196</f>
        <v>66528</v>
      </c>
    </row>
    <row r="194" spans="21:29" ht="15" hidden="1" thickBot="1" x14ac:dyDescent="0.4">
      <c r="U194" s="8" t="s">
        <v>9</v>
      </c>
      <c r="V194" s="8"/>
      <c r="W194" s="7">
        <f>ROUNDDOWN(((W189+0.5+(W191-W189-0.5)/2)*3600),0)</f>
        <v>55800</v>
      </c>
      <c r="Y194" t="s">
        <v>10</v>
      </c>
      <c r="Z194" s="10">
        <f>ROUNDDOWN(W194+COS((AC189+9)*2*3.14/365)*-((W191-W189-0.5)/2)*3600,0)</f>
        <v>70208</v>
      </c>
      <c r="AA194" s="10">
        <f>Z194-Z196</f>
        <v>70029</v>
      </c>
    </row>
    <row r="195" spans="21:29" ht="15" hidden="1" thickBot="1" x14ac:dyDescent="0.4">
      <c r="U195" s="8" t="s">
        <v>11</v>
      </c>
      <c r="V195" s="8"/>
      <c r="W195" s="7">
        <f>ROUNDDOWN((W189-(W190-W189)/2)*3600,0)</f>
        <v>22500</v>
      </c>
      <c r="Y195" t="s">
        <v>12</v>
      </c>
      <c r="Z195" s="10">
        <f>ROUNDDOWN(W195-COS((AC189+9)*2*3.14/365)*-((W190-W189)/2)*3600,0)</f>
        <v>8892</v>
      </c>
      <c r="AA195" s="10">
        <f>Z195-Z196</f>
        <v>8713</v>
      </c>
    </row>
    <row r="196" spans="21:29" ht="15" hidden="1" thickBot="1" x14ac:dyDescent="0.4">
      <c r="U196" s="9"/>
      <c r="Y196" t="s">
        <v>13</v>
      </c>
      <c r="Z196" s="10">
        <f>ROUNDDOWN((-0.171*SIN(0.0337*AC189+0.465)-0.1299*SIN(0.01787*AC189-0.168))*3600,0)</f>
        <v>179</v>
      </c>
    </row>
    <row r="197" spans="21:29" x14ac:dyDescent="0.35">
      <c r="U197" s="9"/>
    </row>
    <row r="198" spans="21:29" ht="18.5" x14ac:dyDescent="0.45">
      <c r="U198" s="9"/>
      <c r="V198" s="11" t="s">
        <v>14</v>
      </c>
      <c r="W198" s="11"/>
      <c r="X198" s="12"/>
      <c r="Y198" s="11" t="s">
        <v>15</v>
      </c>
      <c r="Z198" s="11"/>
      <c r="AA198" s="12"/>
      <c r="AB198" s="11" t="s">
        <v>16</v>
      </c>
      <c r="AC198" s="11"/>
    </row>
    <row r="199" spans="21:29" ht="15" thickBot="1" x14ac:dyDescent="0.4">
      <c r="V199" s="13" t="s">
        <v>17</v>
      </c>
      <c r="W199" s="13" t="s">
        <v>18</v>
      </c>
      <c r="Y199" s="13" t="s">
        <v>17</v>
      </c>
      <c r="Z199" s="13" t="s">
        <v>18</v>
      </c>
      <c r="AB199" s="13" t="s">
        <v>17</v>
      </c>
      <c r="AC199" s="13" t="s">
        <v>18</v>
      </c>
    </row>
    <row r="200" spans="21:29" ht="15" thickBot="1" x14ac:dyDescent="0.4">
      <c r="U200" t="s">
        <v>19</v>
      </c>
      <c r="V200" s="10">
        <f>INT(AA195/3600)</f>
        <v>2</v>
      </c>
      <c r="W200" s="10">
        <f>ROUNDDOWN(MOD(AA195,3600)/60,0)</f>
        <v>25</v>
      </c>
      <c r="Y200" s="10">
        <f>INT(AA193/3600)</f>
        <v>18</v>
      </c>
      <c r="Z200" s="10">
        <f>ROUNDDOWN(MOD(AA193,3600)/60,0)</f>
        <v>28</v>
      </c>
      <c r="AB200" s="10">
        <f>INT(AA194/3600)</f>
        <v>19</v>
      </c>
      <c r="AC200" s="10">
        <f>ROUNDDOWN(MOD(AA194,3600)/60,0)</f>
        <v>27</v>
      </c>
    </row>
    <row r="201" spans="21:29" ht="15" thickBot="1" x14ac:dyDescent="0.4"/>
    <row r="202" spans="21:29" ht="19" thickBot="1" x14ac:dyDescent="0.5">
      <c r="U202" t="s">
        <v>21</v>
      </c>
      <c r="V202" s="24">
        <f>V200+2</f>
        <v>4</v>
      </c>
      <c r="W202" s="24">
        <f>W200</f>
        <v>25</v>
      </c>
      <c r="X202" s="25"/>
      <c r="Y202" s="24">
        <f>Y200+2</f>
        <v>20</v>
      </c>
      <c r="Z202" s="24">
        <f>Z200</f>
        <v>28</v>
      </c>
      <c r="AA202" s="25"/>
      <c r="AB202" s="24">
        <f>AB200+2</f>
        <v>21</v>
      </c>
      <c r="AC202" s="24">
        <f>AC200</f>
        <v>27</v>
      </c>
    </row>
    <row r="203" spans="21:29" x14ac:dyDescent="0.35">
      <c r="Z203" s="16"/>
    </row>
    <row r="204" spans="21:29" x14ac:dyDescent="0.35">
      <c r="Z204" s="16"/>
    </row>
    <row r="205" spans="21:29" x14ac:dyDescent="0.35">
      <c r="Z205" s="16"/>
    </row>
    <row r="206" spans="21:29" x14ac:dyDescent="0.35">
      <c r="Z206" s="16"/>
    </row>
    <row r="207" spans="21:29" x14ac:dyDescent="0.35">
      <c r="Z207" s="16"/>
    </row>
    <row r="208" spans="21:29" x14ac:dyDescent="0.35">
      <c r="Z208" s="16"/>
    </row>
    <row r="209" spans="21:29" x14ac:dyDescent="0.35">
      <c r="Z209" s="16"/>
    </row>
    <row r="210" spans="21:29" x14ac:dyDescent="0.35">
      <c r="Z210" s="16"/>
    </row>
    <row r="211" spans="21:29" x14ac:dyDescent="0.35">
      <c r="Z211" s="16"/>
    </row>
    <row r="212" spans="21:29" x14ac:dyDescent="0.35">
      <c r="Z212" s="16"/>
    </row>
    <row r="213" spans="21:29" x14ac:dyDescent="0.35">
      <c r="Z213" s="16"/>
    </row>
    <row r="214" spans="21:29" x14ac:dyDescent="0.35">
      <c r="Z214" s="16"/>
    </row>
    <row r="215" spans="21:29" x14ac:dyDescent="0.35">
      <c r="Z215" s="16"/>
    </row>
    <row r="216" spans="21:29" x14ac:dyDescent="0.35">
      <c r="Z216" s="16"/>
    </row>
    <row r="217" spans="21:29" x14ac:dyDescent="0.35">
      <c r="Z217" s="16"/>
    </row>
    <row r="218" spans="21:29" x14ac:dyDescent="0.35">
      <c r="Z218" s="16"/>
    </row>
    <row r="219" spans="21:29" x14ac:dyDescent="0.35">
      <c r="Z219" s="16"/>
    </row>
    <row r="220" spans="21:29" x14ac:dyDescent="0.35">
      <c r="Z220" s="16"/>
    </row>
    <row r="221" spans="21:29" x14ac:dyDescent="0.35">
      <c r="Z221" s="16"/>
    </row>
    <row r="222" spans="21:29" x14ac:dyDescent="0.35">
      <c r="Z222" s="16"/>
    </row>
    <row r="223" spans="21:29" x14ac:dyDescent="0.35">
      <c r="Z223" s="16"/>
    </row>
    <row r="224" spans="21:29" ht="23.5" x14ac:dyDescent="0.55000000000000004">
      <c r="U224" s="3" t="s">
        <v>0</v>
      </c>
      <c r="V224" s="4"/>
      <c r="W224" s="4"/>
      <c r="X224" s="4"/>
      <c r="Y224" s="4"/>
      <c r="Z224" s="4"/>
      <c r="AA224" s="4"/>
      <c r="AB224" s="4"/>
      <c r="AC224" s="4"/>
    </row>
    <row r="226" spans="21:29" ht="15.5" hidden="1" thickTop="1" thickBot="1" x14ac:dyDescent="0.4">
      <c r="U226" s="4" t="s">
        <v>1</v>
      </c>
      <c r="V226" s="4"/>
      <c r="W226" s="5">
        <f>$W$52</f>
        <v>10.5</v>
      </c>
      <c r="Y226" t="s">
        <v>2</v>
      </c>
      <c r="Z226" s="6">
        <f>DATE(YEAR(Z227),1,1)</f>
        <v>44562</v>
      </c>
      <c r="AB226" t="s">
        <v>3</v>
      </c>
      <c r="AC226" s="7">
        <f>(_xlfn.DAYS(Z227,Z226))</f>
        <v>176</v>
      </c>
    </row>
    <row r="227" spans="21:29" ht="15.5" hidden="1" thickTop="1" thickBot="1" x14ac:dyDescent="0.4">
      <c r="U227" s="4" t="s">
        <v>4</v>
      </c>
      <c r="V227" s="4"/>
      <c r="W227" s="5">
        <f>$W$53</f>
        <v>19</v>
      </c>
      <c r="Y227" t="s">
        <v>5</v>
      </c>
      <c r="Z227" s="6">
        <v>44738</v>
      </c>
    </row>
    <row r="228" spans="21:29" ht="15.5" hidden="1" thickTop="1" thickBot="1" x14ac:dyDescent="0.4">
      <c r="U228" s="8" t="s">
        <v>6</v>
      </c>
      <c r="V228" s="8"/>
      <c r="W228" s="5">
        <f>$W$54</f>
        <v>20</v>
      </c>
    </row>
    <row r="229" spans="21:29" ht="15.5" hidden="1" thickTop="1" thickBot="1" x14ac:dyDescent="0.4">
      <c r="U229" s="9"/>
    </row>
    <row r="230" spans="21:29" ht="15" hidden="1" thickBot="1" x14ac:dyDescent="0.4">
      <c r="U230" s="8" t="s">
        <v>7</v>
      </c>
      <c r="V230" s="8"/>
      <c r="W230" s="7">
        <f>ROUNDDOWN((W226+(W227-W226)/2)*3600,0)</f>
        <v>53100</v>
      </c>
      <c r="Y230" t="s">
        <v>8</v>
      </c>
      <c r="Z230" s="10">
        <f>ROUNDDOWN(W230+COS((AC226+9)*2*3.14/365)*-((W227-W226)/2)*3600,0)</f>
        <v>68386</v>
      </c>
      <c r="AA230" s="10">
        <f>Z230-Z233</f>
        <v>68531</v>
      </c>
    </row>
    <row r="231" spans="21:29" ht="15" hidden="1" thickBot="1" x14ac:dyDescent="0.4">
      <c r="U231" s="8" t="s">
        <v>9</v>
      </c>
      <c r="V231" s="8"/>
      <c r="W231" s="7">
        <f>ROUNDDOWN(((W226+0.5+(W228-W226-0.5)/2)*3600),0)</f>
        <v>55800</v>
      </c>
      <c r="Y231" t="s">
        <v>10</v>
      </c>
      <c r="Z231" s="10">
        <f>ROUNDDOWN(W231+COS((AC226+9)*2*3.14/365)*-((W228-W226-0.5)/2)*3600,0)</f>
        <v>71986</v>
      </c>
      <c r="AA231" s="10">
        <f>Z231-Z233</f>
        <v>72131</v>
      </c>
    </row>
    <row r="232" spans="21:29" ht="15" hidden="1" thickBot="1" x14ac:dyDescent="0.4">
      <c r="U232" s="8" t="s">
        <v>11</v>
      </c>
      <c r="V232" s="8"/>
      <c r="W232" s="7">
        <f>ROUNDDOWN((W226-(W227-W226)/2)*3600,0)</f>
        <v>22500</v>
      </c>
      <c r="Y232" t="s">
        <v>12</v>
      </c>
      <c r="Z232" s="10">
        <f>ROUNDDOWN(W232-COS((AC226+9)*2*3.14/365)*-((W227-W226)/2)*3600,0)</f>
        <v>7213</v>
      </c>
      <c r="AA232" s="10">
        <f>Z232-Z233</f>
        <v>7358</v>
      </c>
    </row>
    <row r="233" spans="21:29" ht="15" hidden="1" thickBot="1" x14ac:dyDescent="0.4">
      <c r="U233" s="9"/>
      <c r="Y233" t="s">
        <v>13</v>
      </c>
      <c r="Z233" s="10">
        <f>ROUNDDOWN((-0.171*SIN(0.0337*AC226+0.465)-0.1299*SIN(0.01787*AC226-0.168))*3600,0)</f>
        <v>-145</v>
      </c>
    </row>
    <row r="234" spans="21:29" x14ac:dyDescent="0.35">
      <c r="U234" s="9"/>
    </row>
    <row r="235" spans="21:29" ht="18.5" x14ac:dyDescent="0.45">
      <c r="U235" s="9"/>
      <c r="V235" s="11" t="s">
        <v>14</v>
      </c>
      <c r="W235" s="11"/>
      <c r="X235" s="12"/>
      <c r="Y235" s="11" t="s">
        <v>15</v>
      </c>
      <c r="Z235" s="11"/>
      <c r="AA235" s="12"/>
      <c r="AB235" s="11" t="s">
        <v>16</v>
      </c>
      <c r="AC235" s="11"/>
    </row>
    <row r="236" spans="21:29" ht="15" thickBot="1" x14ac:dyDescent="0.4">
      <c r="V236" s="13" t="s">
        <v>17</v>
      </c>
      <c r="W236" s="13" t="s">
        <v>18</v>
      </c>
      <c r="Y236" s="13" t="s">
        <v>17</v>
      </c>
      <c r="Z236" s="13" t="s">
        <v>18</v>
      </c>
      <c r="AB236" s="13" t="s">
        <v>17</v>
      </c>
      <c r="AC236" s="13" t="s">
        <v>18</v>
      </c>
    </row>
    <row r="237" spans="21:29" ht="15" thickBot="1" x14ac:dyDescent="0.4">
      <c r="U237" t="s">
        <v>19</v>
      </c>
      <c r="V237" s="10">
        <f>INT(AA232/3600)</f>
        <v>2</v>
      </c>
      <c r="W237" s="10">
        <f>ROUNDDOWN(MOD(AA232,3600)/60,0)</f>
        <v>2</v>
      </c>
      <c r="Y237" s="10">
        <f>INT(AA230/3600)</f>
        <v>19</v>
      </c>
      <c r="Z237" s="10">
        <f>ROUNDDOWN(MOD(AA230,3600)/60,0)</f>
        <v>2</v>
      </c>
      <c r="AB237" s="10">
        <f>INT(AA231/3600)</f>
        <v>20</v>
      </c>
      <c r="AC237" s="10">
        <f>ROUNDDOWN(MOD(AA231,3600)/60,0)</f>
        <v>2</v>
      </c>
    </row>
    <row r="238" spans="21:29" ht="15" thickBot="1" x14ac:dyDescent="0.4"/>
    <row r="239" spans="21:29" ht="19" thickBot="1" x14ac:dyDescent="0.5">
      <c r="U239" t="s">
        <v>21</v>
      </c>
      <c r="V239" s="24">
        <f>V237+2</f>
        <v>4</v>
      </c>
      <c r="W239" s="24">
        <f>W237</f>
        <v>2</v>
      </c>
      <c r="X239" s="25"/>
      <c r="Y239" s="24">
        <f>Y237+2</f>
        <v>21</v>
      </c>
      <c r="Z239" s="24">
        <f>Z237</f>
        <v>2</v>
      </c>
      <c r="AA239" s="25"/>
      <c r="AB239" s="24">
        <f>AB237+2</f>
        <v>22</v>
      </c>
      <c r="AC239" s="24">
        <f>AC237</f>
        <v>2</v>
      </c>
    </row>
    <row r="240" spans="21:29" x14ac:dyDescent="0.35">
      <c r="Z240" s="16"/>
    </row>
    <row r="241" spans="26:26" x14ac:dyDescent="0.35">
      <c r="Z241" s="16"/>
    </row>
    <row r="242" spans="26:26" x14ac:dyDescent="0.35">
      <c r="Z242" s="16"/>
    </row>
    <row r="243" spans="26:26" x14ac:dyDescent="0.35">
      <c r="Z243" s="16"/>
    </row>
    <row r="259" spans="21:29" ht="23.5" x14ac:dyDescent="0.55000000000000004">
      <c r="U259" s="3" t="s">
        <v>0</v>
      </c>
      <c r="V259" s="4"/>
      <c r="W259" s="4"/>
      <c r="X259" s="4"/>
      <c r="Y259" s="4"/>
      <c r="Z259" s="4"/>
      <c r="AA259" s="4"/>
      <c r="AB259" s="4"/>
      <c r="AC259" s="4"/>
    </row>
    <row r="261" spans="21:29" ht="15.5" hidden="1" thickTop="1" thickBot="1" x14ac:dyDescent="0.4">
      <c r="U261" s="4" t="s">
        <v>1</v>
      </c>
      <c r="V261" s="4"/>
      <c r="W261" s="5">
        <f>$W$52</f>
        <v>10.5</v>
      </c>
      <c r="Y261" t="s">
        <v>2</v>
      </c>
      <c r="Z261" s="6">
        <f>DATE(YEAR(Z262),1,1)</f>
        <v>44562</v>
      </c>
      <c r="AB261" t="s">
        <v>3</v>
      </c>
      <c r="AC261" s="7">
        <f>(_xlfn.DAYS(Z262,Z261))</f>
        <v>205</v>
      </c>
    </row>
    <row r="262" spans="21:29" ht="15.5" hidden="1" thickTop="1" thickBot="1" x14ac:dyDescent="0.4">
      <c r="U262" s="4" t="s">
        <v>4</v>
      </c>
      <c r="V262" s="4"/>
      <c r="W262" s="5">
        <f>$W$53</f>
        <v>19</v>
      </c>
      <c r="Y262" t="s">
        <v>5</v>
      </c>
      <c r="Z262" s="6">
        <v>44767</v>
      </c>
    </row>
    <row r="263" spans="21:29" ht="15.5" hidden="1" thickTop="1" thickBot="1" x14ac:dyDescent="0.4">
      <c r="U263" s="8" t="s">
        <v>6</v>
      </c>
      <c r="V263" s="8"/>
      <c r="W263" s="5">
        <f>$W$54</f>
        <v>20</v>
      </c>
    </row>
    <row r="264" spans="21:29" ht="15.5" hidden="1" thickTop="1" thickBot="1" x14ac:dyDescent="0.4">
      <c r="U264" s="9"/>
    </row>
    <row r="265" spans="21:29" ht="15" hidden="1" thickBot="1" x14ac:dyDescent="0.4">
      <c r="U265" s="8" t="s">
        <v>7</v>
      </c>
      <c r="V265" s="8"/>
      <c r="W265" s="7">
        <f>ROUNDDOWN((W261+(W262-W261)/2)*3600,0)</f>
        <v>53100</v>
      </c>
      <c r="Y265" t="s">
        <v>8</v>
      </c>
      <c r="Z265" s="10">
        <f>ROUNDDOWN(W265+COS((AC261+9)*2*3.14/365)*-((W262-W261)/2)*3600,0)</f>
        <v>66219</v>
      </c>
      <c r="AA265" s="10">
        <f>Z265-Z268</f>
        <v>66602</v>
      </c>
    </row>
    <row r="266" spans="21:29" ht="15" hidden="1" thickBot="1" x14ac:dyDescent="0.4">
      <c r="U266" s="8" t="s">
        <v>9</v>
      </c>
      <c r="V266" s="8"/>
      <c r="W266" s="7">
        <f>ROUNDDOWN(((W261+0.5+(W263-W261-0.5)/2)*3600),0)</f>
        <v>55800</v>
      </c>
      <c r="Y266" t="s">
        <v>10</v>
      </c>
      <c r="Z266" s="10">
        <f>ROUNDDOWN(W266+COS((AC261+9)*2*3.14/365)*-((W263-W261-0.5)/2)*3600,0)</f>
        <v>69691</v>
      </c>
      <c r="AA266" s="10">
        <f>Z266-Z268</f>
        <v>70074</v>
      </c>
    </row>
    <row r="267" spans="21:29" ht="15" hidden="1" thickBot="1" x14ac:dyDescent="0.4">
      <c r="U267" s="8" t="s">
        <v>11</v>
      </c>
      <c r="V267" s="8"/>
      <c r="W267" s="7">
        <f>ROUNDDOWN((W261-(W262-W261)/2)*3600,0)</f>
        <v>22500</v>
      </c>
      <c r="Y267" t="s">
        <v>12</v>
      </c>
      <c r="Z267" s="10">
        <f>ROUNDDOWN(W267-COS((AC261+9)*2*3.14/365)*-((W262-W261)/2)*3600,0)</f>
        <v>9380</v>
      </c>
      <c r="AA267" s="10">
        <f>Z267-Z268</f>
        <v>9763</v>
      </c>
    </row>
    <row r="268" spans="21:29" ht="15" hidden="1" thickBot="1" x14ac:dyDescent="0.4">
      <c r="U268" s="9"/>
      <c r="Y268" t="s">
        <v>13</v>
      </c>
      <c r="Z268" s="10">
        <f>ROUNDDOWN((-0.171*SIN(0.0337*AC261+0.465)-0.1299*SIN(0.01787*AC261-0.168))*3600,0)</f>
        <v>-383</v>
      </c>
    </row>
    <row r="269" spans="21:29" x14ac:dyDescent="0.35">
      <c r="U269" s="9"/>
    </row>
    <row r="270" spans="21:29" ht="18.5" x14ac:dyDescent="0.45">
      <c r="U270" s="9"/>
      <c r="V270" s="11" t="s">
        <v>14</v>
      </c>
      <c r="W270" s="11"/>
      <c r="X270" s="12"/>
      <c r="Y270" s="11" t="s">
        <v>15</v>
      </c>
      <c r="Z270" s="11"/>
      <c r="AA270" s="12"/>
      <c r="AB270" s="11" t="s">
        <v>16</v>
      </c>
      <c r="AC270" s="11"/>
    </row>
    <row r="271" spans="21:29" ht="15" thickBot="1" x14ac:dyDescent="0.4">
      <c r="V271" s="13" t="s">
        <v>17</v>
      </c>
      <c r="W271" s="13" t="s">
        <v>18</v>
      </c>
      <c r="Y271" s="13" t="s">
        <v>17</v>
      </c>
      <c r="Z271" s="13" t="s">
        <v>18</v>
      </c>
      <c r="AB271" s="13" t="s">
        <v>17</v>
      </c>
      <c r="AC271" s="13" t="s">
        <v>18</v>
      </c>
    </row>
    <row r="272" spans="21:29" ht="15" thickBot="1" x14ac:dyDescent="0.4">
      <c r="U272" t="s">
        <v>19</v>
      </c>
      <c r="V272" s="10">
        <f>INT(AA267/3600)</f>
        <v>2</v>
      </c>
      <c r="W272" s="10">
        <f>ROUNDDOWN(MOD(AA267,3600)/60,0)</f>
        <v>42</v>
      </c>
      <c r="Y272" s="10">
        <f>INT(AA265/3600)</f>
        <v>18</v>
      </c>
      <c r="Z272" s="10">
        <f>ROUNDDOWN(MOD(AA265,3600)/60,0)</f>
        <v>30</v>
      </c>
      <c r="AB272" s="10">
        <f>INT(AA266/3600)</f>
        <v>19</v>
      </c>
      <c r="AC272" s="10">
        <f>ROUNDDOWN(MOD(AA266,3600)/60,0)</f>
        <v>27</v>
      </c>
    </row>
    <row r="273" spans="21:29" ht="15" thickBot="1" x14ac:dyDescent="0.4"/>
    <row r="274" spans="21:29" ht="19" thickBot="1" x14ac:dyDescent="0.5">
      <c r="U274" t="s">
        <v>21</v>
      </c>
      <c r="V274" s="24">
        <f>V272+2</f>
        <v>4</v>
      </c>
      <c r="W274" s="24">
        <f>W272</f>
        <v>42</v>
      </c>
      <c r="X274" s="25"/>
      <c r="Y274" s="24">
        <f>Y272+2</f>
        <v>20</v>
      </c>
      <c r="Z274" s="24">
        <f>Z272</f>
        <v>30</v>
      </c>
      <c r="AA274" s="25"/>
      <c r="AB274" s="24">
        <f>AB272+2</f>
        <v>21</v>
      </c>
      <c r="AC274" s="24">
        <f>AC272</f>
        <v>27</v>
      </c>
    </row>
    <row r="296" spans="21:29" ht="23.5" x14ac:dyDescent="0.55000000000000004">
      <c r="U296" s="3" t="s">
        <v>0</v>
      </c>
      <c r="V296" s="4"/>
      <c r="W296" s="4"/>
      <c r="X296" s="4"/>
      <c r="Y296" s="4"/>
      <c r="Z296" s="4"/>
      <c r="AA296" s="4"/>
      <c r="AB296" s="4"/>
      <c r="AC296" s="4"/>
    </row>
    <row r="298" spans="21:29" ht="15.5" hidden="1" thickTop="1" thickBot="1" x14ac:dyDescent="0.4">
      <c r="U298" s="4" t="s">
        <v>1</v>
      </c>
      <c r="V298" s="4"/>
      <c r="W298" s="5">
        <f>$W$52</f>
        <v>10.5</v>
      </c>
      <c r="Y298" t="s">
        <v>2</v>
      </c>
      <c r="Z298" s="6">
        <f>DATE(YEAR(Z299),1,1)</f>
        <v>44562</v>
      </c>
      <c r="AB298" t="s">
        <v>3</v>
      </c>
      <c r="AC298" s="7">
        <f>(_xlfn.DAYS(Z299,Z298))</f>
        <v>234</v>
      </c>
    </row>
    <row r="299" spans="21:29" ht="15.5" hidden="1" thickTop="1" thickBot="1" x14ac:dyDescent="0.4">
      <c r="U299" s="4" t="s">
        <v>4</v>
      </c>
      <c r="V299" s="4"/>
      <c r="W299" s="5">
        <f>$W$53</f>
        <v>19</v>
      </c>
      <c r="Y299" t="s">
        <v>5</v>
      </c>
      <c r="Z299" s="6">
        <v>44796</v>
      </c>
    </row>
    <row r="300" spans="21:29" ht="15.5" hidden="1" thickTop="1" thickBot="1" x14ac:dyDescent="0.4">
      <c r="U300" s="8" t="s">
        <v>6</v>
      </c>
      <c r="V300" s="8"/>
      <c r="W300" s="5">
        <f>$W$54</f>
        <v>20</v>
      </c>
    </row>
    <row r="301" spans="21:29" ht="15.5" hidden="1" thickTop="1" thickBot="1" x14ac:dyDescent="0.4">
      <c r="U301" s="9"/>
    </row>
    <row r="302" spans="21:29" ht="15" hidden="1" thickBot="1" x14ac:dyDescent="0.4">
      <c r="U302" s="8" t="s">
        <v>7</v>
      </c>
      <c r="V302" s="8"/>
      <c r="W302" s="7">
        <f>ROUNDDOWN((W298+(W299-W298)/2)*3600,0)</f>
        <v>53100</v>
      </c>
      <c r="Y302" t="s">
        <v>8</v>
      </c>
      <c r="Z302" s="10">
        <f>ROUNDDOWN(W302+COS((AC298+9)*2*3.14/365)*-((W299-W298)/2)*3600,0)</f>
        <v>60853</v>
      </c>
      <c r="AA302" s="10">
        <f>Z302-Z305</f>
        <v>61036</v>
      </c>
    </row>
    <row r="303" spans="21:29" ht="15" hidden="1" thickBot="1" x14ac:dyDescent="0.4">
      <c r="U303" s="8" t="s">
        <v>9</v>
      </c>
      <c r="V303" s="8"/>
      <c r="W303" s="7">
        <f>ROUNDDOWN(((W298+0.5+(W300-W298-0.5)/2)*3600),0)</f>
        <v>55800</v>
      </c>
      <c r="Y303" t="s">
        <v>10</v>
      </c>
      <c r="Z303" s="10">
        <f>ROUNDDOWN(W303+COS((AC298+9)*2*3.14/365)*-((W300-W298-0.5)/2)*3600,0)</f>
        <v>64010</v>
      </c>
      <c r="AA303" s="10">
        <f>Z303-Z305</f>
        <v>64193</v>
      </c>
    </row>
    <row r="304" spans="21:29" ht="15" hidden="1" thickBot="1" x14ac:dyDescent="0.4">
      <c r="U304" s="8" t="s">
        <v>11</v>
      </c>
      <c r="V304" s="8"/>
      <c r="W304" s="7">
        <f>ROUNDDOWN((W298-(W299-W298)/2)*3600,0)</f>
        <v>22500</v>
      </c>
      <c r="Y304" t="s">
        <v>12</v>
      </c>
      <c r="Z304" s="10">
        <f>ROUNDDOWN(W304-COS((AC298+9)*2*3.14/365)*-((W299-W298)/2)*3600,0)</f>
        <v>14746</v>
      </c>
      <c r="AA304" s="10">
        <f>Z304-Z305</f>
        <v>14929</v>
      </c>
    </row>
    <row r="305" spans="21:29" ht="15" hidden="1" thickBot="1" x14ac:dyDescent="0.4">
      <c r="U305" s="9"/>
      <c r="Y305" t="s">
        <v>13</v>
      </c>
      <c r="Z305" s="10">
        <f>ROUNDDOWN((-0.171*SIN(0.0337*AC298+0.465)-0.1299*SIN(0.01787*AC298-0.168))*3600,0)</f>
        <v>-183</v>
      </c>
    </row>
    <row r="306" spans="21:29" x14ac:dyDescent="0.35">
      <c r="U306" s="9"/>
    </row>
    <row r="307" spans="21:29" ht="18.5" x14ac:dyDescent="0.45">
      <c r="U307" s="9"/>
      <c r="V307" s="11" t="s">
        <v>14</v>
      </c>
      <c r="W307" s="11"/>
      <c r="X307" s="12"/>
      <c r="Y307" s="11" t="s">
        <v>15</v>
      </c>
      <c r="Z307" s="11"/>
      <c r="AA307" s="12"/>
      <c r="AB307" s="11" t="s">
        <v>16</v>
      </c>
      <c r="AC307" s="11"/>
    </row>
    <row r="308" spans="21:29" ht="15" thickBot="1" x14ac:dyDescent="0.4">
      <c r="V308" s="13" t="s">
        <v>17</v>
      </c>
      <c r="W308" s="13" t="s">
        <v>18</v>
      </c>
      <c r="Y308" s="13" t="s">
        <v>17</v>
      </c>
      <c r="Z308" s="13" t="s">
        <v>18</v>
      </c>
      <c r="AB308" s="13" t="s">
        <v>17</v>
      </c>
      <c r="AC308" s="13" t="s">
        <v>18</v>
      </c>
    </row>
    <row r="309" spans="21:29" ht="15" thickBot="1" x14ac:dyDescent="0.4">
      <c r="U309" t="s">
        <v>19</v>
      </c>
      <c r="V309" s="10">
        <f>INT(AA304/3600)</f>
        <v>4</v>
      </c>
      <c r="W309" s="10">
        <f>ROUNDDOWN(MOD(AA304,3600)/60,0)</f>
        <v>8</v>
      </c>
      <c r="Y309" s="10">
        <f>INT(AA302/3600)</f>
        <v>16</v>
      </c>
      <c r="Z309" s="10">
        <f>ROUNDDOWN(MOD(AA302,3600)/60,0)</f>
        <v>57</v>
      </c>
      <c r="AB309" s="10">
        <f>INT(AA303/3600)</f>
        <v>17</v>
      </c>
      <c r="AC309" s="10">
        <f>ROUNDDOWN(MOD(AA303,3600)/60,0)</f>
        <v>49</v>
      </c>
    </row>
    <row r="310" spans="21:29" ht="15" thickBot="1" x14ac:dyDescent="0.4"/>
    <row r="311" spans="21:29" ht="19" thickBot="1" x14ac:dyDescent="0.5">
      <c r="U311" t="s">
        <v>21</v>
      </c>
      <c r="V311" s="24">
        <f>V309+2</f>
        <v>6</v>
      </c>
      <c r="W311" s="24">
        <f>W309</f>
        <v>8</v>
      </c>
      <c r="X311" s="25"/>
      <c r="Y311" s="24">
        <f>Y309+2</f>
        <v>18</v>
      </c>
      <c r="Z311" s="24">
        <f>Z309</f>
        <v>57</v>
      </c>
      <c r="AA311" s="25"/>
      <c r="AB311" s="24">
        <f>AB309+2</f>
        <v>19</v>
      </c>
      <c r="AC311" s="24">
        <f>AC309</f>
        <v>49</v>
      </c>
    </row>
    <row r="332" spans="21:29" ht="23.5" x14ac:dyDescent="0.55000000000000004">
      <c r="U332" s="3" t="s">
        <v>0</v>
      </c>
      <c r="V332" s="4"/>
      <c r="W332" s="4"/>
      <c r="X332" s="4"/>
      <c r="Y332" s="4"/>
      <c r="Z332" s="4"/>
      <c r="AA332" s="4"/>
      <c r="AB332" s="4"/>
      <c r="AC332" s="4"/>
    </row>
    <row r="334" spans="21:29" ht="15.5" hidden="1" thickTop="1" thickBot="1" x14ac:dyDescent="0.4">
      <c r="U334" s="4" t="s">
        <v>1</v>
      </c>
      <c r="V334" s="4"/>
      <c r="W334" s="5">
        <f>$W$52</f>
        <v>10.5</v>
      </c>
      <c r="Y334" t="s">
        <v>2</v>
      </c>
      <c r="Z334" s="6">
        <f>DATE(YEAR(Z335),1,1)</f>
        <v>44562</v>
      </c>
      <c r="AB334" t="s">
        <v>3</v>
      </c>
      <c r="AC334" s="7">
        <f>(_xlfn.DAYS(Z335,Z334))</f>
        <v>265</v>
      </c>
    </row>
    <row r="335" spans="21:29" ht="15.5" hidden="1" thickTop="1" thickBot="1" x14ac:dyDescent="0.4">
      <c r="U335" s="4" t="s">
        <v>4</v>
      </c>
      <c r="V335" s="4"/>
      <c r="W335" s="5">
        <f>$W$53</f>
        <v>19</v>
      </c>
      <c r="Y335" t="s">
        <v>5</v>
      </c>
      <c r="Z335" s="6">
        <v>44827</v>
      </c>
    </row>
    <row r="336" spans="21:29" ht="15.5" hidden="1" thickTop="1" thickBot="1" x14ac:dyDescent="0.4">
      <c r="U336" s="8" t="s">
        <v>6</v>
      </c>
      <c r="V336" s="8"/>
      <c r="W336" s="5">
        <f>$W$54</f>
        <v>20</v>
      </c>
    </row>
    <row r="337" spans="21:29" ht="15.5" hidden="1" thickTop="1" thickBot="1" x14ac:dyDescent="0.4">
      <c r="U337" s="9"/>
    </row>
    <row r="338" spans="21:29" ht="15" hidden="1" thickBot="1" x14ac:dyDescent="0.4">
      <c r="U338" s="8" t="s">
        <v>7</v>
      </c>
      <c r="V338" s="8"/>
      <c r="W338" s="7">
        <f>ROUNDDOWN((W334+(W335-W334)/2)*3600,0)</f>
        <v>53100</v>
      </c>
      <c r="Y338" t="s">
        <v>8</v>
      </c>
      <c r="Z338" s="10">
        <f>ROUNDDOWN(W338+COS((AC334+9)*2*3.14/365)*-((W335-W334)/2)*3600,0)</f>
        <v>53070</v>
      </c>
      <c r="AA338" s="10">
        <f>Z338-Z341</f>
        <v>52626</v>
      </c>
    </row>
    <row r="339" spans="21:29" ht="15" hidden="1" thickBot="1" x14ac:dyDescent="0.4">
      <c r="U339" s="8" t="s">
        <v>9</v>
      </c>
      <c r="V339" s="8"/>
      <c r="W339" s="7">
        <f>ROUNDDOWN(((W334+0.5+(W336-W334-0.5)/2)*3600),0)</f>
        <v>55800</v>
      </c>
      <c r="Y339" t="s">
        <v>10</v>
      </c>
      <c r="Z339" s="10">
        <f>ROUNDDOWN(W339+COS((AC334+9)*2*3.14/365)*-((W336-W334-0.5)/2)*3600,0)</f>
        <v>55769</v>
      </c>
      <c r="AA339" s="10">
        <f>Z339-Z341</f>
        <v>55325</v>
      </c>
    </row>
    <row r="340" spans="21:29" ht="15" hidden="1" thickBot="1" x14ac:dyDescent="0.4">
      <c r="U340" s="8" t="s">
        <v>11</v>
      </c>
      <c r="V340" s="8"/>
      <c r="W340" s="7">
        <f>ROUNDDOWN((W334-(W335-W334)/2)*3600,0)</f>
        <v>22500</v>
      </c>
      <c r="Y340" t="s">
        <v>12</v>
      </c>
      <c r="Z340" s="10">
        <f>ROUNDDOWN(W340-COS((AC334+9)*2*3.14/365)*-((W335-W334)/2)*3600,0)</f>
        <v>22529</v>
      </c>
      <c r="AA340" s="10">
        <f>Z340-Z341</f>
        <v>22085</v>
      </c>
    </row>
    <row r="341" spans="21:29" ht="15" hidden="1" thickBot="1" x14ac:dyDescent="0.4">
      <c r="U341" s="9"/>
      <c r="Y341" t="s">
        <v>13</v>
      </c>
      <c r="Z341" s="10">
        <f>ROUNDDOWN((-0.171*SIN(0.0337*AC334+0.465)-0.1299*SIN(0.01787*AC334-0.168))*3600,0)</f>
        <v>444</v>
      </c>
    </row>
    <row r="342" spans="21:29" x14ac:dyDescent="0.35">
      <c r="U342" s="9"/>
    </row>
    <row r="343" spans="21:29" ht="18.5" x14ac:dyDescent="0.45">
      <c r="U343" s="9"/>
      <c r="V343" s="11" t="s">
        <v>14</v>
      </c>
      <c r="W343" s="11"/>
      <c r="X343" s="12"/>
      <c r="Y343" s="11" t="s">
        <v>15</v>
      </c>
      <c r="Z343" s="11"/>
      <c r="AA343" s="12"/>
      <c r="AB343" s="11" t="s">
        <v>16</v>
      </c>
      <c r="AC343" s="11"/>
    </row>
    <row r="344" spans="21:29" ht="15" thickBot="1" x14ac:dyDescent="0.4">
      <c r="V344" s="13" t="s">
        <v>17</v>
      </c>
      <c r="W344" s="13" t="s">
        <v>18</v>
      </c>
      <c r="Y344" s="13" t="s">
        <v>17</v>
      </c>
      <c r="Z344" s="13" t="s">
        <v>18</v>
      </c>
      <c r="AB344" s="13" t="s">
        <v>17</v>
      </c>
      <c r="AC344" s="13" t="s">
        <v>18</v>
      </c>
    </row>
    <row r="345" spans="21:29" ht="15" thickBot="1" x14ac:dyDescent="0.4">
      <c r="U345" t="s">
        <v>19</v>
      </c>
      <c r="V345" s="10">
        <f>INT(AA340/3600)</f>
        <v>6</v>
      </c>
      <c r="W345" s="10">
        <f>ROUNDDOWN(MOD(AA340,3600)/60,0)</f>
        <v>8</v>
      </c>
      <c r="Y345" s="10">
        <f>INT(AA338/3600)</f>
        <v>14</v>
      </c>
      <c r="Z345" s="10">
        <f>ROUNDDOWN(MOD(AA338,3600)/60,0)</f>
        <v>37</v>
      </c>
      <c r="AB345" s="10">
        <f>INT(AA339/3600)</f>
        <v>15</v>
      </c>
      <c r="AC345" s="10">
        <f>ROUNDDOWN(MOD(AA339,3600)/60,0)</f>
        <v>22</v>
      </c>
    </row>
    <row r="346" spans="21:29" ht="15" thickBot="1" x14ac:dyDescent="0.4"/>
    <row r="347" spans="21:29" ht="19" thickBot="1" x14ac:dyDescent="0.5">
      <c r="U347" t="s">
        <v>21</v>
      </c>
      <c r="V347" s="24">
        <f>V345+2</f>
        <v>8</v>
      </c>
      <c r="W347" s="24">
        <f>W345</f>
        <v>8</v>
      </c>
      <c r="X347" s="25"/>
      <c r="Y347" s="24">
        <f>Y345+2</f>
        <v>16</v>
      </c>
      <c r="Z347" s="24">
        <f>Z345</f>
        <v>37</v>
      </c>
      <c r="AA347" s="25"/>
      <c r="AB347" s="24">
        <f>AB345+2</f>
        <v>17</v>
      </c>
      <c r="AC347" s="24">
        <f>AC345</f>
        <v>22</v>
      </c>
    </row>
    <row r="368" spans="21:29" ht="23.5" x14ac:dyDescent="0.55000000000000004">
      <c r="U368" s="3" t="s">
        <v>0</v>
      </c>
      <c r="V368" s="4"/>
      <c r="W368" s="4"/>
      <c r="X368" s="4"/>
      <c r="Y368" s="4"/>
      <c r="Z368" s="4"/>
      <c r="AA368" s="4"/>
      <c r="AB368" s="4"/>
      <c r="AC368" s="4"/>
    </row>
    <row r="370" spans="21:29" ht="15.5" hidden="1" thickTop="1" thickBot="1" x14ac:dyDescent="0.4">
      <c r="U370" s="4" t="s">
        <v>1</v>
      </c>
      <c r="V370" s="4"/>
      <c r="W370" s="5">
        <f>$W$52</f>
        <v>10.5</v>
      </c>
      <c r="Y370" t="s">
        <v>2</v>
      </c>
      <c r="Z370" s="6">
        <f>DATE(YEAR(Z371),1,1)</f>
        <v>44562</v>
      </c>
      <c r="AB370" t="s">
        <v>3</v>
      </c>
      <c r="AC370" s="7">
        <f>(_xlfn.DAYS(Z371,Z370))</f>
        <v>295</v>
      </c>
    </row>
    <row r="371" spans="21:29" ht="15.5" hidden="1" thickTop="1" thickBot="1" x14ac:dyDescent="0.4">
      <c r="U371" s="4" t="s">
        <v>4</v>
      </c>
      <c r="V371" s="4"/>
      <c r="W371" s="5">
        <f>$W$53</f>
        <v>19</v>
      </c>
      <c r="Y371" t="s">
        <v>5</v>
      </c>
      <c r="Z371" s="6">
        <v>44857</v>
      </c>
    </row>
    <row r="372" spans="21:29" ht="15.5" hidden="1" thickTop="1" thickBot="1" x14ac:dyDescent="0.4">
      <c r="U372" s="8" t="s">
        <v>6</v>
      </c>
      <c r="V372" s="8"/>
      <c r="W372" s="5">
        <f>$W$54</f>
        <v>20</v>
      </c>
    </row>
    <row r="373" spans="21:29" ht="15.5" hidden="1" thickTop="1" thickBot="1" x14ac:dyDescent="0.4">
      <c r="U373" s="9"/>
    </row>
    <row r="374" spans="21:29" ht="15" hidden="1" thickBot="1" x14ac:dyDescent="0.4">
      <c r="U374" s="8" t="s">
        <v>7</v>
      </c>
      <c r="V374" s="8"/>
      <c r="W374" s="7">
        <f>ROUNDDOWN((W370+(W371-W370)/2)*3600,0)</f>
        <v>53100</v>
      </c>
      <c r="Y374" t="s">
        <v>8</v>
      </c>
      <c r="Z374" s="10">
        <f>ROUNDDOWN(W374+COS((AC370+9)*2*3.14/365)*-((W371-W370)/2)*3600,0)</f>
        <v>45523</v>
      </c>
      <c r="AA374" s="10">
        <f>Z374-Z377</f>
        <v>44579</v>
      </c>
    </row>
    <row r="375" spans="21:29" ht="15" hidden="1" thickBot="1" x14ac:dyDescent="0.4">
      <c r="U375" s="8" t="s">
        <v>9</v>
      </c>
      <c r="V375" s="8"/>
      <c r="W375" s="7">
        <f>ROUNDDOWN(((W370+0.5+(W372-W370-0.5)/2)*3600),0)</f>
        <v>55800</v>
      </c>
      <c r="Y375" t="s">
        <v>10</v>
      </c>
      <c r="Z375" s="10">
        <f>ROUNDDOWN(W375+COS((AC370+9)*2*3.14/365)*-((W372-W370-0.5)/2)*3600,0)</f>
        <v>47777</v>
      </c>
      <c r="AA375" s="10">
        <f>Z375-Z377</f>
        <v>46833</v>
      </c>
    </row>
    <row r="376" spans="21:29" ht="15" hidden="1" thickBot="1" x14ac:dyDescent="0.4">
      <c r="U376" s="8" t="s">
        <v>11</v>
      </c>
      <c r="V376" s="8"/>
      <c r="W376" s="7">
        <f>ROUNDDOWN((W370-(W371-W370)/2)*3600,0)</f>
        <v>22500</v>
      </c>
      <c r="Y376" t="s">
        <v>12</v>
      </c>
      <c r="Z376" s="10">
        <f>ROUNDDOWN(W376-COS((AC370+9)*2*3.14/365)*-((W371-W370)/2)*3600,0)</f>
        <v>30076</v>
      </c>
      <c r="AA376" s="10">
        <f>Z376-Z377</f>
        <v>29132</v>
      </c>
    </row>
    <row r="377" spans="21:29" ht="15" hidden="1" thickBot="1" x14ac:dyDescent="0.4">
      <c r="U377" s="9"/>
      <c r="Y377" t="s">
        <v>13</v>
      </c>
      <c r="Z377" s="10">
        <f>ROUNDDOWN((-0.171*SIN(0.0337*AC370+0.465)-0.1299*SIN(0.01787*AC370-0.168))*3600,0)</f>
        <v>944</v>
      </c>
    </row>
    <row r="378" spans="21:29" x14ac:dyDescent="0.35">
      <c r="U378" s="9"/>
    </row>
    <row r="379" spans="21:29" ht="18.5" x14ac:dyDescent="0.45">
      <c r="U379" s="9"/>
      <c r="V379" s="11" t="s">
        <v>14</v>
      </c>
      <c r="W379" s="11"/>
      <c r="X379" s="12"/>
      <c r="Y379" s="11" t="s">
        <v>15</v>
      </c>
      <c r="Z379" s="11"/>
      <c r="AA379" s="12"/>
      <c r="AB379" s="11" t="s">
        <v>16</v>
      </c>
      <c r="AC379" s="11"/>
    </row>
    <row r="380" spans="21:29" ht="15" thickBot="1" x14ac:dyDescent="0.4">
      <c r="V380" s="13" t="s">
        <v>17</v>
      </c>
      <c r="W380" s="13" t="s">
        <v>18</v>
      </c>
      <c r="Y380" s="13" t="s">
        <v>17</v>
      </c>
      <c r="Z380" s="13" t="s">
        <v>18</v>
      </c>
      <c r="AB380" s="13" t="s">
        <v>17</v>
      </c>
      <c r="AC380" s="13" t="s">
        <v>18</v>
      </c>
    </row>
    <row r="381" spans="21:29" ht="15" thickBot="1" x14ac:dyDescent="0.4">
      <c r="U381" t="s">
        <v>19</v>
      </c>
      <c r="V381" s="10">
        <f>INT(AA376/3600)</f>
        <v>8</v>
      </c>
      <c r="W381" s="10">
        <f>ROUNDDOWN(MOD(AA376,3600)/60,0)</f>
        <v>5</v>
      </c>
      <c r="Y381" s="10">
        <f>INT(AA374/3600)</f>
        <v>12</v>
      </c>
      <c r="Z381" s="10">
        <f>ROUNDDOWN(MOD(AA374,3600)/60,0)</f>
        <v>22</v>
      </c>
      <c r="AB381" s="10">
        <f>INT(AA375/3600)</f>
        <v>13</v>
      </c>
      <c r="AC381" s="10">
        <f>ROUNDDOWN(MOD(AA375,3600)/60,0)</f>
        <v>0</v>
      </c>
    </row>
    <row r="382" spans="21:29" ht="15" thickBot="1" x14ac:dyDescent="0.4"/>
    <row r="383" spans="21:29" ht="19" thickBot="1" x14ac:dyDescent="0.5">
      <c r="U383" t="s">
        <v>21</v>
      </c>
      <c r="V383" s="24">
        <f>V381+2</f>
        <v>10</v>
      </c>
      <c r="W383" s="24">
        <f>W381</f>
        <v>5</v>
      </c>
      <c r="X383" s="25"/>
      <c r="Y383" s="24">
        <f>Y381+2</f>
        <v>14</v>
      </c>
      <c r="Z383" s="24">
        <f>Z381</f>
        <v>22</v>
      </c>
      <c r="AA383" s="25"/>
      <c r="AB383" s="24">
        <f>AB381+2</f>
        <v>15</v>
      </c>
      <c r="AC383" s="24">
        <f>AC381</f>
        <v>0</v>
      </c>
    </row>
    <row r="404" spans="21:29" ht="23.5" x14ac:dyDescent="0.55000000000000004">
      <c r="U404" s="3" t="s">
        <v>0</v>
      </c>
      <c r="V404" s="4"/>
      <c r="W404" s="4"/>
      <c r="X404" s="4"/>
      <c r="Y404" s="4"/>
      <c r="Z404" s="4"/>
      <c r="AA404" s="4"/>
      <c r="AB404" s="4"/>
      <c r="AC404" s="4"/>
    </row>
    <row r="406" spans="21:29" ht="15.5" hidden="1" thickTop="1" thickBot="1" x14ac:dyDescent="0.4">
      <c r="U406" s="4" t="s">
        <v>1</v>
      </c>
      <c r="V406" s="4"/>
      <c r="W406" s="5">
        <f>$W$52</f>
        <v>10.5</v>
      </c>
      <c r="Y406" t="s">
        <v>2</v>
      </c>
      <c r="Z406" s="6">
        <f>DATE(YEAR(Z407),1,1)</f>
        <v>44562</v>
      </c>
      <c r="AB406" t="s">
        <v>3</v>
      </c>
      <c r="AC406" s="7">
        <f>(_xlfn.DAYS(Z407,Z406))</f>
        <v>326</v>
      </c>
    </row>
    <row r="407" spans="21:29" ht="15.5" hidden="1" thickTop="1" thickBot="1" x14ac:dyDescent="0.4">
      <c r="U407" s="4" t="s">
        <v>4</v>
      </c>
      <c r="V407" s="4"/>
      <c r="W407" s="5">
        <f>$W$53</f>
        <v>19</v>
      </c>
      <c r="Y407" t="s">
        <v>5</v>
      </c>
      <c r="Z407" s="6">
        <v>44888</v>
      </c>
    </row>
    <row r="408" spans="21:29" ht="15.5" hidden="1" thickTop="1" thickBot="1" x14ac:dyDescent="0.4">
      <c r="U408" s="8" t="s">
        <v>6</v>
      </c>
      <c r="V408" s="8"/>
      <c r="W408" s="5">
        <f>$W$54</f>
        <v>20</v>
      </c>
    </row>
    <row r="409" spans="21:29" ht="15.5" hidden="1" thickTop="1" thickBot="1" x14ac:dyDescent="0.4">
      <c r="U409" s="9"/>
    </row>
    <row r="410" spans="21:29" ht="15" hidden="1" thickBot="1" x14ac:dyDescent="0.4">
      <c r="U410" s="8" t="s">
        <v>7</v>
      </c>
      <c r="V410" s="8"/>
      <c r="W410" s="7">
        <f>ROUNDDOWN((W406+(W407-W406)/2)*3600,0)</f>
        <v>53100</v>
      </c>
      <c r="Y410" t="s">
        <v>8</v>
      </c>
      <c r="Z410" s="10">
        <f>ROUNDDOWN(W410+COS((AC406+9)*2*3.14/365)*-((W407-W406)/2)*3600,0)</f>
        <v>39817</v>
      </c>
      <c r="AA410" s="10">
        <f>Z410-Z413</f>
        <v>38991</v>
      </c>
    </row>
    <row r="411" spans="21:29" ht="15" hidden="1" thickBot="1" x14ac:dyDescent="0.4">
      <c r="U411" s="8" t="s">
        <v>9</v>
      </c>
      <c r="V411" s="8"/>
      <c r="W411" s="7">
        <f>ROUNDDOWN(((W406+0.5+(W408-W406-0.5)/2)*3600),0)</f>
        <v>55800</v>
      </c>
      <c r="Y411" t="s">
        <v>10</v>
      </c>
      <c r="Z411" s="10">
        <f>ROUNDDOWN(W411+COS((AC406+9)*2*3.14/365)*-((W408-W406-0.5)/2)*3600,0)</f>
        <v>41736</v>
      </c>
      <c r="AA411" s="10">
        <f>Z411-Z413</f>
        <v>40910</v>
      </c>
    </row>
    <row r="412" spans="21:29" ht="15" hidden="1" thickBot="1" x14ac:dyDescent="0.4">
      <c r="U412" s="8" t="s">
        <v>11</v>
      </c>
      <c r="V412" s="8"/>
      <c r="W412" s="7">
        <f>ROUNDDOWN((W406-(W407-W406)/2)*3600,0)</f>
        <v>22500</v>
      </c>
      <c r="Y412" t="s">
        <v>12</v>
      </c>
      <c r="Z412" s="10">
        <f>ROUNDDOWN(W412-COS((AC406+9)*2*3.14/365)*-((W407-W406)/2)*3600,0)</f>
        <v>35782</v>
      </c>
      <c r="AA412" s="10">
        <f>Z412-Z413</f>
        <v>34956</v>
      </c>
    </row>
    <row r="413" spans="21:29" ht="15" hidden="1" thickBot="1" x14ac:dyDescent="0.4">
      <c r="U413" s="9"/>
      <c r="Y413" t="s">
        <v>13</v>
      </c>
      <c r="Z413" s="10">
        <f>ROUNDDOWN((-0.171*SIN(0.0337*AC406+0.465)-0.1299*SIN(0.01787*AC406-0.168))*3600,0)</f>
        <v>826</v>
      </c>
    </row>
    <row r="414" spans="21:29" x14ac:dyDescent="0.35">
      <c r="U414" s="9"/>
    </row>
    <row r="415" spans="21:29" ht="18.5" x14ac:dyDescent="0.45">
      <c r="U415" s="9"/>
      <c r="V415" s="11" t="s">
        <v>14</v>
      </c>
      <c r="W415" s="11"/>
      <c r="X415" s="12"/>
      <c r="Y415" s="11" t="s">
        <v>15</v>
      </c>
      <c r="Z415" s="11"/>
      <c r="AA415" s="12"/>
      <c r="AB415" s="11" t="s">
        <v>16</v>
      </c>
      <c r="AC415" s="11"/>
    </row>
    <row r="416" spans="21:29" ht="15" thickBot="1" x14ac:dyDescent="0.4">
      <c r="V416" s="13" t="s">
        <v>17</v>
      </c>
      <c r="W416" s="13" t="s">
        <v>18</v>
      </c>
      <c r="Y416" s="13" t="s">
        <v>17</v>
      </c>
      <c r="Z416" s="13" t="s">
        <v>18</v>
      </c>
      <c r="AB416" s="13" t="s">
        <v>17</v>
      </c>
      <c r="AC416" s="13" t="s">
        <v>18</v>
      </c>
    </row>
    <row r="417" spans="21:29" ht="15" thickBot="1" x14ac:dyDescent="0.4">
      <c r="U417" t="s">
        <v>19</v>
      </c>
      <c r="V417" s="10">
        <f>INT(AA412/3600)</f>
        <v>9</v>
      </c>
      <c r="W417" s="10">
        <f>ROUNDDOWN(MOD(AA412,3600)/60,0)</f>
        <v>42</v>
      </c>
      <c r="Y417" s="10">
        <f>INT(AA410/3600)</f>
        <v>10</v>
      </c>
      <c r="Z417" s="10">
        <f>ROUNDDOWN(MOD(AA410,3600)/60,0)</f>
        <v>49</v>
      </c>
      <c r="AB417" s="10">
        <f>INT(AA411/3600)</f>
        <v>11</v>
      </c>
      <c r="AC417" s="10">
        <f>ROUNDDOWN(MOD(AA411,3600)/60,0)</f>
        <v>21</v>
      </c>
    </row>
    <row r="418" spans="21:29" ht="19" thickBot="1" x14ac:dyDescent="0.5">
      <c r="U418" t="s">
        <v>20</v>
      </c>
      <c r="V418" s="14">
        <f>V417+1</f>
        <v>10</v>
      </c>
      <c r="W418" s="14">
        <f>W417</f>
        <v>42</v>
      </c>
      <c r="X418" s="15"/>
      <c r="Y418" s="14">
        <f>Y417+1</f>
        <v>11</v>
      </c>
      <c r="Z418" s="14">
        <f>Z417</f>
        <v>49</v>
      </c>
      <c r="AA418" s="15"/>
      <c r="AB418" s="14">
        <f>AB417+1</f>
        <v>12</v>
      </c>
      <c r="AC418" s="14">
        <f>AC417</f>
        <v>21</v>
      </c>
    </row>
    <row r="440" spans="21:29" ht="23.5" x14ac:dyDescent="0.55000000000000004">
      <c r="U440" s="3" t="s">
        <v>0</v>
      </c>
      <c r="V440" s="4"/>
      <c r="W440" s="4"/>
      <c r="X440" s="4"/>
      <c r="Y440" s="4"/>
      <c r="Z440" s="4"/>
      <c r="AA440" s="4"/>
      <c r="AB440" s="4"/>
      <c r="AC440" s="4"/>
    </row>
    <row r="442" spans="21:29" ht="15.5" hidden="1" thickTop="1" thickBot="1" x14ac:dyDescent="0.4">
      <c r="U442" s="4" t="s">
        <v>1</v>
      </c>
      <c r="V442" s="4"/>
      <c r="W442" s="5">
        <f>$W$52</f>
        <v>10.5</v>
      </c>
      <c r="Y442" t="s">
        <v>2</v>
      </c>
      <c r="Z442" s="6">
        <f>DATE(YEAR(Z443),1,1)</f>
        <v>44562</v>
      </c>
      <c r="AB442" t="s">
        <v>3</v>
      </c>
      <c r="AC442" s="7">
        <f>(_xlfn.DAYS(Z443,Z442))</f>
        <v>364</v>
      </c>
    </row>
    <row r="443" spans="21:29" ht="15.5" hidden="1" thickTop="1" thickBot="1" x14ac:dyDescent="0.4">
      <c r="U443" s="4" t="s">
        <v>4</v>
      </c>
      <c r="V443" s="4"/>
      <c r="W443" s="5">
        <f>$W$53</f>
        <v>19</v>
      </c>
      <c r="Y443" t="s">
        <v>5</v>
      </c>
      <c r="Z443" s="6">
        <v>44926</v>
      </c>
    </row>
    <row r="444" spans="21:29" ht="15.5" hidden="1" thickTop="1" thickBot="1" x14ac:dyDescent="0.4">
      <c r="U444" s="8" t="s">
        <v>6</v>
      </c>
      <c r="V444" s="8"/>
      <c r="W444" s="5">
        <f>$W$54</f>
        <v>20</v>
      </c>
    </row>
    <row r="445" spans="21:29" ht="15.5" hidden="1" thickTop="1" thickBot="1" x14ac:dyDescent="0.4">
      <c r="U445" s="9"/>
    </row>
    <row r="446" spans="21:29" ht="15" hidden="1" thickBot="1" x14ac:dyDescent="0.4">
      <c r="U446" s="8" t="s">
        <v>7</v>
      </c>
      <c r="V446" s="8"/>
      <c r="W446" s="7">
        <f>ROUNDDOWN((W442+(W443-W442)/2)*3600,0)</f>
        <v>53100</v>
      </c>
      <c r="Y446" t="s">
        <v>8</v>
      </c>
      <c r="Z446" s="10">
        <f>ROUNDDOWN(W446+COS((AC442+9)*2*3.14/365)*-((W443-W442)/2)*3600,0)</f>
        <v>37938</v>
      </c>
      <c r="AA446" s="10">
        <f>Z446-Z449</f>
        <v>38064</v>
      </c>
    </row>
    <row r="447" spans="21:29" ht="15" hidden="1" thickBot="1" x14ac:dyDescent="0.4">
      <c r="U447" s="8" t="s">
        <v>9</v>
      </c>
      <c r="V447" s="8"/>
      <c r="W447" s="7">
        <f>ROUNDDOWN(((W442+0.5+(W444-W442-0.5)/2)*3600),0)</f>
        <v>55800</v>
      </c>
      <c r="Y447" t="s">
        <v>10</v>
      </c>
      <c r="Z447" s="10">
        <f>ROUNDDOWN(W447+COS((AC442+9)*2*3.14/365)*-((W444-W442-0.5)/2)*3600,0)</f>
        <v>39746</v>
      </c>
      <c r="AA447" s="10">
        <f>Z447-Z449</f>
        <v>39872</v>
      </c>
    </row>
    <row r="448" spans="21:29" ht="15" hidden="1" thickBot="1" x14ac:dyDescent="0.4">
      <c r="U448" s="8" t="s">
        <v>11</v>
      </c>
      <c r="V448" s="8"/>
      <c r="W448" s="7">
        <f>ROUNDDOWN((W442-(W443-W442)/2)*3600,0)</f>
        <v>22500</v>
      </c>
      <c r="Y448" t="s">
        <v>12</v>
      </c>
      <c r="Z448" s="10">
        <f>ROUNDDOWN(W448-COS((AC442+9)*2*3.14/365)*-((W443-W442)/2)*3600,0)</f>
        <v>37661</v>
      </c>
      <c r="AA448" s="10">
        <f>Z448-Z449</f>
        <v>37787</v>
      </c>
    </row>
    <row r="449" spans="21:29" ht="15" hidden="1" thickBot="1" x14ac:dyDescent="0.4">
      <c r="U449" s="9"/>
      <c r="Y449" t="s">
        <v>13</v>
      </c>
      <c r="Z449" s="10">
        <f>ROUNDDOWN((-0.171*SIN(0.0337*AC442+0.465)-0.1299*SIN(0.01787*AC442-0.168))*3600,0)</f>
        <v>-126</v>
      </c>
    </row>
    <row r="450" spans="21:29" x14ac:dyDescent="0.35">
      <c r="U450" s="9"/>
    </row>
    <row r="451" spans="21:29" ht="18.5" x14ac:dyDescent="0.45">
      <c r="U451" s="9"/>
      <c r="V451" s="11" t="s">
        <v>14</v>
      </c>
      <c r="W451" s="11"/>
      <c r="X451" s="12"/>
      <c r="Y451" s="11" t="s">
        <v>15</v>
      </c>
      <c r="Z451" s="11"/>
      <c r="AA451" s="12"/>
      <c r="AB451" s="11" t="s">
        <v>16</v>
      </c>
      <c r="AC451" s="11"/>
    </row>
    <row r="452" spans="21:29" ht="15" thickBot="1" x14ac:dyDescent="0.4">
      <c r="V452" s="13" t="s">
        <v>17</v>
      </c>
      <c r="W452" s="13" t="s">
        <v>18</v>
      </c>
      <c r="Y452" s="13" t="s">
        <v>17</v>
      </c>
      <c r="Z452" s="13" t="s">
        <v>18</v>
      </c>
      <c r="AB452" s="13" t="s">
        <v>17</v>
      </c>
      <c r="AC452" s="13" t="s">
        <v>18</v>
      </c>
    </row>
    <row r="453" spans="21:29" ht="15" thickBot="1" x14ac:dyDescent="0.4">
      <c r="U453" t="s">
        <v>19</v>
      </c>
      <c r="V453" s="10">
        <f>INT(AA448/3600)</f>
        <v>10</v>
      </c>
      <c r="W453" s="10">
        <f>ROUNDDOWN(MOD(AA448,3600)/60,0)</f>
        <v>29</v>
      </c>
      <c r="Y453" s="10">
        <f>INT(AA446/3600)</f>
        <v>10</v>
      </c>
      <c r="Z453" s="10">
        <f>ROUNDDOWN(MOD(AA446,3600)/60,0)</f>
        <v>34</v>
      </c>
      <c r="AB453" s="10">
        <f>INT(AA447/3600)</f>
        <v>11</v>
      </c>
      <c r="AC453" s="10">
        <f>ROUNDDOWN(MOD(AA447,3600)/60,0)</f>
        <v>4</v>
      </c>
    </row>
    <row r="454" spans="21:29" ht="19" thickBot="1" x14ac:dyDescent="0.5">
      <c r="U454" t="s">
        <v>20</v>
      </c>
      <c r="V454" s="14">
        <f>V453+1</f>
        <v>11</v>
      </c>
      <c r="W454" s="14">
        <f>W453</f>
        <v>29</v>
      </c>
      <c r="X454" s="15"/>
      <c r="Y454" s="14">
        <f>Y453+1</f>
        <v>11</v>
      </c>
      <c r="Z454" s="14">
        <f>Z453</f>
        <v>34</v>
      </c>
      <c r="AA454" s="15"/>
      <c r="AB454" s="14">
        <f>AB453+1</f>
        <v>12</v>
      </c>
      <c r="AC454" s="14">
        <f>AC453</f>
        <v>4</v>
      </c>
    </row>
  </sheetData>
  <mergeCells count="121">
    <mergeCell ref="AB451:AC451"/>
    <mergeCell ref="U444:V444"/>
    <mergeCell ref="U446:V446"/>
    <mergeCell ref="U447:V447"/>
    <mergeCell ref="U448:V448"/>
    <mergeCell ref="V451:W451"/>
    <mergeCell ref="Y451:Z451"/>
    <mergeCell ref="V415:W415"/>
    <mergeCell ref="Y415:Z415"/>
    <mergeCell ref="AB415:AC415"/>
    <mergeCell ref="U440:AC440"/>
    <mergeCell ref="U442:V442"/>
    <mergeCell ref="U443:V443"/>
    <mergeCell ref="U406:V406"/>
    <mergeCell ref="U407:V407"/>
    <mergeCell ref="U408:V408"/>
    <mergeCell ref="U410:V410"/>
    <mergeCell ref="U411:V411"/>
    <mergeCell ref="U412:V412"/>
    <mergeCell ref="U375:V375"/>
    <mergeCell ref="U376:V376"/>
    <mergeCell ref="V379:W379"/>
    <mergeCell ref="Y379:Z379"/>
    <mergeCell ref="AB379:AC379"/>
    <mergeCell ref="U404:AC404"/>
    <mergeCell ref="AB343:AC343"/>
    <mergeCell ref="U368:AC368"/>
    <mergeCell ref="U370:V370"/>
    <mergeCell ref="U371:V371"/>
    <mergeCell ref="U372:V372"/>
    <mergeCell ref="U374:V374"/>
    <mergeCell ref="U336:V336"/>
    <mergeCell ref="U338:V338"/>
    <mergeCell ref="U339:V339"/>
    <mergeCell ref="U340:V340"/>
    <mergeCell ref="V343:W343"/>
    <mergeCell ref="Y343:Z343"/>
    <mergeCell ref="V307:W307"/>
    <mergeCell ref="Y307:Z307"/>
    <mergeCell ref="AB307:AC307"/>
    <mergeCell ref="U332:AC332"/>
    <mergeCell ref="U334:V334"/>
    <mergeCell ref="U335:V335"/>
    <mergeCell ref="U298:V298"/>
    <mergeCell ref="U299:V299"/>
    <mergeCell ref="U300:V300"/>
    <mergeCell ref="U302:V302"/>
    <mergeCell ref="U303:V303"/>
    <mergeCell ref="U304:V304"/>
    <mergeCell ref="U266:V266"/>
    <mergeCell ref="U267:V267"/>
    <mergeCell ref="V270:W270"/>
    <mergeCell ref="Y270:Z270"/>
    <mergeCell ref="AB270:AC270"/>
    <mergeCell ref="U296:AC296"/>
    <mergeCell ref="AB235:AC235"/>
    <mergeCell ref="U259:AC259"/>
    <mergeCell ref="U261:V261"/>
    <mergeCell ref="U262:V262"/>
    <mergeCell ref="U263:V263"/>
    <mergeCell ref="U265:V265"/>
    <mergeCell ref="U228:V228"/>
    <mergeCell ref="U230:V230"/>
    <mergeCell ref="U231:V231"/>
    <mergeCell ref="U232:V232"/>
    <mergeCell ref="V235:W235"/>
    <mergeCell ref="Y235:Z235"/>
    <mergeCell ref="V198:W198"/>
    <mergeCell ref="Y198:Z198"/>
    <mergeCell ref="AB198:AC198"/>
    <mergeCell ref="U224:AC224"/>
    <mergeCell ref="U226:V226"/>
    <mergeCell ref="U227:V227"/>
    <mergeCell ref="U189:V189"/>
    <mergeCell ref="U190:V190"/>
    <mergeCell ref="U191:V191"/>
    <mergeCell ref="U193:V193"/>
    <mergeCell ref="U194:V194"/>
    <mergeCell ref="U195:V195"/>
    <mergeCell ref="U159:V159"/>
    <mergeCell ref="U160:V160"/>
    <mergeCell ref="V163:W163"/>
    <mergeCell ref="Y163:Z163"/>
    <mergeCell ref="AB163:AC163"/>
    <mergeCell ref="U187:AC187"/>
    <mergeCell ref="AB127:AC127"/>
    <mergeCell ref="U152:AC152"/>
    <mergeCell ref="U154:V154"/>
    <mergeCell ref="U155:V155"/>
    <mergeCell ref="U156:V156"/>
    <mergeCell ref="U158:V158"/>
    <mergeCell ref="U120:V120"/>
    <mergeCell ref="U122:V122"/>
    <mergeCell ref="U123:V123"/>
    <mergeCell ref="U124:V124"/>
    <mergeCell ref="V127:W127"/>
    <mergeCell ref="Y127:Z127"/>
    <mergeCell ref="V92:W92"/>
    <mergeCell ref="Y92:Z92"/>
    <mergeCell ref="AB92:AC92"/>
    <mergeCell ref="U116:AC116"/>
    <mergeCell ref="U118:V118"/>
    <mergeCell ref="U119:V119"/>
    <mergeCell ref="U83:V83"/>
    <mergeCell ref="U84:V84"/>
    <mergeCell ref="U85:V85"/>
    <mergeCell ref="U87:V87"/>
    <mergeCell ref="U88:V88"/>
    <mergeCell ref="U89:V89"/>
    <mergeCell ref="U57:V57"/>
    <mergeCell ref="U58:V58"/>
    <mergeCell ref="V61:W61"/>
    <mergeCell ref="Y61:Z61"/>
    <mergeCell ref="AB61:AC61"/>
    <mergeCell ref="U81:AC81"/>
    <mergeCell ref="F46:L46"/>
    <mergeCell ref="U50:AC50"/>
    <mergeCell ref="U52:V52"/>
    <mergeCell ref="U53:V53"/>
    <mergeCell ref="U54:V54"/>
    <mergeCell ref="U56:V5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Regelzeitraum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2022-10-31T12:36:52Z</dcterms:created>
  <dcterms:modified xsi:type="dcterms:W3CDTF">2022-10-31T12:57:28Z</dcterms:modified>
</cp:coreProperties>
</file>