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 activeTab="1"/>
  </bookViews>
  <sheets>
    <sheet name="統計檢定1" sheetId="4" r:id="rId1"/>
    <sheet name="統計檢定2" sheetId="5" r:id="rId2"/>
    <sheet name="統計檢定3" sheetId="6" r:id="rId3"/>
    <sheet name="統計檢定4" sheetId="3" r:id="rId4"/>
    <sheet name="凱利公式資金管理" sheetId="2" r:id="rId5"/>
  </sheets>
  <calcPr calcId="145621"/>
</workbook>
</file>

<file path=xl/calcChain.xml><?xml version="1.0" encoding="utf-8"?>
<calcChain xmlns="http://schemas.openxmlformats.org/spreadsheetml/2006/main">
  <c r="E11" i="3" l="1"/>
  <c r="E7" i="3" l="1"/>
  <c r="E6" i="3"/>
  <c r="E5" i="3"/>
  <c r="E10" i="3"/>
  <c r="C5" i="2"/>
  <c r="C3" i="2"/>
  <c r="F32" i="2" s="1"/>
  <c r="F2" i="2"/>
  <c r="E9" i="3" l="1"/>
  <c r="C7" i="2"/>
  <c r="F9" i="2"/>
  <c r="F12" i="2"/>
  <c r="F15" i="2"/>
  <c r="F23" i="2"/>
  <c r="F27" i="2"/>
  <c r="F31" i="2"/>
  <c r="F5" i="2"/>
  <c r="F10" i="2"/>
  <c r="F3" i="2"/>
  <c r="C6" i="2"/>
  <c r="F11" i="2"/>
  <c r="F13" i="2"/>
  <c r="F21" i="2"/>
  <c r="F25" i="2"/>
  <c r="F29" i="2"/>
  <c r="F4" i="2"/>
  <c r="F6" i="2"/>
  <c r="F8" i="2"/>
  <c r="F14" i="2"/>
  <c r="F17" i="2"/>
  <c r="F19" i="2"/>
  <c r="F22" i="2"/>
  <c r="F26" i="2"/>
  <c r="F30" i="2"/>
  <c r="F7" i="2"/>
  <c r="F16" i="2"/>
  <c r="F18" i="2"/>
  <c r="F20" i="2"/>
  <c r="F24" i="2"/>
  <c r="F28" i="2"/>
  <c r="B12" i="2" l="1"/>
  <c r="C8" i="2"/>
  <c r="B13" i="2" l="1"/>
  <c r="B17" i="2"/>
  <c r="B18" i="2" s="1"/>
  <c r="B19" i="2" s="1"/>
  <c r="B20" i="2" s="1"/>
</calcChain>
</file>

<file path=xl/sharedStrings.xml><?xml version="1.0" encoding="utf-8"?>
<sst xmlns="http://schemas.openxmlformats.org/spreadsheetml/2006/main" count="164" uniqueCount="106">
  <si>
    <t>s</t>
    <phoneticPr fontId="2" type="noConversion"/>
  </si>
  <si>
    <t>s^2</t>
    <phoneticPr fontId="2" type="noConversion"/>
  </si>
  <si>
    <t>平均年報酬</t>
    <phoneticPr fontId="2" type="noConversion"/>
  </si>
  <si>
    <t>無風險利率</t>
    <phoneticPr fontId="2" type="noConversion"/>
  </si>
  <si>
    <t>超額報酬率</t>
    <phoneticPr fontId="2" type="noConversion"/>
  </si>
  <si>
    <t>標準差</t>
    <phoneticPr fontId="2" type="noConversion"/>
  </si>
  <si>
    <t>變異數</t>
    <phoneticPr fontId="2" type="noConversion"/>
  </si>
  <si>
    <t>Sharpe比率</t>
    <phoneticPr fontId="2" type="noConversion"/>
  </si>
  <si>
    <t>Kelly槓桿比例</t>
    <phoneticPr fontId="2" type="noConversion"/>
  </si>
  <si>
    <t>複合年成長率</t>
    <phoneticPr fontId="2" type="noConversion"/>
  </si>
  <si>
    <t>ri</t>
    <phoneticPr fontId="2" type="noConversion"/>
  </si>
  <si>
    <t>rf</t>
    <phoneticPr fontId="2" type="noConversion"/>
  </si>
  <si>
    <t>r=ri-rf</t>
    <phoneticPr fontId="2" type="noConversion"/>
  </si>
  <si>
    <t>k=r/s^2</t>
    <phoneticPr fontId="2" type="noConversion"/>
  </si>
  <si>
    <t>Sp=r/s</t>
    <phoneticPr fontId="2" type="noConversion"/>
  </si>
  <si>
    <t>g=rf+kr-(sk)^2/2</t>
    <phoneticPr fontId="2" type="noConversion"/>
  </si>
  <si>
    <t>槓桿比例</t>
    <phoneticPr fontId="2" type="noConversion"/>
  </si>
  <si>
    <t>槓桿投資金額</t>
  </si>
  <si>
    <t>槓桿投資金額</t>
    <phoneticPr fontId="2" type="noConversion"/>
  </si>
  <si>
    <t>應借入金額</t>
  </si>
  <si>
    <t>應借入金額</t>
    <phoneticPr fontId="2" type="noConversion"/>
  </si>
  <si>
    <t>起始部位</t>
    <phoneticPr fontId="2" type="noConversion"/>
  </si>
  <si>
    <t>劇本分析</t>
    <phoneticPr fontId="2" type="noConversion"/>
  </si>
  <si>
    <t>損益</t>
    <phoneticPr fontId="2" type="noConversion"/>
  </si>
  <si>
    <t>投組價值</t>
    <phoneticPr fontId="2" type="noConversion"/>
  </si>
  <si>
    <t>策略帳戶金額</t>
  </si>
  <si>
    <t>策略帳戶金額</t>
    <phoneticPr fontId="2" type="noConversion"/>
  </si>
  <si>
    <t>標竿值</t>
    <phoneticPr fontId="3" type="noConversion"/>
  </si>
  <si>
    <t>樣本平均數</t>
    <phoneticPr fontId="3" type="noConversion"/>
  </si>
  <si>
    <t>樣本標準差</t>
    <phoneticPr fontId="3" type="noConversion"/>
  </si>
  <si>
    <t>樣本數</t>
    <phoneticPr fontId="4" type="noConversion"/>
  </si>
  <si>
    <t>α</t>
    <phoneticPr fontId="4" type="noConversion"/>
  </si>
  <si>
    <t>檢定統計量</t>
    <phoneticPr fontId="3" type="noConversion"/>
  </si>
  <si>
    <t>臨界值：</t>
    <phoneticPr fontId="3" type="noConversion"/>
  </si>
  <si>
    <t>結論：</t>
    <phoneticPr fontId="3" type="noConversion"/>
  </si>
  <si>
    <t>報酬資料</t>
    <phoneticPr fontId="2" type="noConversion"/>
  </si>
  <si>
    <t>交易日</t>
    <phoneticPr fontId="4" type="noConversion"/>
  </si>
  <si>
    <t>策略1</t>
    <phoneticPr fontId="2" type="noConversion"/>
  </si>
  <si>
    <r>
      <t>策略2</t>
    </r>
    <r>
      <rPr>
        <sz val="12"/>
        <color theme="1"/>
        <rFont val="新細明體"/>
        <family val="2"/>
        <charset val="136"/>
        <scheme val="minor"/>
      </rPr>
      <t/>
    </r>
  </si>
  <si>
    <r>
      <t>策略3</t>
    </r>
    <r>
      <rPr>
        <sz val="12"/>
        <color theme="1"/>
        <rFont val="新細明體"/>
        <family val="2"/>
        <charset val="136"/>
        <scheme val="minor"/>
      </rPr>
      <t/>
    </r>
  </si>
  <si>
    <t>策略1</t>
  </si>
  <si>
    <t>策略2</t>
  </si>
  <si>
    <t>策略3</t>
  </si>
  <si>
    <t>平均數</t>
  </si>
  <si>
    <t>標準誤</t>
  </si>
  <si>
    <t>中間值</t>
  </si>
  <si>
    <t>眾數</t>
  </si>
  <si>
    <t>標準差</t>
  </si>
  <si>
    <t>變異數</t>
  </si>
  <si>
    <t>峰度</t>
  </si>
  <si>
    <t>偏態</t>
  </si>
  <si>
    <t>範圍</t>
  </si>
  <si>
    <t>最小值</t>
  </si>
  <si>
    <t>最大值</t>
  </si>
  <si>
    <t>總和</t>
  </si>
  <si>
    <t>個數</t>
  </si>
  <si>
    <t>第 K 個最大值(2)</t>
  </si>
  <si>
    <t>第 K 個最小值(3)</t>
  </si>
  <si>
    <t>信賴度(95.0%)</t>
  </si>
  <si>
    <t>樣本</t>
    <phoneticPr fontId="4" type="noConversion"/>
  </si>
  <si>
    <t>操作模型績效(期間獲利率)</t>
    <phoneticPr fontId="4" type="noConversion"/>
  </si>
  <si>
    <t>t 檢定：成對母體平均數差異檢定</t>
  </si>
  <si>
    <t>投資標的</t>
    <phoneticPr fontId="4" type="noConversion"/>
  </si>
  <si>
    <t>策略模型一</t>
    <phoneticPr fontId="4" type="noConversion"/>
  </si>
  <si>
    <t>策略模型二</t>
    <phoneticPr fontId="4" type="noConversion"/>
  </si>
  <si>
    <t>策略模型一</t>
  </si>
  <si>
    <t>策略模型二</t>
  </si>
  <si>
    <t>觀察值個數</t>
  </si>
  <si>
    <t>皮耳森相關係數</t>
  </si>
  <si>
    <t>假設的均數差</t>
  </si>
  <si>
    <t>自由度</t>
  </si>
  <si>
    <t>t 統計</t>
  </si>
  <si>
    <t>P(T&lt;=t) 單尾</t>
  </si>
  <si>
    <t>臨界值：單尾</t>
  </si>
  <si>
    <t>P(T&lt;=t) 雙尾</t>
  </si>
  <si>
    <t>臨界值：雙尾</t>
  </si>
  <si>
    <t>市場狀況</t>
    <phoneticPr fontId="4" type="noConversion"/>
  </si>
  <si>
    <t>雙因子變異數分析：重複試驗</t>
  </si>
  <si>
    <t>類股</t>
    <phoneticPr fontId="4" type="noConversion"/>
  </si>
  <si>
    <t>上漲</t>
    <phoneticPr fontId="4" type="noConversion"/>
  </si>
  <si>
    <t>盤整</t>
    <phoneticPr fontId="4" type="noConversion"/>
  </si>
  <si>
    <t>下跌</t>
    <phoneticPr fontId="4" type="noConversion"/>
  </si>
  <si>
    <t>電子類股</t>
    <phoneticPr fontId="4" type="noConversion"/>
  </si>
  <si>
    <t>摘要</t>
  </si>
  <si>
    <t>上漲</t>
  </si>
  <si>
    <t>盤整</t>
  </si>
  <si>
    <t>下跌</t>
  </si>
  <si>
    <t>電子類股</t>
  </si>
  <si>
    <t>金融類股</t>
    <phoneticPr fontId="4" type="noConversion"/>
  </si>
  <si>
    <t>平均</t>
  </si>
  <si>
    <t>石化類股</t>
    <phoneticPr fontId="4" type="noConversion"/>
  </si>
  <si>
    <t>金融類股</t>
  </si>
  <si>
    <t>水泥股</t>
    <phoneticPr fontId="4" type="noConversion"/>
  </si>
  <si>
    <t>石化類股</t>
  </si>
  <si>
    <t>水泥股</t>
  </si>
  <si>
    <t>ANOVA</t>
  </si>
  <si>
    <t>變源</t>
  </si>
  <si>
    <t>SS</t>
  </si>
  <si>
    <t>MS</t>
  </si>
  <si>
    <t>F</t>
  </si>
  <si>
    <t>P-值</t>
  </si>
  <si>
    <t>臨界值</t>
  </si>
  <si>
    <t>樣本</t>
  </si>
  <si>
    <t>欄</t>
  </si>
  <si>
    <t>交互作用</t>
  </si>
  <si>
    <t>組內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</si>
</sst>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;[Red]\-&quot;$&quot;#,##0"/>
    <numFmt numFmtId="176" formatCode="0.0000%"/>
    <numFmt numFmtId="177" formatCode="0.000_ "/>
    <numFmt numFmtId="178" formatCode="0.0000_ "/>
    <numFmt numFmtId="179" formatCode="0.0000"/>
    <numFmt numFmtId="180" formatCode="0.00000%"/>
    <numFmt numFmtId="181" formatCode="0_);[Red]\(0\)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0" fillId="2" borderId="0" xfId="0" applyFill="1">
      <alignment vertical="center"/>
    </xf>
    <xf numFmtId="0" fontId="0" fillId="0" borderId="0" xfId="0" applyAlignment="1">
      <alignment horizontal="right"/>
    </xf>
    <xf numFmtId="177" fontId="0" fillId="2" borderId="0" xfId="0" applyNumberFormat="1" applyFill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178" fontId="0" fillId="2" borderId="0" xfId="0" applyNumberFormat="1" applyFill="1">
      <alignment vertical="center"/>
    </xf>
    <xf numFmtId="179" fontId="0" fillId="2" borderId="0" xfId="0" applyNumberFormat="1" applyFill="1">
      <alignment vertical="center"/>
    </xf>
    <xf numFmtId="180" fontId="0" fillId="0" borderId="0" xfId="0" applyNumberFormat="1">
      <alignment vertical="center"/>
    </xf>
    <xf numFmtId="10" fontId="0" fillId="0" borderId="3" xfId="1" applyNumberFormat="1" applyFont="1" applyBorder="1">
      <alignment vertical="center"/>
    </xf>
    <xf numFmtId="10" fontId="0" fillId="0" borderId="4" xfId="1" applyNumberFormat="1" applyFont="1" applyBorder="1">
      <alignment vertical="center"/>
    </xf>
    <xf numFmtId="10" fontId="0" fillId="0" borderId="5" xfId="1" applyNumberFormat="1" applyFont="1" applyBorder="1">
      <alignment vertical="center"/>
    </xf>
    <xf numFmtId="10" fontId="0" fillId="0" borderId="6" xfId="1" applyNumberFormat="1" applyFont="1" applyBorder="1">
      <alignment vertical="center"/>
    </xf>
    <xf numFmtId="0" fontId="0" fillId="0" borderId="7" xfId="0" applyBorder="1">
      <alignment vertical="center"/>
    </xf>
    <xf numFmtId="0" fontId="0" fillId="0" borderId="7" xfId="0" quotePrefix="1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10" fontId="0" fillId="0" borderId="2" xfId="1" applyNumberFormat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6" fontId="0" fillId="0" borderId="4" xfId="0" applyNumberFormat="1" applyBorder="1">
      <alignment vertical="center"/>
    </xf>
    <xf numFmtId="6" fontId="0" fillId="0" borderId="6" xfId="0" applyNumberFormat="1" applyBorder="1">
      <alignment vertical="center"/>
    </xf>
    <xf numFmtId="9" fontId="0" fillId="0" borderId="4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4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1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181" fontId="6" fillId="6" borderId="3" xfId="0" applyNumberFormat="1" applyFont="1" applyFill="1" applyBorder="1" applyAlignment="1">
      <alignment horizontal="center" vertical="center"/>
    </xf>
    <xf numFmtId="0" fontId="6" fillId="0" borderId="7" xfId="0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181" fontId="6" fillId="6" borderId="5" xfId="0" applyNumberFormat="1" applyFont="1" applyFill="1" applyBorder="1" applyAlignment="1">
      <alignment horizontal="center" vertical="center"/>
    </xf>
    <xf numFmtId="0" fontId="6" fillId="0" borderId="9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0" fillId="0" borderId="11" xfId="0" applyFill="1" applyBorder="1" applyAlignment="1">
      <alignment vertical="center"/>
    </xf>
    <xf numFmtId="0" fontId="0" fillId="7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9" fontId="0" fillId="0" borderId="7" xfId="0" applyNumberFormat="1" applyBorder="1">
      <alignment vertical="center"/>
    </xf>
    <xf numFmtId="0" fontId="0" fillId="0" borderId="16" xfId="0" applyFont="1" applyFill="1" applyBorder="1" applyAlignment="1">
      <alignment horizontal="right" vertical="center"/>
    </xf>
    <xf numFmtId="9" fontId="0" fillId="0" borderId="9" xfId="0" applyNumberFormat="1" applyBorder="1">
      <alignment vertical="center"/>
    </xf>
    <xf numFmtId="9" fontId="0" fillId="0" borderId="6" xfId="0" applyNumberFormat="1" applyBorder="1">
      <alignment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凱利公式資金管理!$F$1</c:f>
              <c:strCache>
                <c:ptCount val="1"/>
                <c:pt idx="0">
                  <c:v>複合年成長率</c:v>
                </c:pt>
              </c:strCache>
            </c:strRef>
          </c:tx>
          <c:xVal>
            <c:numRef>
              <c:f>凱利公式資金管理!$E$2:$E$32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xVal>
          <c:yVal>
            <c:numRef>
              <c:f>凱利公式資金管理!$F$2:$F$32</c:f>
              <c:numCache>
                <c:formatCode>0.0000%</c:formatCode>
                <c:ptCount val="31"/>
                <c:pt idx="0">
                  <c:v>0.02</c:v>
                </c:pt>
                <c:pt idx="1">
                  <c:v>2.7800000000000002E-2</c:v>
                </c:pt>
                <c:pt idx="2">
                  <c:v>3.5200000000000002E-2</c:v>
                </c:pt>
                <c:pt idx="3">
                  <c:v>4.2199999999999994E-2</c:v>
                </c:pt>
                <c:pt idx="4">
                  <c:v>4.8800000000000003E-2</c:v>
                </c:pt>
                <c:pt idx="5">
                  <c:v>5.4999999999999993E-2</c:v>
                </c:pt>
                <c:pt idx="6">
                  <c:v>6.0800000000000007E-2</c:v>
                </c:pt>
                <c:pt idx="7">
                  <c:v>6.6199999999999995E-2</c:v>
                </c:pt>
                <c:pt idx="8">
                  <c:v>7.1199999999999999E-2</c:v>
                </c:pt>
                <c:pt idx="9">
                  <c:v>7.5800000000000006E-2</c:v>
                </c:pt>
                <c:pt idx="10">
                  <c:v>0.08</c:v>
                </c:pt>
                <c:pt idx="11">
                  <c:v>8.3800000000000013E-2</c:v>
                </c:pt>
                <c:pt idx="12">
                  <c:v>8.72E-2</c:v>
                </c:pt>
                <c:pt idx="13">
                  <c:v>9.0200000000000002E-2</c:v>
                </c:pt>
                <c:pt idx="14">
                  <c:v>9.2799999999999994E-2</c:v>
                </c:pt>
                <c:pt idx="15">
                  <c:v>9.4999999999999973E-2</c:v>
                </c:pt>
                <c:pt idx="16">
                  <c:v>9.6799999999999969E-2</c:v>
                </c:pt>
                <c:pt idx="17">
                  <c:v>9.8199999999999982E-2</c:v>
                </c:pt>
                <c:pt idx="18">
                  <c:v>9.9199999999999997E-2</c:v>
                </c:pt>
                <c:pt idx="19">
                  <c:v>9.9799999999999986E-2</c:v>
                </c:pt>
                <c:pt idx="20">
                  <c:v>9.9999999999999978E-2</c:v>
                </c:pt>
                <c:pt idx="21">
                  <c:v>9.9799999999999986E-2</c:v>
                </c:pt>
                <c:pt idx="22">
                  <c:v>9.9199999999999983E-2</c:v>
                </c:pt>
                <c:pt idx="23">
                  <c:v>9.820000000000001E-2</c:v>
                </c:pt>
                <c:pt idx="24">
                  <c:v>9.6799999999999997E-2</c:v>
                </c:pt>
                <c:pt idx="25">
                  <c:v>9.5000000000000001E-2</c:v>
                </c:pt>
                <c:pt idx="26">
                  <c:v>9.2799999999999994E-2</c:v>
                </c:pt>
                <c:pt idx="27">
                  <c:v>9.0200000000000002E-2</c:v>
                </c:pt>
                <c:pt idx="28">
                  <c:v>8.72E-2</c:v>
                </c:pt>
                <c:pt idx="29">
                  <c:v>8.3800000000000013E-2</c:v>
                </c:pt>
                <c:pt idx="30">
                  <c:v>7.999999999999996E-2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513152"/>
        <c:axId val="322513728"/>
      </c:scatterChart>
      <c:valAx>
        <c:axId val="322513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2513728"/>
        <c:crosses val="autoZero"/>
        <c:crossBetween val="midCat"/>
      </c:valAx>
      <c:valAx>
        <c:axId val="32251372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22513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161925</xdr:rowOff>
    </xdr:from>
    <xdr:to>
      <xdr:col>5</xdr:col>
      <xdr:colOff>47625</xdr:colOff>
      <xdr:row>2</xdr:row>
      <xdr:rowOff>200025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2466975" y="1209675"/>
          <a:ext cx="1571625" cy="457200"/>
        </a:xfrm>
        <a:prstGeom prst="rect">
          <a:avLst/>
        </a:prstGeom>
        <a:solidFill>
          <a:srgbClr val="FFCC99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en-US" altLang="zh-TW" sz="1200" b="0" i="0" strike="noStrike">
              <a:solidFill>
                <a:srgbClr val="000000"/>
              </a:solidFill>
              <a:latin typeface="新細明體"/>
              <a:ea typeface="新細明體"/>
              <a:cs typeface="+mn-cs"/>
            </a:rPr>
            <a:t>H0</a:t>
          </a: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：</a:t>
          </a:r>
          <a:r>
            <a:rPr lang="el-GR" altLang="zh-TW" sz="1200" b="0" i="0" strike="noStrike">
              <a:solidFill>
                <a:srgbClr val="000000"/>
              </a:solidFill>
              <a:ea typeface="新細明體"/>
            </a:rPr>
            <a:t>μ≦</a:t>
          </a:r>
          <a:r>
            <a:rPr lang="en-US" altLang="zh-TW" sz="1200" b="0" i="0" strike="noStrike">
              <a:solidFill>
                <a:srgbClr val="000000"/>
              </a:solidFill>
              <a:ea typeface="新細明體"/>
            </a:rPr>
            <a:t>0.02</a:t>
          </a:r>
          <a:endParaRPr lang="el-GR" altLang="zh-TW" sz="1200" b="0" i="0" strike="noStrike">
            <a:solidFill>
              <a:srgbClr val="000000"/>
            </a:solidFill>
            <a:ea typeface="新細明體"/>
          </a:endParaRPr>
        </a:p>
        <a:p>
          <a:pPr algn="l" rtl="1">
            <a:defRPr sz="1000"/>
          </a:pPr>
          <a:r>
            <a:rPr lang="en-US" altLang="zh-TW" sz="1200" b="0" i="0" strike="noStrike">
              <a:solidFill>
                <a:srgbClr val="000000"/>
              </a:solidFill>
              <a:latin typeface="新細明體"/>
              <a:ea typeface="新細明體"/>
            </a:rPr>
            <a:t>H</a:t>
          </a:r>
          <a:r>
            <a:rPr lang="en-US" altLang="zh-TW" sz="1200" b="0" i="0" strike="noStrike" baseline="-25000">
              <a:solidFill>
                <a:srgbClr val="000000"/>
              </a:solidFill>
              <a:latin typeface="新細明體"/>
              <a:ea typeface="新細明體"/>
            </a:rPr>
            <a:t>1</a:t>
          </a: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：</a:t>
          </a:r>
          <a:r>
            <a:rPr lang="el-GR" altLang="zh-TW" sz="1200" b="0" i="0" strike="noStrike">
              <a:solidFill>
                <a:srgbClr val="000000"/>
              </a:solidFill>
              <a:ea typeface="新細明體"/>
            </a:rPr>
            <a:t>μ</a:t>
          </a: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+mn-ea"/>
            </a:rPr>
            <a:t>＞</a:t>
          </a:r>
          <a:r>
            <a:rPr lang="en-US" altLang="zh-TW" sz="1200" b="0" i="0" strike="noStrike">
              <a:solidFill>
                <a:srgbClr val="000000"/>
              </a:solidFill>
              <a:latin typeface="新細明體"/>
              <a:ea typeface="+mn-ea"/>
            </a:rPr>
            <a:t>0.02</a:t>
          </a:r>
          <a:endParaRPr lang="el-GR" altLang="zh-TW" sz="1200" b="0" i="0" strike="noStrike">
            <a:solidFill>
              <a:srgbClr val="000000"/>
            </a:solidFill>
            <a:ea typeface="新細明體"/>
          </a:endParaRPr>
        </a:p>
        <a:p>
          <a:pPr algn="l" rtl="1">
            <a:defRPr sz="1000"/>
          </a:pPr>
          <a:endParaRPr lang="el-GR" altLang="zh-TW" sz="1200" b="0" i="0" strike="noStrike">
            <a:solidFill>
              <a:srgbClr val="000000"/>
            </a:solidFill>
            <a:ea typeface="新細明體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1</xdr:row>
      <xdr:rowOff>52387</xdr:rowOff>
    </xdr:from>
    <xdr:to>
      <xdr:col>16</xdr:col>
      <xdr:colOff>95250</xdr:colOff>
      <xdr:row>16</xdr:row>
      <xdr:rowOff>142875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L21" sqref="L21"/>
    </sheetView>
  </sheetViews>
  <sheetFormatPr defaultRowHeight="16.5"/>
  <sheetData>
    <row r="1" spans="1:11">
      <c r="A1" s="33" t="s">
        <v>36</v>
      </c>
      <c r="B1" s="34" t="s">
        <v>37</v>
      </c>
      <c r="C1" s="34" t="s">
        <v>38</v>
      </c>
      <c r="D1" s="35" t="s">
        <v>39</v>
      </c>
      <c r="F1" s="36" t="s">
        <v>40</v>
      </c>
      <c r="G1" s="36"/>
      <c r="H1" s="36" t="s">
        <v>41</v>
      </c>
      <c r="I1" s="36"/>
      <c r="J1" s="36" t="s">
        <v>42</v>
      </c>
      <c r="K1" s="36"/>
    </row>
    <row r="2" spans="1:11">
      <c r="A2" s="37">
        <v>1</v>
      </c>
      <c r="B2" s="38">
        <v>6.79</v>
      </c>
      <c r="C2" s="38">
        <v>6.88</v>
      </c>
      <c r="D2" s="39">
        <v>6.85</v>
      </c>
      <c r="F2" s="40"/>
      <c r="G2" s="40"/>
      <c r="H2" s="40"/>
      <c r="I2" s="40"/>
      <c r="J2" s="40"/>
      <c r="K2" s="40"/>
    </row>
    <row r="3" spans="1:11">
      <c r="A3" s="37">
        <v>2</v>
      </c>
      <c r="B3" s="38">
        <v>2.6</v>
      </c>
      <c r="C3" s="38">
        <v>6.78</v>
      </c>
      <c r="D3" s="39">
        <v>6.04</v>
      </c>
      <c r="F3" s="40" t="s">
        <v>43</v>
      </c>
      <c r="G3" s="40">
        <v>1.0900000000000001</v>
      </c>
      <c r="H3" s="40" t="s">
        <v>43</v>
      </c>
      <c r="I3" s="40">
        <v>1.0106666666666668</v>
      </c>
      <c r="J3" s="40" t="s">
        <v>43</v>
      </c>
      <c r="K3" s="40">
        <v>0.3693333333333334</v>
      </c>
    </row>
    <row r="4" spans="1:11">
      <c r="A4" s="37">
        <v>3</v>
      </c>
      <c r="B4" s="38">
        <v>-4.2300000000000004</v>
      </c>
      <c r="C4" s="38">
        <v>0.95</v>
      </c>
      <c r="D4" s="39">
        <v>-1.78</v>
      </c>
      <c r="F4" s="40" t="s">
        <v>44</v>
      </c>
      <c r="G4" s="40">
        <v>0.91353630000595554</v>
      </c>
      <c r="H4" s="40" t="s">
        <v>44</v>
      </c>
      <c r="I4" s="40">
        <v>0.75084807078184956</v>
      </c>
      <c r="J4" s="40" t="s">
        <v>44</v>
      </c>
      <c r="K4" s="40">
        <v>0.89229210819619276</v>
      </c>
    </row>
    <row r="5" spans="1:11">
      <c r="A5" s="37">
        <v>4</v>
      </c>
      <c r="B5" s="38">
        <v>-0.28999999999999998</v>
      </c>
      <c r="C5" s="38">
        <v>0</v>
      </c>
      <c r="D5" s="39">
        <v>-2.9</v>
      </c>
      <c r="F5" s="40" t="s">
        <v>45</v>
      </c>
      <c r="G5" s="40">
        <v>0.9</v>
      </c>
      <c r="H5" s="40" t="s">
        <v>45</v>
      </c>
      <c r="I5" s="40">
        <v>0.65</v>
      </c>
      <c r="J5" s="40" t="s">
        <v>45</v>
      </c>
      <c r="K5" s="40">
        <v>-1.1499999999999999</v>
      </c>
    </row>
    <row r="6" spans="1:11">
      <c r="A6" s="37">
        <v>5</v>
      </c>
      <c r="B6" s="38">
        <v>3.24</v>
      </c>
      <c r="C6" s="38">
        <v>0.63</v>
      </c>
      <c r="D6" s="39">
        <v>1.49</v>
      </c>
      <c r="F6" s="40" t="s">
        <v>46</v>
      </c>
      <c r="G6" s="40" t="e">
        <v>#N/A</v>
      </c>
      <c r="H6" s="40" t="s">
        <v>46</v>
      </c>
      <c r="I6" s="40">
        <v>-0.33</v>
      </c>
      <c r="J6" s="40" t="s">
        <v>46</v>
      </c>
      <c r="K6" s="40" t="e">
        <v>#N/A</v>
      </c>
    </row>
    <row r="7" spans="1:11">
      <c r="A7" s="37">
        <v>6</v>
      </c>
      <c r="B7" s="38">
        <v>-2.86</v>
      </c>
      <c r="C7" s="38">
        <v>-4.6900000000000004</v>
      </c>
      <c r="D7" s="39">
        <v>-4.41</v>
      </c>
      <c r="F7" s="40" t="s">
        <v>47</v>
      </c>
      <c r="G7" s="40">
        <v>3.5381108760790085</v>
      </c>
      <c r="H7" s="40" t="s">
        <v>47</v>
      </c>
      <c r="I7" s="40">
        <v>2.9080220736700713</v>
      </c>
      <c r="J7" s="40" t="s">
        <v>47</v>
      </c>
      <c r="K7" s="40">
        <v>3.4558324749961611</v>
      </c>
    </row>
    <row r="8" spans="1:11">
      <c r="A8" s="37">
        <v>7</v>
      </c>
      <c r="B8" s="38">
        <v>-2.65</v>
      </c>
      <c r="C8" s="38">
        <v>-0.33</v>
      </c>
      <c r="D8" s="39">
        <v>-1.54</v>
      </c>
      <c r="F8" s="40" t="s">
        <v>48</v>
      </c>
      <c r="G8" s="40">
        <v>12.518228571428571</v>
      </c>
      <c r="H8" s="40" t="s">
        <v>48</v>
      </c>
      <c r="I8" s="40">
        <v>8.4565923809523813</v>
      </c>
      <c r="J8" s="40" t="s">
        <v>48</v>
      </c>
      <c r="K8" s="40">
        <v>11.942778095238094</v>
      </c>
    </row>
    <row r="9" spans="1:11">
      <c r="A9" s="37">
        <v>8</v>
      </c>
      <c r="B9" s="38">
        <v>3.02</v>
      </c>
      <c r="C9" s="38">
        <v>0.66</v>
      </c>
      <c r="D9" s="39">
        <v>-1.17</v>
      </c>
      <c r="F9" s="40" t="s">
        <v>49</v>
      </c>
      <c r="G9" s="40">
        <v>-1.0597620239034367</v>
      </c>
      <c r="H9" s="40" t="s">
        <v>49</v>
      </c>
      <c r="I9" s="40">
        <v>1.530924130941874</v>
      </c>
      <c r="J9" s="40" t="s">
        <v>49</v>
      </c>
      <c r="K9" s="40">
        <v>-0.61070453704658734</v>
      </c>
    </row>
    <row r="10" spans="1:11">
      <c r="A10" s="37">
        <v>9</v>
      </c>
      <c r="B10" s="38">
        <v>-2.0499999999999998</v>
      </c>
      <c r="C10" s="38">
        <v>0.65</v>
      </c>
      <c r="D10" s="39">
        <v>-2.77</v>
      </c>
      <c r="F10" s="40" t="s">
        <v>50</v>
      </c>
      <c r="G10" s="40">
        <v>0.17579632286381752</v>
      </c>
      <c r="H10" s="40" t="s">
        <v>50</v>
      </c>
      <c r="I10" s="40">
        <v>0.61647397743722898</v>
      </c>
      <c r="J10" s="40" t="s">
        <v>50</v>
      </c>
      <c r="K10" s="40">
        <v>0.69844999015642517</v>
      </c>
    </row>
    <row r="11" spans="1:11">
      <c r="A11" s="37">
        <v>10</v>
      </c>
      <c r="B11" s="38">
        <v>0.9</v>
      </c>
      <c r="C11" s="38">
        <v>-0.33</v>
      </c>
      <c r="D11" s="39">
        <v>0.41</v>
      </c>
      <c r="F11" s="40" t="s">
        <v>51</v>
      </c>
      <c r="G11" s="40">
        <v>11.030000000000001</v>
      </c>
      <c r="H11" s="40" t="s">
        <v>51</v>
      </c>
      <c r="I11" s="40">
        <v>11.57</v>
      </c>
      <c r="J11" s="40" t="s">
        <v>51</v>
      </c>
      <c r="K11" s="40">
        <v>11.26</v>
      </c>
    </row>
    <row r="12" spans="1:11">
      <c r="A12" s="37">
        <v>11</v>
      </c>
      <c r="B12" s="38">
        <v>2.67</v>
      </c>
      <c r="C12" s="38">
        <v>1.32</v>
      </c>
      <c r="D12" s="39">
        <v>4.8600000000000003</v>
      </c>
      <c r="F12" s="40" t="s">
        <v>52</v>
      </c>
      <c r="G12" s="40">
        <v>-4.2300000000000004</v>
      </c>
      <c r="H12" s="40" t="s">
        <v>52</v>
      </c>
      <c r="I12" s="40">
        <v>-4.6900000000000004</v>
      </c>
      <c r="J12" s="40" t="s">
        <v>52</v>
      </c>
      <c r="K12" s="40">
        <v>-4.41</v>
      </c>
    </row>
    <row r="13" spans="1:11">
      <c r="A13" s="37">
        <v>12</v>
      </c>
      <c r="B13" s="38">
        <v>-2.6</v>
      </c>
      <c r="C13" s="38">
        <v>-1.95</v>
      </c>
      <c r="D13" s="39">
        <v>0.77</v>
      </c>
      <c r="F13" s="40" t="s">
        <v>53</v>
      </c>
      <c r="G13" s="40">
        <v>6.8</v>
      </c>
      <c r="H13" s="40" t="s">
        <v>53</v>
      </c>
      <c r="I13" s="40">
        <v>6.88</v>
      </c>
      <c r="J13" s="40" t="s">
        <v>53</v>
      </c>
      <c r="K13" s="40">
        <v>6.85</v>
      </c>
    </row>
    <row r="14" spans="1:11">
      <c r="A14" s="37">
        <v>13</v>
      </c>
      <c r="B14" s="38">
        <v>0.3</v>
      </c>
      <c r="C14" s="38">
        <v>0.33</v>
      </c>
      <c r="D14" s="39">
        <v>-1.1499999999999999</v>
      </c>
      <c r="F14" s="40" t="s">
        <v>54</v>
      </c>
      <c r="G14" s="40">
        <v>16.350000000000001</v>
      </c>
      <c r="H14" s="40" t="s">
        <v>54</v>
      </c>
      <c r="I14" s="40">
        <v>15.160000000000002</v>
      </c>
      <c r="J14" s="40" t="s">
        <v>54</v>
      </c>
      <c r="K14" s="40">
        <v>5.5400000000000009</v>
      </c>
    </row>
    <row r="15" spans="1:11">
      <c r="A15" s="37">
        <v>14</v>
      </c>
      <c r="B15" s="38">
        <v>6.8</v>
      </c>
      <c r="C15" s="38">
        <v>1.32</v>
      </c>
      <c r="D15" s="39">
        <v>-2.33</v>
      </c>
      <c r="F15" s="40" t="s">
        <v>55</v>
      </c>
      <c r="G15" s="40">
        <v>15</v>
      </c>
      <c r="H15" s="40" t="s">
        <v>55</v>
      </c>
      <c r="I15" s="40">
        <v>15</v>
      </c>
      <c r="J15" s="40" t="s">
        <v>55</v>
      </c>
      <c r="K15" s="40">
        <v>15</v>
      </c>
    </row>
    <row r="16" spans="1:11" ht="17.25" thickBot="1">
      <c r="A16" s="41">
        <v>15</v>
      </c>
      <c r="B16" s="42">
        <v>4.71</v>
      </c>
      <c r="C16" s="42">
        <v>2.94</v>
      </c>
      <c r="D16" s="43">
        <v>3.17</v>
      </c>
      <c r="F16" s="40" t="s">
        <v>56</v>
      </c>
      <c r="G16" s="40">
        <v>6.79</v>
      </c>
      <c r="H16" s="40" t="s">
        <v>56</v>
      </c>
      <c r="I16" s="40">
        <v>6.78</v>
      </c>
      <c r="J16" s="40" t="s">
        <v>56</v>
      </c>
      <c r="K16" s="40">
        <v>6.04</v>
      </c>
    </row>
    <row r="17" spans="6:11">
      <c r="F17" s="40" t="s">
        <v>57</v>
      </c>
      <c r="G17" s="40">
        <v>-2.65</v>
      </c>
      <c r="H17" s="40" t="s">
        <v>57</v>
      </c>
      <c r="I17" s="40">
        <v>-0.33</v>
      </c>
      <c r="J17" s="40" t="s">
        <v>57</v>
      </c>
      <c r="K17" s="40">
        <v>-2.77</v>
      </c>
    </row>
    <row r="18" spans="6:11" ht="17.25" thickBot="1">
      <c r="F18" s="44" t="s">
        <v>58</v>
      </c>
      <c r="G18" s="44">
        <v>1.9593404951824582</v>
      </c>
      <c r="H18" s="44" t="s">
        <v>58</v>
      </c>
      <c r="I18" s="44">
        <v>1.6104089468616756</v>
      </c>
      <c r="J18" s="44" t="s">
        <v>58</v>
      </c>
      <c r="K18" s="44">
        <v>1.9137762353933065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8" sqref="F18"/>
    </sheetView>
  </sheetViews>
  <sheetFormatPr defaultRowHeight="16.5"/>
  <cols>
    <col min="1" max="1" width="10.125" customWidth="1"/>
    <col min="2" max="2" width="13.125" customWidth="1"/>
    <col min="3" max="3" width="12.875" customWidth="1"/>
    <col min="5" max="5" width="14.75" customWidth="1"/>
    <col min="6" max="6" width="10.875" customWidth="1"/>
    <col min="7" max="7" width="13.125" customWidth="1"/>
  </cols>
  <sheetData>
    <row r="1" spans="1:7" ht="17.25" thickBot="1">
      <c r="A1" s="45" t="s">
        <v>59</v>
      </c>
      <c r="B1" s="64" t="s">
        <v>60</v>
      </c>
      <c r="C1" s="65"/>
      <c r="E1" t="s">
        <v>61</v>
      </c>
    </row>
    <row r="2" spans="1:7" ht="17.25" thickBot="1">
      <c r="A2" s="46" t="s">
        <v>62</v>
      </c>
      <c r="B2" s="47" t="s">
        <v>63</v>
      </c>
      <c r="C2" s="48" t="s">
        <v>64</v>
      </c>
    </row>
    <row r="3" spans="1:7">
      <c r="A3" s="49">
        <v>1</v>
      </c>
      <c r="B3" s="50">
        <v>0.86</v>
      </c>
      <c r="C3" s="51">
        <v>0.43</v>
      </c>
      <c r="E3" s="36"/>
      <c r="F3" s="36" t="s">
        <v>65</v>
      </c>
      <c r="G3" s="36" t="s">
        <v>66</v>
      </c>
    </row>
    <row r="4" spans="1:7">
      <c r="A4" s="52">
        <v>2</v>
      </c>
      <c r="B4" s="53">
        <v>0.56999999999999995</v>
      </c>
      <c r="C4" s="54">
        <v>0.25</v>
      </c>
      <c r="E4" s="40" t="s">
        <v>43</v>
      </c>
      <c r="F4" s="40">
        <v>0.84600000000000009</v>
      </c>
      <c r="G4" s="40">
        <v>0.59499999999999986</v>
      </c>
    </row>
    <row r="5" spans="1:7">
      <c r="A5" s="52">
        <v>3</v>
      </c>
      <c r="B5" s="53">
        <v>0.54</v>
      </c>
      <c r="C5" s="54">
        <v>0.6</v>
      </c>
      <c r="E5" s="40" t="s">
        <v>48</v>
      </c>
      <c r="F5" s="40">
        <v>0.5944488888888888</v>
      </c>
      <c r="G5" s="40">
        <v>0.33978333333333355</v>
      </c>
    </row>
    <row r="6" spans="1:7">
      <c r="A6" s="52">
        <v>4</v>
      </c>
      <c r="B6" s="53">
        <v>1.74</v>
      </c>
      <c r="C6" s="54">
        <v>1.5</v>
      </c>
      <c r="E6" s="40" t="s">
        <v>67</v>
      </c>
      <c r="F6" s="40">
        <v>10</v>
      </c>
      <c r="G6" s="40">
        <v>10</v>
      </c>
    </row>
    <row r="7" spans="1:7">
      <c r="A7" s="52">
        <v>5</v>
      </c>
      <c r="B7" s="53">
        <v>0.63</v>
      </c>
      <c r="C7" s="54">
        <v>0.7</v>
      </c>
      <c r="E7" s="40" t="s">
        <v>68</v>
      </c>
      <c r="F7" s="40">
        <v>0.81553389342478955</v>
      </c>
      <c r="G7" s="40"/>
    </row>
    <row r="8" spans="1:7">
      <c r="A8" s="52">
        <v>6</v>
      </c>
      <c r="B8" s="53">
        <v>0.38</v>
      </c>
      <c r="C8" s="54">
        <v>0.5</v>
      </c>
      <c r="E8" s="40" t="s">
        <v>69</v>
      </c>
      <c r="F8" s="40">
        <v>0</v>
      </c>
      <c r="G8" s="40"/>
    </row>
    <row r="9" spans="1:7">
      <c r="A9" s="52">
        <v>7</v>
      </c>
      <c r="B9" s="53">
        <v>-0.3</v>
      </c>
      <c r="C9" s="54">
        <v>-0.7</v>
      </c>
      <c r="E9" s="40" t="s">
        <v>70</v>
      </c>
      <c r="F9" s="40">
        <v>9</v>
      </c>
      <c r="G9" s="40"/>
    </row>
    <row r="10" spans="1:7">
      <c r="A10" s="52">
        <v>8</v>
      </c>
      <c r="B10" s="53">
        <v>2.48</v>
      </c>
      <c r="C10" s="54">
        <v>1.1000000000000001</v>
      </c>
      <c r="E10" s="40" t="s">
        <v>71</v>
      </c>
      <c r="F10" s="40">
        <v>1.7695910970184587</v>
      </c>
      <c r="G10" s="40"/>
    </row>
    <row r="11" spans="1:7">
      <c r="A11" s="52">
        <v>9</v>
      </c>
      <c r="B11" s="53">
        <v>1.03</v>
      </c>
      <c r="C11" s="54">
        <v>0.97</v>
      </c>
      <c r="E11" s="40" t="s">
        <v>72</v>
      </c>
      <c r="F11" s="40">
        <v>5.5288903176643277E-2</v>
      </c>
      <c r="G11" s="40"/>
    </row>
    <row r="12" spans="1:7" ht="17.25" thickBot="1">
      <c r="A12" s="55">
        <v>10</v>
      </c>
      <c r="B12" s="56">
        <v>0.53</v>
      </c>
      <c r="C12" s="57">
        <v>0.6</v>
      </c>
      <c r="E12" s="40" t="s">
        <v>73</v>
      </c>
      <c r="F12" s="40">
        <v>1.8331129326562374</v>
      </c>
      <c r="G12" s="40"/>
    </row>
    <row r="13" spans="1:7">
      <c r="E13" s="40" t="s">
        <v>74</v>
      </c>
      <c r="F13" s="40">
        <v>0.11057780635328655</v>
      </c>
      <c r="G13" s="40"/>
    </row>
    <row r="14" spans="1:7" ht="17.25" thickBot="1">
      <c r="E14" s="44" t="s">
        <v>75</v>
      </c>
      <c r="F14" s="44">
        <v>2.2621571627982053</v>
      </c>
      <c r="G14" s="44"/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O10" sqref="O10"/>
    </sheetView>
  </sheetViews>
  <sheetFormatPr defaultRowHeight="16.5"/>
  <sheetData>
    <row r="1" spans="1:10">
      <c r="A1" s="17"/>
      <c r="B1" s="66" t="s">
        <v>76</v>
      </c>
      <c r="C1" s="66"/>
      <c r="D1" s="67"/>
      <c r="F1" t="s">
        <v>77</v>
      </c>
    </row>
    <row r="2" spans="1:10">
      <c r="A2" s="29" t="s">
        <v>78</v>
      </c>
      <c r="B2" s="58" t="s">
        <v>79</v>
      </c>
      <c r="C2" s="58" t="s">
        <v>80</v>
      </c>
      <c r="D2" s="59" t="s">
        <v>81</v>
      </c>
    </row>
    <row r="3" spans="1:10">
      <c r="A3" s="68" t="s">
        <v>82</v>
      </c>
      <c r="B3" s="60">
        <v>0.38</v>
      </c>
      <c r="C3" s="60">
        <v>0.06</v>
      </c>
      <c r="D3" s="26">
        <v>-0.23</v>
      </c>
      <c r="F3" t="s">
        <v>83</v>
      </c>
      <c r="G3" t="s">
        <v>84</v>
      </c>
      <c r="H3" t="s">
        <v>85</v>
      </c>
      <c r="I3" t="s">
        <v>86</v>
      </c>
      <c r="J3" t="s">
        <v>54</v>
      </c>
    </row>
    <row r="4" spans="1:10" ht="17.25" thickBot="1">
      <c r="A4" s="68"/>
      <c r="B4" s="60">
        <v>0.46</v>
      </c>
      <c r="C4" s="60">
        <v>-0.04</v>
      </c>
      <c r="D4" s="26">
        <v>-0.28999999999999998</v>
      </c>
      <c r="F4" s="61" t="s">
        <v>87</v>
      </c>
      <c r="G4" s="61"/>
      <c r="H4" s="61"/>
      <c r="I4" s="61"/>
      <c r="J4" s="61"/>
    </row>
    <row r="5" spans="1:10">
      <c r="A5" s="68"/>
      <c r="B5" s="60">
        <v>0.34</v>
      </c>
      <c r="C5" s="60">
        <v>0.1</v>
      </c>
      <c r="D5" s="26">
        <v>-0.12</v>
      </c>
      <c r="F5" s="40" t="s">
        <v>55</v>
      </c>
      <c r="G5" s="40">
        <v>3</v>
      </c>
      <c r="H5" s="40">
        <v>3</v>
      </c>
      <c r="I5" s="40">
        <v>3</v>
      </c>
      <c r="J5" s="40">
        <v>9</v>
      </c>
    </row>
    <row r="6" spans="1:10">
      <c r="A6" s="68" t="s">
        <v>88</v>
      </c>
      <c r="B6" s="60">
        <v>0.12</v>
      </c>
      <c r="C6" s="60">
        <v>-0.02</v>
      </c>
      <c r="D6" s="26">
        <v>-0.3</v>
      </c>
      <c r="F6" s="40" t="s">
        <v>54</v>
      </c>
      <c r="G6" s="40">
        <v>1.1800000000000002</v>
      </c>
      <c r="H6" s="40">
        <v>0.12</v>
      </c>
      <c r="I6" s="40">
        <v>-0.64</v>
      </c>
      <c r="J6" s="40">
        <v>0.66</v>
      </c>
    </row>
    <row r="7" spans="1:10">
      <c r="A7" s="68"/>
      <c r="B7" s="60">
        <v>0.09</v>
      </c>
      <c r="C7" s="60">
        <v>-0.03</v>
      </c>
      <c r="D7" s="26">
        <v>-0.45</v>
      </c>
      <c r="F7" s="40" t="s">
        <v>89</v>
      </c>
      <c r="G7" s="40">
        <v>0.39333333333333337</v>
      </c>
      <c r="H7" s="40">
        <v>0.04</v>
      </c>
      <c r="I7" s="40">
        <v>-0.21333333333333335</v>
      </c>
      <c r="J7" s="40">
        <v>7.3333333333333334E-2</v>
      </c>
    </row>
    <row r="8" spans="1:10">
      <c r="A8" s="68"/>
      <c r="B8" s="60">
        <v>0.15</v>
      </c>
      <c r="C8" s="60">
        <v>-0.06</v>
      </c>
      <c r="D8" s="26">
        <v>-0.28000000000000003</v>
      </c>
      <c r="F8" s="40" t="s">
        <v>48</v>
      </c>
      <c r="G8" s="40">
        <v>3.733333333333283E-3</v>
      </c>
      <c r="H8" s="40">
        <v>5.2000000000000015E-3</v>
      </c>
      <c r="I8" s="40">
        <v>7.4333333333333335E-3</v>
      </c>
      <c r="J8" s="40">
        <v>7.3724999999999999E-2</v>
      </c>
    </row>
    <row r="9" spans="1:10">
      <c r="A9" s="68" t="s">
        <v>90</v>
      </c>
      <c r="B9" s="60">
        <v>0.11</v>
      </c>
      <c r="C9" s="60">
        <v>0.01</v>
      </c>
      <c r="D9" s="26">
        <v>-0.15</v>
      </c>
      <c r="F9" s="40"/>
      <c r="G9" s="40"/>
      <c r="H9" s="40"/>
      <c r="I9" s="40"/>
      <c r="J9" s="40"/>
    </row>
    <row r="10" spans="1:10" ht="17.25" thickBot="1">
      <c r="A10" s="68"/>
      <c r="B10" s="60">
        <v>0.12</v>
      </c>
      <c r="C10" s="60">
        <v>0</v>
      </c>
      <c r="D10" s="26">
        <v>-0.18</v>
      </c>
      <c r="F10" s="61" t="s">
        <v>91</v>
      </c>
      <c r="G10" s="61"/>
      <c r="H10" s="61"/>
      <c r="I10" s="61"/>
      <c r="J10" s="61"/>
    </row>
    <row r="11" spans="1:10">
      <c r="A11" s="68"/>
      <c r="B11" s="60">
        <v>0.13</v>
      </c>
      <c r="C11" s="60">
        <v>-0.02</v>
      </c>
      <c r="D11" s="26">
        <v>-0.1</v>
      </c>
      <c r="F11" s="40" t="s">
        <v>55</v>
      </c>
      <c r="G11" s="40">
        <v>3</v>
      </c>
      <c r="H11" s="40">
        <v>3</v>
      </c>
      <c r="I11" s="40">
        <v>3</v>
      </c>
      <c r="J11" s="40">
        <v>9</v>
      </c>
    </row>
    <row r="12" spans="1:10">
      <c r="A12" s="68" t="s">
        <v>92</v>
      </c>
      <c r="B12" s="60">
        <v>7.0000000000000007E-2</v>
      </c>
      <c r="C12" s="60">
        <v>0.01</v>
      </c>
      <c r="D12" s="26">
        <v>-0.1</v>
      </c>
      <c r="F12" s="40" t="s">
        <v>54</v>
      </c>
      <c r="G12" s="40">
        <v>0.36</v>
      </c>
      <c r="H12" s="40">
        <v>-0.11</v>
      </c>
      <c r="I12" s="40">
        <v>-1.03</v>
      </c>
      <c r="J12" s="40">
        <v>-0.78</v>
      </c>
    </row>
    <row r="13" spans="1:10">
      <c r="A13" s="68"/>
      <c r="B13" s="60">
        <v>0.06</v>
      </c>
      <c r="C13" s="60">
        <v>-0.01</v>
      </c>
      <c r="D13" s="26">
        <v>-0.15</v>
      </c>
      <c r="F13" s="40" t="s">
        <v>89</v>
      </c>
      <c r="G13" s="40">
        <v>0.12</v>
      </c>
      <c r="H13" s="40">
        <v>-3.6666666666666667E-2</v>
      </c>
      <c r="I13" s="40">
        <v>-0.34333333333333332</v>
      </c>
      <c r="J13" s="40">
        <v>-8.666666666666667E-2</v>
      </c>
    </row>
    <row r="14" spans="1:10" ht="17.25" thickBot="1">
      <c r="A14" s="69"/>
      <c r="B14" s="62">
        <v>0.09</v>
      </c>
      <c r="C14" s="62">
        <v>0.02</v>
      </c>
      <c r="D14" s="63">
        <v>-0.08</v>
      </c>
      <c r="F14" s="40" t="s">
        <v>48</v>
      </c>
      <c r="G14" s="40">
        <v>9.0000000000000149E-4</v>
      </c>
      <c r="H14" s="40">
        <v>4.3333333333333331E-4</v>
      </c>
      <c r="I14" s="40">
        <v>8.633333333333354E-3</v>
      </c>
      <c r="J14" s="40">
        <v>4.4150000000000009E-2</v>
      </c>
    </row>
    <row r="15" spans="1:10">
      <c r="F15" s="40"/>
      <c r="G15" s="40"/>
      <c r="H15" s="40"/>
      <c r="I15" s="40"/>
      <c r="J15" s="40"/>
    </row>
    <row r="16" spans="1:10" ht="17.25" thickBot="1">
      <c r="F16" s="61" t="s">
        <v>93</v>
      </c>
      <c r="G16" s="61"/>
      <c r="H16" s="61"/>
      <c r="I16" s="61"/>
      <c r="J16" s="61"/>
    </row>
    <row r="17" spans="6:11">
      <c r="F17" s="40" t="s">
        <v>55</v>
      </c>
      <c r="G17" s="40">
        <v>3</v>
      </c>
      <c r="H17" s="40">
        <v>3</v>
      </c>
      <c r="I17" s="40">
        <v>3</v>
      </c>
      <c r="J17" s="40">
        <v>9</v>
      </c>
    </row>
    <row r="18" spans="6:11">
      <c r="F18" s="40" t="s">
        <v>54</v>
      </c>
      <c r="G18" s="40">
        <v>0.36</v>
      </c>
      <c r="H18" s="40">
        <v>-0.01</v>
      </c>
      <c r="I18" s="40">
        <v>-0.42999999999999994</v>
      </c>
      <c r="J18" s="40">
        <v>-0.08</v>
      </c>
    </row>
    <row r="19" spans="6:11">
      <c r="F19" s="40" t="s">
        <v>89</v>
      </c>
      <c r="G19" s="40">
        <v>0.12</v>
      </c>
      <c r="H19" s="40">
        <v>-3.3333333333333335E-3</v>
      </c>
      <c r="I19" s="40">
        <v>-0.14333333333333331</v>
      </c>
      <c r="J19" s="40">
        <v>-8.8888888888888889E-3</v>
      </c>
    </row>
    <row r="20" spans="6:11">
      <c r="F20" s="40" t="s">
        <v>48</v>
      </c>
      <c r="G20" s="40">
        <v>1.0000000000000005E-4</v>
      </c>
      <c r="H20" s="40">
        <v>2.3333333333333333E-4</v>
      </c>
      <c r="I20" s="40">
        <v>1.6333333333333408E-3</v>
      </c>
      <c r="J20" s="40">
        <v>1.3511111111111109E-2</v>
      </c>
    </row>
    <row r="21" spans="6:11">
      <c r="F21" s="40"/>
      <c r="G21" s="40"/>
      <c r="H21" s="40"/>
      <c r="I21" s="40"/>
      <c r="J21" s="40"/>
    </row>
    <row r="22" spans="6:11" ht="17.25" thickBot="1">
      <c r="F22" s="61" t="s">
        <v>94</v>
      </c>
      <c r="G22" s="61"/>
      <c r="H22" s="61"/>
      <c r="I22" s="61"/>
      <c r="J22" s="61"/>
    </row>
    <row r="23" spans="6:11">
      <c r="F23" s="40" t="s">
        <v>55</v>
      </c>
      <c r="G23" s="40">
        <v>3</v>
      </c>
      <c r="H23" s="40">
        <v>3</v>
      </c>
      <c r="I23" s="40">
        <v>3</v>
      </c>
      <c r="J23" s="40">
        <v>9</v>
      </c>
    </row>
    <row r="24" spans="6:11">
      <c r="F24" s="40" t="s">
        <v>54</v>
      </c>
      <c r="G24" s="40">
        <v>0.22</v>
      </c>
      <c r="H24" s="40">
        <v>0.02</v>
      </c>
      <c r="I24" s="40">
        <v>-0.33</v>
      </c>
      <c r="J24" s="40">
        <v>-0.09</v>
      </c>
    </row>
    <row r="25" spans="6:11">
      <c r="F25" s="40" t="s">
        <v>89</v>
      </c>
      <c r="G25" s="40">
        <v>7.3333333333333334E-2</v>
      </c>
      <c r="H25" s="40">
        <v>6.6666666666666671E-3</v>
      </c>
      <c r="I25" s="40">
        <v>-0.11</v>
      </c>
      <c r="J25" s="40">
        <v>-0.01</v>
      </c>
    </row>
    <row r="26" spans="6:11">
      <c r="F26" s="40" t="s">
        <v>48</v>
      </c>
      <c r="G26" s="40">
        <v>2.3333333333333366E-4</v>
      </c>
      <c r="H26" s="40">
        <v>2.3333333333333336E-4</v>
      </c>
      <c r="I26" s="40">
        <v>1.2999999999999991E-3</v>
      </c>
      <c r="J26" s="40">
        <v>6.8999999999999999E-3</v>
      </c>
    </row>
    <row r="27" spans="6:11">
      <c r="F27" s="40"/>
      <c r="G27" s="40"/>
      <c r="H27" s="40"/>
      <c r="I27" s="40"/>
      <c r="J27" s="40"/>
    </row>
    <row r="28" spans="6:11" ht="17.25" thickBot="1">
      <c r="F28" s="61" t="s">
        <v>54</v>
      </c>
      <c r="G28" s="61"/>
      <c r="H28" s="61"/>
      <c r="I28" s="61"/>
      <c r="J28" s="61"/>
      <c r="K28" s="61"/>
    </row>
    <row r="29" spans="6:11">
      <c r="F29" s="40" t="s">
        <v>55</v>
      </c>
      <c r="G29" s="40">
        <v>12</v>
      </c>
      <c r="H29" s="40">
        <v>12</v>
      </c>
      <c r="I29" s="40">
        <v>12</v>
      </c>
      <c r="J29" s="40"/>
      <c r="K29" s="40"/>
    </row>
    <row r="30" spans="6:11">
      <c r="F30" s="40" t="s">
        <v>54</v>
      </c>
      <c r="G30" s="40">
        <v>2.12</v>
      </c>
      <c r="H30" s="40">
        <v>1.9999999999999997E-2</v>
      </c>
      <c r="I30" s="40">
        <v>-2.4299999999999997</v>
      </c>
      <c r="J30" s="40"/>
      <c r="K30" s="40"/>
    </row>
    <row r="31" spans="6:11">
      <c r="F31" s="40" t="s">
        <v>89</v>
      </c>
      <c r="G31" s="40">
        <v>0.17666666666666667</v>
      </c>
      <c r="H31" s="40">
        <v>1.6666666666666663E-3</v>
      </c>
      <c r="I31" s="40">
        <v>-0.20249999999999999</v>
      </c>
      <c r="J31" s="40"/>
      <c r="K31" s="40"/>
    </row>
    <row r="32" spans="6:11">
      <c r="F32" s="40" t="s">
        <v>48</v>
      </c>
      <c r="G32" s="40">
        <v>1.8369696969696977E-2</v>
      </c>
      <c r="H32" s="40">
        <v>1.9242424242424242E-3</v>
      </c>
      <c r="I32" s="40">
        <v>1.218409090909091E-2</v>
      </c>
      <c r="J32" s="40"/>
      <c r="K32" s="40"/>
    </row>
    <row r="33" spans="6:12">
      <c r="F33" s="40"/>
      <c r="G33" s="40"/>
      <c r="H33" s="40"/>
      <c r="I33" s="40"/>
      <c r="J33" s="40"/>
      <c r="K33" s="40"/>
    </row>
    <row r="35" spans="6:12" ht="17.25" thickBot="1">
      <c r="F35" t="s">
        <v>95</v>
      </c>
    </row>
    <row r="36" spans="6:12">
      <c r="F36" s="36" t="s">
        <v>96</v>
      </c>
      <c r="G36" s="36" t="s">
        <v>97</v>
      </c>
      <c r="H36" s="36" t="s">
        <v>70</v>
      </c>
      <c r="I36" s="36" t="s">
        <v>98</v>
      </c>
      <c r="J36" s="36" t="s">
        <v>99</v>
      </c>
      <c r="K36" s="36" t="s">
        <v>100</v>
      </c>
      <c r="L36" s="36" t="s">
        <v>101</v>
      </c>
    </row>
    <row r="37" spans="6:12">
      <c r="F37" s="40" t="s">
        <v>102</v>
      </c>
      <c r="G37" s="40">
        <v>0.11527500000000046</v>
      </c>
      <c r="H37" s="40">
        <v>3</v>
      </c>
      <c r="I37" s="40">
        <v>3.8425000000000153E-2</v>
      </c>
      <c r="J37" s="40">
        <v>15.335920177383652</v>
      </c>
      <c r="K37" s="40">
        <v>8.777093335904136E-6</v>
      </c>
      <c r="L37" s="40">
        <v>3.0087865704473615</v>
      </c>
    </row>
    <row r="38" spans="6:12">
      <c r="F38" s="40" t="s">
        <v>103</v>
      </c>
      <c r="G38" s="40">
        <v>0.8643055555555561</v>
      </c>
      <c r="H38" s="40">
        <v>2</v>
      </c>
      <c r="I38" s="40">
        <v>0.43215277777777805</v>
      </c>
      <c r="J38" s="40">
        <v>172.47782705099789</v>
      </c>
      <c r="K38" s="40">
        <v>5.7391140991246795E-15</v>
      </c>
      <c r="L38" s="40">
        <v>3.4028261053501945</v>
      </c>
    </row>
    <row r="39" spans="6:12">
      <c r="F39" s="40" t="s">
        <v>104</v>
      </c>
      <c r="G39" s="40">
        <v>0.18184999999999946</v>
      </c>
      <c r="H39" s="40">
        <v>6</v>
      </c>
      <c r="I39" s="40">
        <v>3.0308333333333243E-2</v>
      </c>
      <c r="J39" s="40">
        <v>12.096452328159609</v>
      </c>
      <c r="K39" s="40">
        <v>2.998482902576487E-6</v>
      </c>
      <c r="L39" s="40">
        <v>2.5081888234232559</v>
      </c>
    </row>
    <row r="40" spans="6:12">
      <c r="F40" s="40" t="s">
        <v>105</v>
      </c>
      <c r="G40" s="40">
        <v>6.013333333333333E-2</v>
      </c>
      <c r="H40" s="40">
        <v>24</v>
      </c>
      <c r="I40" s="40">
        <v>2.5055555555555556E-3</v>
      </c>
      <c r="J40" s="40"/>
      <c r="K40" s="40"/>
      <c r="L40" s="40"/>
    </row>
    <row r="41" spans="6:12">
      <c r="F41" s="40"/>
      <c r="G41" s="40"/>
      <c r="H41" s="40"/>
      <c r="I41" s="40"/>
      <c r="J41" s="40"/>
      <c r="K41" s="40"/>
      <c r="L41" s="40"/>
    </row>
    <row r="42" spans="6:12" ht="17.25" thickBot="1">
      <c r="F42" s="44" t="s">
        <v>54</v>
      </c>
      <c r="G42" s="44">
        <v>1.2215638888888893</v>
      </c>
      <c r="H42" s="44">
        <v>35</v>
      </c>
      <c r="I42" s="44"/>
      <c r="J42" s="44"/>
      <c r="K42" s="44"/>
      <c r="L42" s="44"/>
    </row>
  </sheetData>
  <mergeCells count="5">
    <mergeCell ref="B1:D1"/>
    <mergeCell ref="A3:A5"/>
    <mergeCell ref="A6:A8"/>
    <mergeCell ref="A9:A11"/>
    <mergeCell ref="A12:A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6" sqref="E26"/>
    </sheetView>
  </sheetViews>
  <sheetFormatPr defaultRowHeight="16.5"/>
  <cols>
    <col min="3" max="3" width="6.875" customWidth="1"/>
    <col min="4" max="4" width="11.125" customWidth="1"/>
    <col min="5" max="5" width="15.375" customWidth="1"/>
    <col min="7" max="7" width="9.625" bestFit="1" customWidth="1"/>
  </cols>
  <sheetData>
    <row r="1" spans="1:7">
      <c r="A1" s="70" t="s">
        <v>35</v>
      </c>
      <c r="B1" s="71"/>
    </row>
    <row r="2" spans="1:7">
      <c r="A2" s="11">
        <v>0.03</v>
      </c>
      <c r="B2" s="12"/>
    </row>
    <row r="3" spans="1:7">
      <c r="A3" s="11">
        <v>2.5999999999999999E-2</v>
      </c>
      <c r="B3" s="12"/>
    </row>
    <row r="4" spans="1:7">
      <c r="A4" s="11">
        <v>-1.34E-2</v>
      </c>
      <c r="B4" s="12"/>
      <c r="D4" s="2" t="s">
        <v>27</v>
      </c>
      <c r="E4" s="9">
        <v>0.02</v>
      </c>
    </row>
    <row r="5" spans="1:7">
      <c r="A5" s="11">
        <v>0.06</v>
      </c>
      <c r="B5" s="12"/>
      <c r="C5" s="4"/>
      <c r="D5" s="2" t="s">
        <v>28</v>
      </c>
      <c r="E5" s="9">
        <f>AVERAGE(A2:B16)</f>
        <v>5.5980000000000009E-2</v>
      </c>
      <c r="G5" s="10"/>
    </row>
    <row r="6" spans="1:7">
      <c r="A6" s="11">
        <v>0.04</v>
      </c>
      <c r="B6" s="12"/>
      <c r="C6" s="6"/>
      <c r="D6" s="2" t="s">
        <v>29</v>
      </c>
      <c r="E6" s="9">
        <f>STDEV(A2:B16)</f>
        <v>7.3482050286350298E-2</v>
      </c>
    </row>
    <row r="7" spans="1:7">
      <c r="A7" s="11">
        <v>-3.2000000000000001E-2</v>
      </c>
      <c r="B7" s="12"/>
      <c r="D7" s="2" t="s">
        <v>30</v>
      </c>
      <c r="E7" s="3">
        <f>COUNT(A2:B16)</f>
        <v>15</v>
      </c>
    </row>
    <row r="8" spans="1:7">
      <c r="A8" s="11">
        <v>-0.04</v>
      </c>
      <c r="B8" s="12"/>
      <c r="D8" s="7" t="s">
        <v>31</v>
      </c>
      <c r="E8" s="3">
        <v>0.05</v>
      </c>
    </row>
    <row r="9" spans="1:7">
      <c r="A9" s="11">
        <v>0.15</v>
      </c>
      <c r="B9" s="12"/>
      <c r="D9" s="2" t="s">
        <v>32</v>
      </c>
      <c r="E9" s="8">
        <f>SQRT(E7)*(E5-E4)/E6</f>
        <v>1.8963806841740771</v>
      </c>
    </row>
    <row r="10" spans="1:7">
      <c r="A10" s="11">
        <v>7.0000000000000007E-2</v>
      </c>
      <c r="B10" s="12"/>
      <c r="D10" s="2" t="s">
        <v>33</v>
      </c>
      <c r="E10" s="5">
        <f>TINV(2*E8,E7-1)</f>
        <v>1.7613101357748921</v>
      </c>
    </row>
    <row r="11" spans="1:7">
      <c r="A11" s="11">
        <v>5.5E-2</v>
      </c>
      <c r="B11" s="12"/>
      <c r="D11" s="2" t="s">
        <v>34</v>
      </c>
      <c r="E11" s="3" t="str">
        <f>IF(E9&lt;E10,"接受虛無假設", "不接受虛無假設")</f>
        <v>不接受虛無假設</v>
      </c>
    </row>
    <row r="12" spans="1:7">
      <c r="A12" s="11">
        <v>0.13200000000000001</v>
      </c>
      <c r="B12" s="12"/>
    </row>
    <row r="13" spans="1:7">
      <c r="A13" s="11">
        <v>-0.03</v>
      </c>
      <c r="B13" s="12"/>
    </row>
    <row r="14" spans="1:7">
      <c r="A14" s="11">
        <v>0.15</v>
      </c>
      <c r="B14" s="12"/>
    </row>
    <row r="15" spans="1:7">
      <c r="A15" s="11">
        <v>0.2</v>
      </c>
      <c r="B15" s="12"/>
    </row>
    <row r="16" spans="1:7" ht="17.25" thickBot="1">
      <c r="A16" s="13">
        <v>4.2099999999999999E-2</v>
      </c>
      <c r="B16" s="14"/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7" sqref="B27"/>
    </sheetView>
  </sheetViews>
  <sheetFormatPr defaultRowHeight="16.5"/>
  <cols>
    <col min="1" max="1" width="13.5" customWidth="1"/>
    <col min="2" max="2" width="17.125" customWidth="1"/>
    <col min="5" max="5" width="12.75" style="1" customWidth="1"/>
    <col min="6" max="6" width="13.75" style="1" customWidth="1"/>
  </cols>
  <sheetData>
    <row r="1" spans="1:6">
      <c r="A1" s="17" t="s">
        <v>2</v>
      </c>
      <c r="B1" s="18" t="s">
        <v>10</v>
      </c>
      <c r="C1" s="19">
        <v>0.1</v>
      </c>
      <c r="E1" s="27" t="s">
        <v>16</v>
      </c>
      <c r="F1" s="28" t="s">
        <v>9</v>
      </c>
    </row>
    <row r="2" spans="1:6">
      <c r="A2" s="20" t="s">
        <v>3</v>
      </c>
      <c r="B2" s="15" t="s">
        <v>11</v>
      </c>
      <c r="C2" s="12">
        <v>0.02</v>
      </c>
      <c r="E2" s="29">
        <v>0</v>
      </c>
      <c r="F2" s="30">
        <f>C$2+E2*C$3-(C$4*E2)^2/2</f>
        <v>0.02</v>
      </c>
    </row>
    <row r="3" spans="1:6">
      <c r="A3" s="20" t="s">
        <v>4</v>
      </c>
      <c r="B3" s="15" t="s">
        <v>12</v>
      </c>
      <c r="C3" s="12">
        <f>C1-C2</f>
        <v>0.08</v>
      </c>
      <c r="E3" s="29">
        <v>0.1</v>
      </c>
      <c r="F3" s="30">
        <f t="shared" ref="F3:F32" si="0">C$2+E3*C$3-(C$4*E3)^2/2</f>
        <v>2.7800000000000002E-2</v>
      </c>
    </row>
    <row r="4" spans="1:6">
      <c r="A4" s="20" t="s">
        <v>5</v>
      </c>
      <c r="B4" s="15" t="s">
        <v>0</v>
      </c>
      <c r="C4" s="21">
        <v>0.2</v>
      </c>
      <c r="E4" s="29">
        <v>0.2</v>
      </c>
      <c r="F4" s="30">
        <f t="shared" si="0"/>
        <v>3.5200000000000002E-2</v>
      </c>
    </row>
    <row r="5" spans="1:6">
      <c r="A5" s="20" t="s">
        <v>6</v>
      </c>
      <c r="B5" s="15" t="s">
        <v>1</v>
      </c>
      <c r="C5" s="21">
        <f>C4^2</f>
        <v>4.0000000000000008E-2</v>
      </c>
      <c r="E5" s="29">
        <v>0.3</v>
      </c>
      <c r="F5" s="30">
        <f t="shared" si="0"/>
        <v>4.2199999999999994E-2</v>
      </c>
    </row>
    <row r="6" spans="1:6">
      <c r="A6" s="20" t="s">
        <v>7</v>
      </c>
      <c r="B6" s="16" t="s">
        <v>14</v>
      </c>
      <c r="C6" s="21">
        <f>C3/C4</f>
        <v>0.39999999999999997</v>
      </c>
      <c r="E6" s="29">
        <v>0.4</v>
      </c>
      <c r="F6" s="30">
        <f t="shared" si="0"/>
        <v>4.8800000000000003E-2</v>
      </c>
    </row>
    <row r="7" spans="1:6">
      <c r="A7" s="20" t="s">
        <v>8</v>
      </c>
      <c r="B7" s="16" t="s">
        <v>13</v>
      </c>
      <c r="C7" s="21">
        <f>C3/C5</f>
        <v>1.9999999999999996</v>
      </c>
      <c r="E7" s="29">
        <v>0.5</v>
      </c>
      <c r="F7" s="30">
        <f t="shared" si="0"/>
        <v>5.4999999999999993E-2</v>
      </c>
    </row>
    <row r="8" spans="1:6" ht="17.25" thickBot="1">
      <c r="A8" s="22" t="s">
        <v>9</v>
      </c>
      <c r="B8" s="23" t="s">
        <v>15</v>
      </c>
      <c r="C8" s="14">
        <f>C2+C7*C3-(C4*C7)^2/2</f>
        <v>0.1</v>
      </c>
      <c r="E8" s="29">
        <v>0.6</v>
      </c>
      <c r="F8" s="30">
        <f t="shared" si="0"/>
        <v>6.0800000000000007E-2</v>
      </c>
    </row>
    <row r="9" spans="1:6" ht="17.25" thickBot="1">
      <c r="E9" s="29">
        <v>0.7</v>
      </c>
      <c r="F9" s="30">
        <f>C$2+E9*C$3-(C$4*E9)^2/2</f>
        <v>6.6199999999999995E-2</v>
      </c>
    </row>
    <row r="10" spans="1:6">
      <c r="A10" s="72" t="s">
        <v>21</v>
      </c>
      <c r="B10" s="67"/>
      <c r="E10" s="29">
        <v>0.8</v>
      </c>
      <c r="F10" s="30">
        <f>C$2+E10*C$3-(C$4*E10)^2/2</f>
        <v>7.1199999999999999E-2</v>
      </c>
    </row>
    <row r="11" spans="1:6">
      <c r="A11" s="20" t="s">
        <v>26</v>
      </c>
      <c r="B11" s="24">
        <v>100000</v>
      </c>
      <c r="E11" s="29">
        <v>0.9</v>
      </c>
      <c r="F11" s="30">
        <f>C$2+E11*C$3-(C$4*E11)^2/2</f>
        <v>7.5800000000000006E-2</v>
      </c>
    </row>
    <row r="12" spans="1:6">
      <c r="A12" s="20" t="s">
        <v>18</v>
      </c>
      <c r="B12" s="24">
        <f>B11*C7</f>
        <v>199999.99999999994</v>
      </c>
      <c r="E12" s="29">
        <v>1</v>
      </c>
      <c r="F12" s="30">
        <f>C$2+E12*C$3-(C$4*E12)^2/2</f>
        <v>0.08</v>
      </c>
    </row>
    <row r="13" spans="1:6" ht="17.25" thickBot="1">
      <c r="A13" s="22" t="s">
        <v>20</v>
      </c>
      <c r="B13" s="25">
        <f>B12-B11</f>
        <v>99999.999999999942</v>
      </c>
      <c r="E13" s="29">
        <v>1.1000000000000001</v>
      </c>
      <c r="F13" s="30">
        <f t="shared" si="0"/>
        <v>8.3800000000000013E-2</v>
      </c>
    </row>
    <row r="14" spans="1:6" ht="17.25" thickBot="1">
      <c r="E14" s="29">
        <v>1.2</v>
      </c>
      <c r="F14" s="30">
        <f t="shared" si="0"/>
        <v>8.72E-2</v>
      </c>
    </row>
    <row r="15" spans="1:6">
      <c r="A15" s="72" t="s">
        <v>22</v>
      </c>
      <c r="B15" s="67"/>
      <c r="E15" s="29">
        <v>1.3</v>
      </c>
      <c r="F15" s="30">
        <f t="shared" si="0"/>
        <v>9.0200000000000002E-2</v>
      </c>
    </row>
    <row r="16" spans="1:6">
      <c r="A16" s="20" t="s">
        <v>23</v>
      </c>
      <c r="B16" s="26">
        <v>0.1</v>
      </c>
      <c r="E16" s="29">
        <v>1.4</v>
      </c>
      <c r="F16" s="30">
        <f t="shared" si="0"/>
        <v>9.2799999999999994E-2</v>
      </c>
    </row>
    <row r="17" spans="1:6">
      <c r="A17" s="20" t="s">
        <v>24</v>
      </c>
      <c r="B17" s="24">
        <f>B12*(1+B16)</f>
        <v>219999.99999999994</v>
      </c>
      <c r="E17" s="29">
        <v>1.5</v>
      </c>
      <c r="F17" s="30">
        <f t="shared" si="0"/>
        <v>9.4999999999999973E-2</v>
      </c>
    </row>
    <row r="18" spans="1:6">
      <c r="A18" s="20" t="s">
        <v>25</v>
      </c>
      <c r="B18" s="24">
        <f>B11+(B17-B12)</f>
        <v>120000</v>
      </c>
      <c r="E18" s="29">
        <v>1.6</v>
      </c>
      <c r="F18" s="30">
        <f t="shared" si="0"/>
        <v>9.6799999999999969E-2</v>
      </c>
    </row>
    <row r="19" spans="1:6">
      <c r="A19" s="20" t="s">
        <v>17</v>
      </c>
      <c r="B19" s="24">
        <f>B18*C7</f>
        <v>239999.99999999994</v>
      </c>
      <c r="E19" s="29">
        <v>1.7</v>
      </c>
      <c r="F19" s="30">
        <f t="shared" si="0"/>
        <v>9.8199999999999982E-2</v>
      </c>
    </row>
    <row r="20" spans="1:6" ht="17.25" thickBot="1">
      <c r="A20" s="22" t="s">
        <v>19</v>
      </c>
      <c r="B20" s="25">
        <f>B19-B18</f>
        <v>119999.99999999994</v>
      </c>
      <c r="E20" s="29">
        <v>1.8</v>
      </c>
      <c r="F20" s="30">
        <f t="shared" si="0"/>
        <v>9.9199999999999997E-2</v>
      </c>
    </row>
    <row r="21" spans="1:6">
      <c r="E21" s="29">
        <v>1.9</v>
      </c>
      <c r="F21" s="30">
        <f t="shared" si="0"/>
        <v>9.9799999999999986E-2</v>
      </c>
    </row>
    <row r="22" spans="1:6">
      <c r="E22" s="29">
        <v>2</v>
      </c>
      <c r="F22" s="30">
        <f t="shared" si="0"/>
        <v>9.9999999999999978E-2</v>
      </c>
    </row>
    <row r="23" spans="1:6">
      <c r="E23" s="29">
        <v>2.1</v>
      </c>
      <c r="F23" s="30">
        <f t="shared" si="0"/>
        <v>9.9799999999999986E-2</v>
      </c>
    </row>
    <row r="24" spans="1:6">
      <c r="E24" s="29">
        <v>2.2000000000000002</v>
      </c>
      <c r="F24" s="30">
        <f t="shared" si="0"/>
        <v>9.9199999999999983E-2</v>
      </c>
    </row>
    <row r="25" spans="1:6">
      <c r="E25" s="29">
        <v>2.2999999999999998</v>
      </c>
      <c r="F25" s="30">
        <f t="shared" si="0"/>
        <v>9.820000000000001E-2</v>
      </c>
    </row>
    <row r="26" spans="1:6">
      <c r="E26" s="29">
        <v>2.4</v>
      </c>
      <c r="F26" s="30">
        <f t="shared" si="0"/>
        <v>9.6799999999999997E-2</v>
      </c>
    </row>
    <row r="27" spans="1:6">
      <c r="E27" s="29">
        <v>2.5</v>
      </c>
      <c r="F27" s="30">
        <f t="shared" si="0"/>
        <v>9.5000000000000001E-2</v>
      </c>
    </row>
    <row r="28" spans="1:6">
      <c r="E28" s="29">
        <v>2.6</v>
      </c>
      <c r="F28" s="30">
        <f t="shared" si="0"/>
        <v>9.2799999999999994E-2</v>
      </c>
    </row>
    <row r="29" spans="1:6">
      <c r="E29" s="29">
        <v>2.7</v>
      </c>
      <c r="F29" s="30">
        <f t="shared" si="0"/>
        <v>9.0200000000000002E-2</v>
      </c>
    </row>
    <row r="30" spans="1:6">
      <c r="E30" s="29">
        <v>2.8</v>
      </c>
      <c r="F30" s="30">
        <f t="shared" si="0"/>
        <v>8.72E-2</v>
      </c>
    </row>
    <row r="31" spans="1:6">
      <c r="E31" s="29">
        <v>2.9</v>
      </c>
      <c r="F31" s="30">
        <f t="shared" si="0"/>
        <v>8.3800000000000013E-2</v>
      </c>
    </row>
    <row r="32" spans="1:6" ht="17.25" thickBot="1">
      <c r="E32" s="31">
        <v>3</v>
      </c>
      <c r="F32" s="32">
        <f t="shared" si="0"/>
        <v>7.999999999999996E-2</v>
      </c>
    </row>
  </sheetData>
  <mergeCells count="2">
    <mergeCell ref="A10:B10"/>
    <mergeCell ref="A15:B1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統計檢定1</vt:lpstr>
      <vt:lpstr>統計檢定2</vt:lpstr>
      <vt:lpstr>統計檢定3</vt:lpstr>
      <vt:lpstr>統計檢定4</vt:lpstr>
      <vt:lpstr>凱利公式資金管理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2012-04-13T11:40:38Z</dcterms:created>
  <dcterms:modified xsi:type="dcterms:W3CDTF">2012-10-02T13:45:57Z</dcterms:modified>
</cp:coreProperties>
</file>