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455"/>
  </bookViews>
  <sheets>
    <sheet name="Daily statement (Plant)" sheetId="6" r:id="rId1"/>
    <sheet name="Daily Statement (House)" sheetId="7" r:id="rId2"/>
    <sheet name="weekly" sheetId="2" r:id="rId3"/>
    <sheet name="Monthly" sheetId="3" r:id="rId4"/>
    <sheet name="Quarterly" sheetId="4" state="hidden" r:id="rId5"/>
    <sheet name="Half yearly" sheetId="5" state="hidden" r:id="rId6"/>
    <sheet name="Annualy" sheetId="1" state="hidden" r:id="rId7"/>
  </sheets>
  <definedNames>
    <definedName name="_xlnm._FilterDatabase" localSheetId="1" hidden="1">'Daily Statement (House)'!$E$1:$E$283</definedName>
    <definedName name="_xlnm._FilterDatabase" localSheetId="0" hidden="1">'Daily statement (Plant)'!$G$1:$G$211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6" i="7" l="1"/>
  <c r="K27" i="2" l="1"/>
  <c r="G249" i="7"/>
  <c r="Z31" i="6" l="1"/>
  <c r="G238" i="7"/>
  <c r="G220" i="7" l="1"/>
  <c r="I35" i="2" l="1"/>
  <c r="K21" i="2" l="1"/>
  <c r="G193" i="7"/>
  <c r="G175" i="7" l="1"/>
  <c r="K15" i="2" l="1"/>
  <c r="G123" i="7"/>
  <c r="G130" i="7" l="1"/>
  <c r="G121" i="7"/>
  <c r="F181" i="6" l="1"/>
  <c r="F148" i="6"/>
  <c r="G85" i="7" l="1"/>
  <c r="L119" i="6"/>
  <c r="F122" i="6"/>
  <c r="F123" i="6"/>
  <c r="G76" i="7" l="1"/>
  <c r="K9" i="2" l="1"/>
  <c r="G67" i="7"/>
  <c r="G51" i="7" l="1"/>
  <c r="G58" i="7" l="1"/>
  <c r="G49" i="7" l="1"/>
  <c r="G44" i="7"/>
  <c r="G31" i="7" l="1"/>
  <c r="G22" i="7" l="1"/>
  <c r="F32" i="6" l="1"/>
  <c r="R20" i="6" l="1"/>
  <c r="F21" i="2" s="1"/>
  <c r="H211" i="6"/>
  <c r="F211" i="6"/>
  <c r="H199" i="6"/>
  <c r="F199" i="6"/>
  <c r="H181" i="6"/>
  <c r="H160" i="6"/>
  <c r="F160" i="6"/>
  <c r="H148" i="6"/>
  <c r="H131" i="6"/>
  <c r="F131" i="6"/>
  <c r="H119" i="6"/>
  <c r="F119" i="6"/>
  <c r="H104" i="6"/>
  <c r="F104" i="6"/>
  <c r="H90" i="6"/>
  <c r="F90" i="6"/>
  <c r="H75" i="6"/>
  <c r="F75" i="6"/>
  <c r="H60" i="6"/>
  <c r="F60" i="6"/>
  <c r="F48" i="6"/>
  <c r="H32" i="6"/>
  <c r="P20" i="6" l="1"/>
  <c r="D21" i="2" s="1"/>
  <c r="H21" i="2" s="1"/>
  <c r="P26" i="6"/>
  <c r="P14" i="6"/>
  <c r="D15" i="2" s="1"/>
  <c r="G13" i="7"/>
  <c r="Q8" i="7" s="1"/>
  <c r="O9" i="2" s="1"/>
  <c r="F16" i="6"/>
  <c r="P8" i="6" s="1"/>
  <c r="H16" i="6"/>
  <c r="D9" i="2" l="1"/>
  <c r="F41" i="2" s="1"/>
  <c r="B7" i="3" s="1"/>
  <c r="R26" i="6"/>
  <c r="F27" i="2" s="1"/>
  <c r="P32" i="6"/>
  <c r="R14" i="6"/>
  <c r="F15" i="2" s="1"/>
  <c r="R8" i="6"/>
  <c r="F9" i="2" s="1"/>
  <c r="N26" i="7"/>
  <c r="N20" i="7"/>
  <c r="Q20" i="7" s="1"/>
  <c r="N14" i="7"/>
  <c r="M32" i="7"/>
  <c r="B13" i="3" s="1"/>
  <c r="F13" i="3" s="1"/>
  <c r="N8" i="7"/>
  <c r="L9" i="2" s="1"/>
  <c r="R32" i="6"/>
  <c r="Q26" i="7" l="1"/>
  <c r="O27" i="2" s="1"/>
  <c r="L27" i="2"/>
  <c r="G41" i="2"/>
  <c r="D7" i="3" s="1"/>
  <c r="H15" i="2"/>
  <c r="Q14" i="7"/>
  <c r="L15" i="2"/>
  <c r="O15" i="2" s="1"/>
  <c r="O31" i="2" s="1"/>
  <c r="T26" i="6"/>
  <c r="H27" i="2" s="1"/>
  <c r="T20" i="6"/>
  <c r="U20" i="6" s="1"/>
  <c r="T14" i="6"/>
  <c r="T8" i="6"/>
  <c r="T32" i="6"/>
  <c r="K41" i="2" l="1"/>
  <c r="U26" i="6"/>
  <c r="U14" i="6"/>
  <c r="O119" i="6" s="1"/>
  <c r="R119" i="6" s="1"/>
  <c r="U8" i="6"/>
  <c r="H9" i="2"/>
  <c r="H31" i="2" s="1"/>
  <c r="H34" i="2" l="1"/>
  <c r="F7" i="3"/>
  <c r="E16" i="3" s="1"/>
  <c r="U32" i="6"/>
</calcChain>
</file>

<file path=xl/comments1.xml><?xml version="1.0" encoding="utf-8"?>
<comments xmlns="http://schemas.openxmlformats.org/spreadsheetml/2006/main">
  <authors>
    <author>Windows User</author>
  </authors>
  <commentList>
    <comment ref="L10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4709205 paid by chq
by vima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4746705-4709205(bank)
</t>
        </r>
      </text>
    </comment>
    <comment ref="H12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patric</t>
        </r>
      </text>
    </comment>
    <comment ref="H14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haja</t>
        </r>
      </text>
    </comment>
    <comment ref="H18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haja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H3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including bank
</t>
        </r>
      </text>
    </comment>
  </commentList>
</comments>
</file>

<file path=xl/sharedStrings.xml><?xml version="1.0" encoding="utf-8"?>
<sst xmlns="http://schemas.openxmlformats.org/spreadsheetml/2006/main" count="656" uniqueCount="208">
  <si>
    <t>Date</t>
  </si>
  <si>
    <t>Income</t>
  </si>
  <si>
    <t>Expense</t>
  </si>
  <si>
    <t>1.2.2018</t>
  </si>
  <si>
    <t>Sl No</t>
  </si>
  <si>
    <t>Plant</t>
  </si>
  <si>
    <t>Amount</t>
  </si>
  <si>
    <t>Particulars</t>
  </si>
  <si>
    <t>Total</t>
  </si>
  <si>
    <t>Day</t>
  </si>
  <si>
    <t>Grand Total</t>
  </si>
  <si>
    <t>Monthly Cosolidated Statement (Grand Total)</t>
  </si>
  <si>
    <t>For the Month of February 2018</t>
  </si>
  <si>
    <t>Accomidation</t>
  </si>
  <si>
    <t>Statement showing Daily operations in plant</t>
  </si>
  <si>
    <t>Statement showing Daily expence in Accomidation</t>
  </si>
  <si>
    <t>1.02.2018</t>
  </si>
  <si>
    <t>Expenses</t>
  </si>
  <si>
    <t>Week 1</t>
  </si>
  <si>
    <t>Week 2</t>
  </si>
  <si>
    <t>Week 3</t>
  </si>
  <si>
    <t>Week 4</t>
  </si>
  <si>
    <t>Accomidation (February 2018)</t>
  </si>
  <si>
    <t>Condsolidated Statement (Weekly)</t>
  </si>
  <si>
    <t>Value</t>
  </si>
  <si>
    <t>Remarks</t>
  </si>
  <si>
    <t>Plant(February 2018)</t>
  </si>
  <si>
    <t>A . Total (Plant)</t>
  </si>
  <si>
    <t>B . Total (Accomidation)</t>
  </si>
  <si>
    <t>Grand Total (A+B)</t>
  </si>
  <si>
    <t>Values</t>
  </si>
  <si>
    <t>charcoal</t>
  </si>
  <si>
    <t>1.2.2018 to 7.2.2018</t>
  </si>
  <si>
    <t>Food</t>
  </si>
  <si>
    <t>Cerification (Abhin)</t>
  </si>
  <si>
    <t>Op: Bal</t>
  </si>
  <si>
    <t>Closing Balance ( 1.2.2018):</t>
  </si>
  <si>
    <t>1.2.2018 to 28.02.2018</t>
  </si>
  <si>
    <t>value</t>
  </si>
  <si>
    <t>wood squ</t>
  </si>
  <si>
    <t>wood grim</t>
  </si>
  <si>
    <t>Adv :Production</t>
  </si>
  <si>
    <t>Net Balance in hand (P-A)</t>
  </si>
  <si>
    <t>Net Valu after Acco</t>
  </si>
  <si>
    <t>2.2.2018</t>
  </si>
  <si>
    <t>2.02.2018</t>
  </si>
  <si>
    <t>Firewood Cutting</t>
  </si>
  <si>
    <t>Production (.400)</t>
  </si>
  <si>
    <t>Prodution Bal(.267)</t>
  </si>
  <si>
    <t>oil</t>
  </si>
  <si>
    <t>Purchase Sq adv:</t>
  </si>
  <si>
    <t>Production</t>
  </si>
  <si>
    <t>Car Oil</t>
  </si>
  <si>
    <t xml:space="preserve">wood grim </t>
  </si>
  <si>
    <t>Olivian (Sal)</t>
  </si>
  <si>
    <t>F.W sale</t>
  </si>
  <si>
    <t>Miscleneous</t>
  </si>
  <si>
    <t>1.charcoal sale (19 bags  3000ar:57000) adv: 30000Ar from Sulu(Sec)Bal:27000,2.,3.Advance paid for production 30000</t>
  </si>
  <si>
    <t>1.Cutting charges Firewood 6Cbm,2. Full and balance settlemnt of production (0.267 Cbm) Total 71000( paid 30000 on feb 1 and bal 41000),3.Adv paid forPurchase of 60 pc sq,wood @11000/Pc )</t>
  </si>
  <si>
    <t xml:space="preserve">House </t>
  </si>
  <si>
    <t>jobin</t>
  </si>
  <si>
    <t>3.2.2018</t>
  </si>
  <si>
    <t>Wood grim</t>
  </si>
  <si>
    <t>3.02.2018</t>
  </si>
  <si>
    <t>Jobin</t>
  </si>
  <si>
    <t>Card(tomy)</t>
  </si>
  <si>
    <t>Adv  Received for order</t>
  </si>
  <si>
    <t xml:space="preserve">Production </t>
  </si>
  <si>
    <t>Jimmy (Killen)</t>
  </si>
  <si>
    <t>1.Adv received for order(FOB) (measurement 16-22 of 30% and 22+ of 70% of 2 and 2.5 m length)155 $/cbm of 32cbm</t>
  </si>
  <si>
    <t>jikko (labour)</t>
  </si>
  <si>
    <t xml:space="preserve">Doccers </t>
  </si>
  <si>
    <t>Erose</t>
  </si>
  <si>
    <t>Eric (Agent)</t>
  </si>
  <si>
    <t>Manovor</t>
  </si>
  <si>
    <t>Tony(killen)</t>
  </si>
  <si>
    <t xml:space="preserve">Erose adv </t>
  </si>
  <si>
    <t xml:space="preserve">food </t>
  </si>
  <si>
    <t>police</t>
  </si>
  <si>
    <t>4.02.2018(Sunday)</t>
  </si>
  <si>
    <t>5.02.2018</t>
  </si>
  <si>
    <t>Diesel car</t>
  </si>
  <si>
    <t>food</t>
  </si>
  <si>
    <t>Cleaning material car</t>
  </si>
  <si>
    <t>Diesel</t>
  </si>
  <si>
    <t>Manevour</t>
  </si>
  <si>
    <t>4.2.2018</t>
  </si>
  <si>
    <t>Sunday</t>
  </si>
  <si>
    <t>5.2.2018</t>
  </si>
  <si>
    <t xml:space="preserve"> </t>
  </si>
  <si>
    <t>wood</t>
  </si>
  <si>
    <t>wood adv</t>
  </si>
  <si>
    <t>Greece</t>
  </si>
  <si>
    <t>Gas</t>
  </si>
  <si>
    <t xml:space="preserve">wood </t>
  </si>
  <si>
    <t>production adv</t>
  </si>
  <si>
    <t xml:space="preserve">seconds wood sale </t>
  </si>
  <si>
    <t>6.2.2018</t>
  </si>
  <si>
    <t>firewood</t>
  </si>
  <si>
    <t>6.02.2018</t>
  </si>
  <si>
    <t xml:space="preserve">Credit </t>
  </si>
  <si>
    <t>Abhin Card</t>
  </si>
  <si>
    <t>7.2.2018</t>
  </si>
  <si>
    <t>Closing Balance ( 5.2.2018):</t>
  </si>
  <si>
    <t>Closing Balance ( 4.2.2018):</t>
  </si>
  <si>
    <t>Closing Balance ( 3.2.2018):</t>
  </si>
  <si>
    <t>Closing Balance ( 2.2.2018):</t>
  </si>
  <si>
    <t>Closing Balance ( 6.2.2018):</t>
  </si>
  <si>
    <t>wood pro adv</t>
  </si>
  <si>
    <t>planches sale</t>
  </si>
  <si>
    <t>belt(baari)</t>
  </si>
  <si>
    <t>1.adv paid 40000 on 5.2.2018 for purchases.2, credit made for 300000 from kama and 200000 otr.</t>
  </si>
  <si>
    <t>Baari (adv)</t>
  </si>
  <si>
    <t xml:space="preserve">production </t>
  </si>
  <si>
    <t>wood adv thofan</t>
  </si>
  <si>
    <t>sales adv marshel</t>
  </si>
  <si>
    <t>sale triangle</t>
  </si>
  <si>
    <t xml:space="preserve">seconds sale </t>
  </si>
  <si>
    <t xml:space="preserve">Kama refund </t>
  </si>
  <si>
    <t>purchase wood</t>
  </si>
  <si>
    <t>production</t>
  </si>
  <si>
    <t>1.production full paid :445000+919000=1364000</t>
  </si>
  <si>
    <t>payment vima(chq)</t>
  </si>
  <si>
    <t>FIREWOOD</t>
  </si>
  <si>
    <t>petrol</t>
  </si>
  <si>
    <t>eric agent</t>
  </si>
  <si>
    <t>meenu taxi</t>
  </si>
  <si>
    <t>credit refund</t>
  </si>
  <si>
    <t>Closing Balance ( 7.2.2018):</t>
  </si>
  <si>
    <t>job work payment</t>
  </si>
  <si>
    <t>Security Franki</t>
  </si>
  <si>
    <t>8.2.2018 to 14.2.2018</t>
  </si>
  <si>
    <t>8.2.2018</t>
  </si>
  <si>
    <t>8.02.2018</t>
  </si>
  <si>
    <t>dos</t>
  </si>
  <si>
    <t>1.prod adv to ealy 170000+212000=382000</t>
  </si>
  <si>
    <t>chalk</t>
  </si>
  <si>
    <t>mask</t>
  </si>
  <si>
    <t>Net Balance in Hand</t>
  </si>
  <si>
    <t>cash</t>
  </si>
  <si>
    <t>wood finishing wrk</t>
  </si>
  <si>
    <t>coir</t>
  </si>
  <si>
    <t>9.2.2018</t>
  </si>
  <si>
    <t>10.2.2018</t>
  </si>
  <si>
    <t>11.2.2018</t>
  </si>
  <si>
    <t>Adv Marshal</t>
  </si>
  <si>
    <t>9.02.2018</t>
  </si>
  <si>
    <t>7.02.2018</t>
  </si>
  <si>
    <t>8.02.2018 to 14.2.2018</t>
  </si>
  <si>
    <t>taxi</t>
  </si>
  <si>
    <t>de bark</t>
  </si>
  <si>
    <t>Sec(justin)</t>
  </si>
  <si>
    <t>stationary</t>
  </si>
  <si>
    <t>card tomy</t>
  </si>
  <si>
    <t>charbon</t>
  </si>
  <si>
    <t>wood 16 adv</t>
  </si>
  <si>
    <t>10.02.2018</t>
  </si>
  <si>
    <t>12.2.2018</t>
  </si>
  <si>
    <t>sunday</t>
  </si>
  <si>
    <t>Dinesh credit</t>
  </si>
  <si>
    <t xml:space="preserve">    </t>
  </si>
  <si>
    <t>Credit dinesh</t>
  </si>
  <si>
    <t>Credit Dinesh</t>
  </si>
  <si>
    <t>firewood adv</t>
  </si>
  <si>
    <t>Justin Sec</t>
  </si>
  <si>
    <t>11.02.2018</t>
  </si>
  <si>
    <t>12.02.2018</t>
  </si>
  <si>
    <t>labor</t>
  </si>
  <si>
    <t>debark</t>
  </si>
  <si>
    <t>13.2.2018</t>
  </si>
  <si>
    <t>dos sale</t>
  </si>
  <si>
    <t>diesel</t>
  </si>
  <si>
    <t>13.02.2018</t>
  </si>
  <si>
    <t>14.02.2018</t>
  </si>
  <si>
    <t>Forest exp (Pak)</t>
  </si>
  <si>
    <t>Thana exp</t>
  </si>
  <si>
    <t>Visa adv</t>
  </si>
  <si>
    <t>Trnsitor</t>
  </si>
  <si>
    <t>other party credit</t>
  </si>
  <si>
    <t>1.Dinesh Credit 2 million through bank and 1.9 million withdrawn</t>
  </si>
  <si>
    <t>15.02.2018 to 21.02.2018</t>
  </si>
  <si>
    <t>8.2.2018 to 14.02.2018</t>
  </si>
  <si>
    <t>1.Transitor payment is the old payment towars penalty 2. othr party advances are the local credit of purchases fro local vendors and from employee</t>
  </si>
  <si>
    <t>15.02.2018</t>
  </si>
  <si>
    <t>16.02.2018</t>
  </si>
  <si>
    <t>17.02.2018</t>
  </si>
  <si>
    <t>15.2.2018 to 21.02.2018</t>
  </si>
  <si>
    <t>18.02.2018</t>
  </si>
  <si>
    <t>19.02.2018</t>
  </si>
  <si>
    <t>20.02.2018</t>
  </si>
  <si>
    <t>house rent</t>
  </si>
  <si>
    <t>house</t>
  </si>
  <si>
    <t>Tv Recharge</t>
  </si>
  <si>
    <t>In Bank</t>
  </si>
  <si>
    <t xml:space="preserve">plant </t>
  </si>
  <si>
    <t>House</t>
  </si>
  <si>
    <t xml:space="preserve"> Consolidated Statement (Weekly)</t>
  </si>
  <si>
    <t>22.02.2018 to 28.02.2018</t>
  </si>
  <si>
    <t>card abhin</t>
  </si>
  <si>
    <t>23.02.2018</t>
  </si>
  <si>
    <t>24.02.2018</t>
  </si>
  <si>
    <t>25.02.2018</t>
  </si>
  <si>
    <t>26.02.2018</t>
  </si>
  <si>
    <t>internet</t>
  </si>
  <si>
    <t>meenu card</t>
  </si>
  <si>
    <t>14.2.2018</t>
  </si>
  <si>
    <t>car parking</t>
  </si>
  <si>
    <t>jobin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</si>
</sst>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2" tint="-0.899990844447157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3" fillId="2" borderId="10" xfId="0" applyFont="1" applyFill="1" applyBorder="1"/>
    <xf numFmtId="0" fontId="1" fillId="2" borderId="10" xfId="0" applyFont="1" applyFill="1" applyBorder="1"/>
    <xf numFmtId="0" fontId="1" fillId="2" borderId="13" xfId="0" applyFont="1" applyFill="1" applyBorder="1"/>
    <xf numFmtId="0" fontId="3" fillId="2" borderId="20" xfId="0" applyFont="1" applyFill="1" applyBorder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0" fillId="0" borderId="38" xfId="0" applyBorder="1"/>
    <xf numFmtId="0" fontId="0" fillId="0" borderId="40" xfId="0" applyBorder="1"/>
    <xf numFmtId="0" fontId="0" fillId="0" borderId="44" xfId="0" applyBorder="1"/>
    <xf numFmtId="0" fontId="3" fillId="2" borderId="11" xfId="0" applyFont="1" applyFill="1" applyBorder="1"/>
    <xf numFmtId="0" fontId="1" fillId="2" borderId="22" xfId="0" applyFont="1" applyFill="1" applyBorder="1"/>
    <xf numFmtId="0" fontId="0" fillId="6" borderId="1" xfId="0" applyFill="1" applyBorder="1" applyAlignment="1">
      <alignment horizontal="center"/>
    </xf>
    <xf numFmtId="0" fontId="2" fillId="0" borderId="5" xfId="0" applyFont="1" applyBorder="1"/>
    <xf numFmtId="0" fontId="0" fillId="5" borderId="3" xfId="0" applyFill="1" applyBorder="1"/>
    <xf numFmtId="0" fontId="2" fillId="5" borderId="4" xfId="0" applyFont="1" applyFill="1" applyBorder="1" applyAlignment="1"/>
    <xf numFmtId="0" fontId="0" fillId="0" borderId="14" xfId="0" applyBorder="1"/>
    <xf numFmtId="0" fontId="2" fillId="0" borderId="42" xfId="0" applyFont="1" applyBorder="1"/>
    <xf numFmtId="0" fontId="0" fillId="0" borderId="42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0" fillId="0" borderId="0" xfId="0" applyNumberFormat="1"/>
    <xf numFmtId="0" fontId="0" fillId="5" borderId="1" xfId="0" applyFill="1" applyBorder="1"/>
    <xf numFmtId="0" fontId="0" fillId="0" borderId="49" xfId="0" applyFill="1" applyBorder="1"/>
    <xf numFmtId="0" fontId="0" fillId="0" borderId="15" xfId="0" applyBorder="1"/>
    <xf numFmtId="0" fontId="12" fillId="0" borderId="0" xfId="0" applyFont="1"/>
    <xf numFmtId="0" fontId="0" fillId="8" borderId="1" xfId="0" applyFill="1" applyBorder="1"/>
    <xf numFmtId="0" fontId="0" fillId="8" borderId="40" xfId="0" applyFill="1" applyBorder="1"/>
    <xf numFmtId="0" fontId="0" fillId="8" borderId="38" xfId="0" applyFill="1" applyBorder="1"/>
    <xf numFmtId="0" fontId="0" fillId="8" borderId="44" xfId="0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8" borderId="5" xfId="0" applyFont="1" applyFill="1" applyBorder="1"/>
    <xf numFmtId="0" fontId="0" fillId="8" borderId="5" xfId="0" applyFill="1" applyBorder="1"/>
    <xf numFmtId="0" fontId="0" fillId="8" borderId="18" xfId="0" applyFill="1" applyBorder="1"/>
    <xf numFmtId="0" fontId="0" fillId="8" borderId="3" xfId="0" applyFill="1" applyBorder="1"/>
    <xf numFmtId="0" fontId="2" fillId="8" borderId="4" xfId="0" applyFont="1" applyFill="1" applyBorder="1" applyAlignment="1"/>
    <xf numFmtId="0" fontId="0" fillId="0" borderId="3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8" fillId="5" borderId="4" xfId="0" applyFont="1" applyFill="1" applyBorder="1" applyAlignment="1"/>
    <xf numFmtId="0" fontId="0" fillId="9" borderId="0" xfId="0" applyFill="1"/>
    <xf numFmtId="0" fontId="12" fillId="0" borderId="5" xfId="0" applyFont="1" applyBorder="1"/>
    <xf numFmtId="0" fontId="12" fillId="9" borderId="0" xfId="0" applyFont="1" applyFill="1"/>
    <xf numFmtId="0" fontId="8" fillId="0" borderId="0" xfId="0" applyFont="1"/>
    <xf numFmtId="0" fontId="12" fillId="0" borderId="0" xfId="0" applyFont="1" applyFill="1" applyBorder="1"/>
    <xf numFmtId="0" fontId="2" fillId="11" borderId="6" xfId="0" applyFont="1" applyFill="1" applyBorder="1"/>
    <xf numFmtId="0" fontId="2" fillId="11" borderId="7" xfId="0" applyFont="1" applyFill="1" applyBorder="1"/>
    <xf numFmtId="0" fontId="2" fillId="11" borderId="8" xfId="0" applyFont="1" applyFill="1" applyBorder="1"/>
    <xf numFmtId="0" fontId="2" fillId="11" borderId="5" xfId="0" applyFont="1" applyFill="1" applyBorder="1"/>
    <xf numFmtId="0" fontId="0" fillId="11" borderId="5" xfId="0" applyFill="1" applyBorder="1"/>
    <xf numFmtId="0" fontId="0" fillId="11" borderId="18" xfId="0" applyFill="1" applyBorder="1"/>
    <xf numFmtId="0" fontId="0" fillId="11" borderId="1" xfId="0" applyFill="1" applyBorder="1"/>
    <xf numFmtId="0" fontId="0" fillId="11" borderId="40" xfId="0" applyFill="1" applyBorder="1"/>
    <xf numFmtId="0" fontId="0" fillId="11" borderId="38" xfId="0" applyFill="1" applyBorder="1"/>
    <xf numFmtId="0" fontId="0" fillId="11" borderId="44" xfId="0" applyFill="1" applyBorder="1"/>
    <xf numFmtId="0" fontId="15" fillId="5" borderId="4" xfId="0" applyFont="1" applyFill="1" applyBorder="1" applyAlignment="1"/>
    <xf numFmtId="0" fontId="0" fillId="9" borderId="5" xfId="0" applyFill="1" applyBorder="1"/>
    <xf numFmtId="0" fontId="0" fillId="5" borderId="5" xfId="0" applyFill="1" applyBorder="1"/>
    <xf numFmtId="0" fontId="0" fillId="5" borderId="16" xfId="0" applyFill="1" applyBorder="1"/>
    <xf numFmtId="0" fontId="2" fillId="5" borderId="5" xfId="0" applyFont="1" applyFill="1" applyBorder="1"/>
    <xf numFmtId="0" fontId="0" fillId="5" borderId="18" xfId="0" applyFill="1" applyBorder="1"/>
    <xf numFmtId="0" fontId="0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0" fillId="5" borderId="14" xfId="0" applyFill="1" applyBorder="1"/>
    <xf numFmtId="0" fontId="0" fillId="5" borderId="40" xfId="0" applyFill="1" applyBorder="1"/>
    <xf numFmtId="0" fontId="0" fillId="5" borderId="38" xfId="0" applyFill="1" applyBorder="1"/>
    <xf numFmtId="0" fontId="0" fillId="5" borderId="44" xfId="0" applyFill="1" applyBorder="1"/>
    <xf numFmtId="0" fontId="0" fillId="0" borderId="0" xfId="0" applyFill="1"/>
    <xf numFmtId="0" fontId="0" fillId="0" borderId="40" xfId="0" applyFill="1" applyBorder="1"/>
    <xf numFmtId="0" fontId="0" fillId="0" borderId="38" xfId="0" applyFill="1" applyBorder="1"/>
    <xf numFmtId="0" fontId="0" fillId="0" borderId="44" xfId="0" applyFill="1" applyBorder="1"/>
    <xf numFmtId="0" fontId="3" fillId="12" borderId="10" xfId="0" applyFont="1" applyFill="1" applyBorder="1"/>
    <xf numFmtId="0" fontId="3" fillId="12" borderId="1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0" fillId="11" borderId="28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0" fillId="8" borderId="28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1" fillId="0" borderId="28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47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/>
    </xf>
    <xf numFmtId="0" fontId="0" fillId="5" borderId="37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 wrapText="1"/>
    </xf>
    <xf numFmtId="0" fontId="0" fillId="5" borderId="39" xfId="0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/>
    </xf>
    <xf numFmtId="0" fontId="0" fillId="5" borderId="35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12" borderId="47" xfId="0" applyFont="1" applyFill="1" applyBorder="1" applyAlignment="1">
      <alignment horizontal="center"/>
    </xf>
    <xf numFmtId="0" fontId="3" fillId="12" borderId="47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11" borderId="37" xfId="0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5" borderId="20" xfId="0" applyFill="1" applyBorder="1" applyAlignment="1">
      <alignment horizontal="center" wrapText="1"/>
    </xf>
    <xf numFmtId="0" fontId="0" fillId="5" borderId="21" xfId="0" applyFill="1" applyBorder="1" applyAlignment="1">
      <alignment horizontal="center" wrapText="1"/>
    </xf>
    <xf numFmtId="0" fontId="0" fillId="5" borderId="22" xfId="0" applyFill="1" applyBorder="1" applyAlignment="1">
      <alignment horizontal="center" wrapText="1"/>
    </xf>
    <xf numFmtId="0" fontId="0" fillId="5" borderId="2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211"/>
  <sheetViews>
    <sheetView showGridLines="0" tabSelected="1" topLeftCell="B1" zoomScale="85" zoomScaleNormal="85" workbookViewId="0">
      <pane xSplit="2" ySplit="4" topLeftCell="D29" activePane="bottomRight" state="frozen"/>
      <selection activeCell="B1" sqref="B1"/>
      <selection pane="topRight" activeCell="D1" sqref="D1"/>
      <selection pane="bottomLeft" activeCell="B5" sqref="B5"/>
      <selection pane="bottomRight" activeCell="N37" sqref="N37:O37"/>
    </sheetView>
  </sheetViews>
  <sheetFormatPr defaultRowHeight="15" x14ac:dyDescent="0.25"/>
  <cols>
    <col min="3" max="3" width="10.7109375" bestFit="1" customWidth="1"/>
    <col min="5" max="5" width="22.42578125" bestFit="1" customWidth="1"/>
    <col min="7" max="7" width="21.140625" bestFit="1" customWidth="1"/>
    <col min="12" max="12" width="13.28515625" customWidth="1"/>
    <col min="14" max="14" width="16.28515625" bestFit="1" customWidth="1"/>
    <col min="15" max="15" width="22.7109375" bestFit="1" customWidth="1"/>
  </cols>
  <sheetData>
    <row r="1" spans="2:23" ht="15.75" thickBot="1" x14ac:dyDescent="0.3"/>
    <row r="2" spans="2:23" ht="15.75" thickBot="1" x14ac:dyDescent="0.3">
      <c r="B2" s="85" t="s">
        <v>14</v>
      </c>
      <c r="C2" s="86"/>
      <c r="D2" s="86"/>
      <c r="E2" s="86"/>
      <c r="F2" s="86"/>
      <c r="G2" s="86"/>
      <c r="H2" s="170"/>
      <c r="O2" s="189" t="s">
        <v>5</v>
      </c>
      <c r="P2" s="190"/>
      <c r="Q2" s="190"/>
      <c r="R2" s="190"/>
      <c r="S2" s="190"/>
      <c r="T2" s="190"/>
      <c r="U2" s="190"/>
      <c r="V2" s="190"/>
      <c r="W2" s="191"/>
    </row>
    <row r="3" spans="2:23" ht="15.75" thickBot="1" x14ac:dyDescent="0.3">
      <c r="B3" s="171" t="s">
        <v>5</v>
      </c>
      <c r="C3" s="171"/>
      <c r="D3" s="171"/>
      <c r="E3" s="171"/>
      <c r="F3" s="171"/>
      <c r="G3" s="171"/>
      <c r="H3" s="171"/>
    </row>
    <row r="4" spans="2:23" ht="16.5" customHeight="1" thickBot="1" x14ac:dyDescent="0.3">
      <c r="B4" s="10" t="s">
        <v>9</v>
      </c>
      <c r="C4" s="8" t="s">
        <v>0</v>
      </c>
      <c r="D4" s="9" t="s">
        <v>4</v>
      </c>
      <c r="E4" s="180" t="s">
        <v>1</v>
      </c>
      <c r="F4" s="179"/>
      <c r="G4" s="178" t="s">
        <v>2</v>
      </c>
      <c r="H4" s="179"/>
      <c r="O4" s="85" t="s">
        <v>23</v>
      </c>
      <c r="P4" s="86"/>
      <c r="Q4" s="86"/>
      <c r="R4" s="86"/>
      <c r="S4" s="86"/>
      <c r="T4" s="86"/>
      <c r="U4" s="86"/>
      <c r="V4" s="86"/>
      <c r="W4" s="170"/>
    </row>
    <row r="5" spans="2:23" ht="15.75" thickBot="1" x14ac:dyDescent="0.3">
      <c r="B5" s="163">
        <v>1</v>
      </c>
      <c r="C5" s="167" t="s">
        <v>3</v>
      </c>
      <c r="D5" s="2"/>
      <c r="E5" s="2" t="s">
        <v>7</v>
      </c>
      <c r="F5" s="2" t="s">
        <v>6</v>
      </c>
      <c r="G5" s="2" t="s">
        <v>7</v>
      </c>
      <c r="H5" s="4" t="s">
        <v>6</v>
      </c>
      <c r="I5" s="148" t="s">
        <v>25</v>
      </c>
      <c r="J5" s="149"/>
      <c r="K5" s="149"/>
      <c r="L5" s="150"/>
    </row>
    <row r="6" spans="2:23" ht="15.75" thickBot="1" x14ac:dyDescent="0.3">
      <c r="B6" s="163"/>
      <c r="C6" s="168"/>
      <c r="D6" s="20">
        <v>1</v>
      </c>
      <c r="E6" s="20" t="s">
        <v>35</v>
      </c>
      <c r="F6" s="20">
        <v>650000</v>
      </c>
      <c r="G6" t="s">
        <v>39</v>
      </c>
      <c r="H6" s="4">
        <v>61000</v>
      </c>
      <c r="I6" s="154" t="s">
        <v>57</v>
      </c>
      <c r="J6" s="155"/>
      <c r="K6" s="155"/>
      <c r="L6" s="156"/>
      <c r="O6" s="12" t="s">
        <v>18</v>
      </c>
    </row>
    <row r="7" spans="2:23" ht="15.75" thickBot="1" x14ac:dyDescent="0.3">
      <c r="B7" s="163"/>
      <c r="C7" s="168"/>
      <c r="D7" s="2">
        <v>2</v>
      </c>
      <c r="E7" s="2" t="s">
        <v>31</v>
      </c>
      <c r="F7" s="2">
        <v>30000</v>
      </c>
      <c r="G7" s="2" t="s">
        <v>40</v>
      </c>
      <c r="H7" s="4">
        <v>118000</v>
      </c>
      <c r="I7" s="157"/>
      <c r="J7" s="158"/>
      <c r="K7" s="158"/>
      <c r="L7" s="159"/>
      <c r="M7" s="29"/>
      <c r="O7" s="7" t="s">
        <v>0</v>
      </c>
      <c r="P7" s="203" t="s">
        <v>1</v>
      </c>
      <c r="Q7" s="203"/>
      <c r="R7" s="204" t="s">
        <v>2</v>
      </c>
      <c r="S7" s="204"/>
      <c r="T7" s="17" t="s">
        <v>24</v>
      </c>
      <c r="U7" s="192" t="s">
        <v>42</v>
      </c>
      <c r="V7" s="193"/>
      <c r="W7" s="194"/>
    </row>
    <row r="8" spans="2:23" x14ac:dyDescent="0.25">
      <c r="B8" s="163"/>
      <c r="C8" s="168"/>
      <c r="D8" s="2">
        <v>3</v>
      </c>
      <c r="E8" s="2"/>
      <c r="F8" s="2">
        <v>0</v>
      </c>
      <c r="G8" s="2" t="s">
        <v>41</v>
      </c>
      <c r="H8" s="4">
        <v>30000</v>
      </c>
      <c r="I8" s="157"/>
      <c r="J8" s="158"/>
      <c r="K8" s="158"/>
      <c r="L8" s="159"/>
      <c r="O8" s="205" t="s">
        <v>32</v>
      </c>
      <c r="P8" s="208">
        <f>+F16+(F32-F18)+(F48-F34)+(F60-F50)+(F75-F62)+(F90-F77)+(F104-F92)</f>
        <v>6607000</v>
      </c>
      <c r="Q8" s="209"/>
      <c r="R8" s="208">
        <f>+H16+H32+H48+H60+H75+H90+H104</f>
        <v>2975000</v>
      </c>
      <c r="S8" s="209"/>
      <c r="T8" s="214">
        <f>+P8-R8</f>
        <v>3632000</v>
      </c>
      <c r="U8" s="96" t="str">
        <f>+T8-'Daily Statement (House)'!Q8&amp;R10</f>
        <v>3203700</v>
      </c>
      <c r="V8" s="97"/>
      <c r="W8" s="98"/>
    </row>
    <row r="9" spans="2:23" x14ac:dyDescent="0.25">
      <c r="B9" s="163"/>
      <c r="C9" s="168"/>
      <c r="D9" s="2">
        <v>4</v>
      </c>
      <c r="E9" s="2"/>
      <c r="F9" s="2">
        <v>0</v>
      </c>
      <c r="G9" s="2"/>
      <c r="H9" s="4">
        <v>0</v>
      </c>
      <c r="I9" s="157"/>
      <c r="J9" s="158"/>
      <c r="K9" s="158"/>
      <c r="L9" s="159"/>
      <c r="O9" s="206"/>
      <c r="P9" s="210"/>
      <c r="Q9" s="211"/>
      <c r="R9" s="210"/>
      <c r="S9" s="211"/>
      <c r="T9" s="215"/>
      <c r="U9" s="99"/>
      <c r="V9" s="100"/>
      <c r="W9" s="101"/>
    </row>
    <row r="10" spans="2:23" ht="15.75" thickBot="1" x14ac:dyDescent="0.3">
      <c r="B10" s="163"/>
      <c r="C10" s="168"/>
      <c r="D10" s="2">
        <v>5</v>
      </c>
      <c r="E10" s="2"/>
      <c r="F10" s="2">
        <v>0</v>
      </c>
      <c r="G10" s="2"/>
      <c r="H10" s="4">
        <v>0</v>
      </c>
      <c r="I10" s="157"/>
      <c r="J10" s="158"/>
      <c r="K10" s="158"/>
      <c r="L10" s="159"/>
      <c r="O10" s="207"/>
      <c r="P10" s="212"/>
      <c r="Q10" s="213"/>
      <c r="R10" s="212"/>
      <c r="S10" s="213"/>
      <c r="T10" s="216"/>
      <c r="U10" s="102"/>
      <c r="V10" s="103"/>
      <c r="W10" s="104"/>
    </row>
    <row r="11" spans="2:23" x14ac:dyDescent="0.25">
      <c r="B11" s="163"/>
      <c r="C11" s="168"/>
      <c r="D11" s="2">
        <v>6</v>
      </c>
      <c r="E11" s="2"/>
      <c r="F11" s="2">
        <v>0</v>
      </c>
      <c r="G11" s="2"/>
      <c r="H11" s="4">
        <v>0</v>
      </c>
      <c r="I11" s="157"/>
      <c r="J11" s="158"/>
      <c r="K11" s="158"/>
      <c r="L11" s="159"/>
    </row>
    <row r="12" spans="2:23" ht="15.75" thickBot="1" x14ac:dyDescent="0.3">
      <c r="B12" s="163"/>
      <c r="C12" s="168"/>
      <c r="D12" s="2">
        <v>7</v>
      </c>
      <c r="E12" s="2"/>
      <c r="F12" s="2">
        <v>0</v>
      </c>
      <c r="G12" s="2"/>
      <c r="H12" s="4">
        <v>0</v>
      </c>
      <c r="I12" s="157"/>
      <c r="J12" s="158"/>
      <c r="K12" s="158"/>
      <c r="L12" s="159"/>
      <c r="O12" s="12" t="s">
        <v>19</v>
      </c>
    </row>
    <row r="13" spans="2:23" ht="15.75" thickBot="1" x14ac:dyDescent="0.3">
      <c r="B13" s="163"/>
      <c r="C13" s="168"/>
      <c r="D13" s="2">
        <v>8</v>
      </c>
      <c r="E13" s="2"/>
      <c r="F13" s="2">
        <v>0</v>
      </c>
      <c r="G13" s="2"/>
      <c r="H13" s="4">
        <v>0</v>
      </c>
      <c r="I13" s="157"/>
      <c r="J13" s="158"/>
      <c r="K13" s="158"/>
      <c r="L13" s="159"/>
      <c r="O13" s="7" t="s">
        <v>0</v>
      </c>
      <c r="P13" s="203" t="s">
        <v>1</v>
      </c>
      <c r="Q13" s="203"/>
      <c r="R13" s="204" t="s">
        <v>2</v>
      </c>
      <c r="S13" s="204"/>
      <c r="T13" s="17" t="s">
        <v>24</v>
      </c>
      <c r="U13" s="192" t="s">
        <v>42</v>
      </c>
      <c r="V13" s="193"/>
      <c r="W13" s="194"/>
    </row>
    <row r="14" spans="2:23" x14ac:dyDescent="0.25">
      <c r="B14" s="163"/>
      <c r="C14" s="168"/>
      <c r="D14" s="2">
        <v>9</v>
      </c>
      <c r="E14" s="2"/>
      <c r="F14" s="2">
        <v>0</v>
      </c>
      <c r="G14" s="2"/>
      <c r="H14" s="4">
        <v>0</v>
      </c>
      <c r="I14" s="157"/>
      <c r="J14" s="158"/>
      <c r="K14" s="158"/>
      <c r="L14" s="159"/>
      <c r="O14" s="205" t="s">
        <v>131</v>
      </c>
      <c r="P14" s="208">
        <f>+F106+(F119-F106)+(F131-F121)+(F148-F133)+(F160-F150)+(F181-F162)+(F199-F183)+(F211-F201)</f>
        <v>15530105</v>
      </c>
      <c r="Q14" s="209"/>
      <c r="R14" s="208">
        <f>+H119+H131+H148+H160+H181+H199+H211</f>
        <v>5827600</v>
      </c>
      <c r="S14" s="209"/>
      <c r="T14" s="214">
        <f>+P14-R14</f>
        <v>9702505</v>
      </c>
      <c r="U14" s="96" t="str">
        <f>+T14-'Daily Statement (House)'!Q14&amp;R16</f>
        <v>9390905</v>
      </c>
      <c r="V14" s="97"/>
      <c r="W14" s="98"/>
    </row>
    <row r="15" spans="2:23" ht="15.75" thickBot="1" x14ac:dyDescent="0.3">
      <c r="B15" s="163"/>
      <c r="C15" s="169"/>
      <c r="D15" s="5">
        <v>10</v>
      </c>
      <c r="E15" s="5"/>
      <c r="F15" s="5">
        <v>0</v>
      </c>
      <c r="G15" s="5"/>
      <c r="H15" s="6">
        <v>0</v>
      </c>
      <c r="I15" s="160"/>
      <c r="J15" s="161"/>
      <c r="K15" s="161"/>
      <c r="L15" s="162"/>
      <c r="O15" s="206"/>
      <c r="P15" s="210"/>
      <c r="Q15" s="211"/>
      <c r="R15" s="210"/>
      <c r="S15" s="211"/>
      <c r="T15" s="215"/>
      <c r="U15" s="99"/>
      <c r="V15" s="100"/>
      <c r="W15" s="101"/>
    </row>
    <row r="16" spans="2:23" ht="15.75" thickBot="1" x14ac:dyDescent="0.3">
      <c r="B16" s="164"/>
      <c r="C16" s="165" t="s">
        <v>8</v>
      </c>
      <c r="D16" s="166"/>
      <c r="E16" s="46"/>
      <c r="F16" s="48">
        <f>SUM(F6:F15)</f>
        <v>680000</v>
      </c>
      <c r="G16" s="46"/>
      <c r="H16" s="48">
        <f>SUM(H6:H15)</f>
        <v>209000</v>
      </c>
      <c r="I16" s="135" t="s">
        <v>36</v>
      </c>
      <c r="J16" s="136"/>
      <c r="K16" s="136"/>
      <c r="L16" s="22">
        <v>403000</v>
      </c>
      <c r="O16" s="207"/>
      <c r="P16" s="212"/>
      <c r="Q16" s="213"/>
      <c r="R16" s="212"/>
      <c r="S16" s="213"/>
      <c r="T16" s="216"/>
      <c r="U16" s="102"/>
      <c r="V16" s="103"/>
      <c r="W16" s="104"/>
    </row>
    <row r="17" spans="2:26" ht="15.75" thickBot="1" x14ac:dyDescent="0.3">
      <c r="B17" s="163">
        <v>2</v>
      </c>
      <c r="C17" s="177" t="s">
        <v>44</v>
      </c>
      <c r="D17" s="26" t="s">
        <v>4</v>
      </c>
      <c r="E17" s="27" t="s">
        <v>7</v>
      </c>
      <c r="F17" s="27" t="s">
        <v>6</v>
      </c>
      <c r="G17" s="27" t="s">
        <v>7</v>
      </c>
      <c r="H17" s="28" t="s">
        <v>6</v>
      </c>
      <c r="I17" s="117" t="s">
        <v>25</v>
      </c>
      <c r="J17" s="118"/>
      <c r="K17" s="118"/>
      <c r="L17" s="119"/>
    </row>
    <row r="18" spans="2:26" ht="15.75" thickBot="1" x14ac:dyDescent="0.3">
      <c r="B18" s="163"/>
      <c r="C18" s="168"/>
      <c r="D18" s="24">
        <v>1</v>
      </c>
      <c r="E18" s="24" t="s">
        <v>35</v>
      </c>
      <c r="F18" s="24">
        <v>403000</v>
      </c>
      <c r="G18" s="25" t="s">
        <v>46</v>
      </c>
      <c r="H18" s="25">
        <v>0</v>
      </c>
      <c r="I18" s="87" t="s">
        <v>58</v>
      </c>
      <c r="J18" s="88"/>
      <c r="K18" s="88"/>
      <c r="L18" s="89"/>
      <c r="O18" s="12" t="s">
        <v>20</v>
      </c>
      <c r="Y18" t="s">
        <v>89</v>
      </c>
    </row>
    <row r="19" spans="2:26" ht="15.75" thickBot="1" x14ac:dyDescent="0.3">
      <c r="B19" s="163"/>
      <c r="C19" s="168"/>
      <c r="D19" s="2">
        <v>2</v>
      </c>
      <c r="E19" s="2" t="s">
        <v>129</v>
      </c>
      <c r="F19" s="2">
        <v>3000000</v>
      </c>
      <c r="G19" s="2" t="s">
        <v>47</v>
      </c>
      <c r="H19" s="2">
        <v>107000</v>
      </c>
      <c r="I19" s="90"/>
      <c r="J19" s="91"/>
      <c r="K19" s="91"/>
      <c r="L19" s="92"/>
      <c r="O19" s="7" t="s">
        <v>0</v>
      </c>
      <c r="P19" s="203" t="s">
        <v>1</v>
      </c>
      <c r="Q19" s="203"/>
      <c r="R19" s="204" t="s">
        <v>2</v>
      </c>
      <c r="S19" s="204"/>
      <c r="T19" s="17" t="s">
        <v>24</v>
      </c>
      <c r="U19" s="192" t="s">
        <v>42</v>
      </c>
      <c r="V19" s="193"/>
      <c r="W19" s="194"/>
    </row>
    <row r="20" spans="2:26" x14ac:dyDescent="0.25">
      <c r="B20" s="163"/>
      <c r="C20" s="168"/>
      <c r="D20" s="2">
        <v>3</v>
      </c>
      <c r="E20" s="2" t="s">
        <v>55</v>
      </c>
      <c r="F20" s="2">
        <v>150000</v>
      </c>
      <c r="G20" s="2" t="s">
        <v>48</v>
      </c>
      <c r="H20" s="2">
        <v>41000</v>
      </c>
      <c r="I20" s="90"/>
      <c r="J20" s="91"/>
      <c r="K20" s="91"/>
      <c r="L20" s="92"/>
      <c r="M20" s="29"/>
      <c r="O20" s="205" t="s">
        <v>180</v>
      </c>
      <c r="P20" s="108" t="e">
        <f>+(#REF!-#REF!)+(#REF!-#REF!)+(#REF!-#REF!)+(#REF!-#REF!)+(#REF!-#REF!)+(#REF!-#REF!)+(#REF!-#REF!)</f>
        <v>#REF!</v>
      </c>
      <c r="Q20" s="109"/>
      <c r="R20" s="217" t="e">
        <f>+#REF!+(#REF!-#REF!)+#REF!+#REF!+#REF!+(#REF!-#REF!)+#REF!</f>
        <v>#REF!</v>
      </c>
      <c r="S20" s="218"/>
      <c r="T20" s="214" t="e">
        <f>+P20-R20</f>
        <v>#REF!</v>
      </c>
      <c r="U20" s="96" t="e">
        <f>+T20-'Daily Statement (House)'!Q20&amp;R22</f>
        <v>#REF!</v>
      </c>
      <c r="V20" s="97"/>
      <c r="W20" s="98"/>
    </row>
    <row r="21" spans="2:26" x14ac:dyDescent="0.25">
      <c r="B21" s="163"/>
      <c r="C21" s="168"/>
      <c r="D21" s="2">
        <v>4</v>
      </c>
      <c r="E21" s="2"/>
      <c r="F21" s="2">
        <v>0</v>
      </c>
      <c r="G21" s="2" t="s">
        <v>49</v>
      </c>
      <c r="H21" s="2">
        <v>12000</v>
      </c>
      <c r="I21" s="90"/>
      <c r="J21" s="91"/>
      <c r="K21" s="91"/>
      <c r="L21" s="92"/>
      <c r="O21" s="206"/>
      <c r="P21" s="110"/>
      <c r="Q21" s="111"/>
      <c r="R21" s="219"/>
      <c r="S21" s="220"/>
      <c r="T21" s="215"/>
      <c r="U21" s="99"/>
      <c r="V21" s="100"/>
      <c r="W21" s="101"/>
    </row>
    <row r="22" spans="2:26" ht="15.75" thickBot="1" x14ac:dyDescent="0.3">
      <c r="B22" s="163"/>
      <c r="C22" s="168"/>
      <c r="D22" s="2">
        <v>5</v>
      </c>
      <c r="E22" s="2"/>
      <c r="F22" s="2">
        <v>0</v>
      </c>
      <c r="G22" s="2" t="s">
        <v>67</v>
      </c>
      <c r="H22" s="2">
        <v>198000</v>
      </c>
      <c r="I22" s="90"/>
      <c r="J22" s="91"/>
      <c r="K22" s="91"/>
      <c r="L22" s="92"/>
      <c r="O22" s="207"/>
      <c r="P22" s="112"/>
      <c r="Q22" s="113"/>
      <c r="R22" s="221"/>
      <c r="S22" s="222"/>
      <c r="T22" s="216"/>
      <c r="U22" s="102"/>
      <c r="V22" s="103"/>
      <c r="W22" s="104"/>
    </row>
    <row r="23" spans="2:26" x14ac:dyDescent="0.25">
      <c r="B23" s="163"/>
      <c r="C23" s="168"/>
      <c r="D23" s="2">
        <v>6</v>
      </c>
      <c r="E23" s="2"/>
      <c r="F23" s="2">
        <v>0</v>
      </c>
      <c r="G23" s="2"/>
      <c r="H23" s="2">
        <v>0</v>
      </c>
      <c r="I23" s="90"/>
      <c r="J23" s="91"/>
      <c r="K23" s="91"/>
      <c r="L23" s="92"/>
      <c r="M23" s="29"/>
    </row>
    <row r="24" spans="2:26" ht="15.75" thickBot="1" x14ac:dyDescent="0.3">
      <c r="B24" s="163"/>
      <c r="C24" s="168"/>
      <c r="D24" s="2">
        <v>7</v>
      </c>
      <c r="E24" s="2"/>
      <c r="F24" s="2">
        <v>0</v>
      </c>
      <c r="G24" s="2" t="s">
        <v>54</v>
      </c>
      <c r="H24" s="2">
        <v>14000</v>
      </c>
      <c r="I24" s="90"/>
      <c r="J24" s="91"/>
      <c r="K24" s="91"/>
      <c r="L24" s="92"/>
      <c r="O24" s="12" t="s">
        <v>21</v>
      </c>
    </row>
    <row r="25" spans="2:26" ht="15.75" thickBot="1" x14ac:dyDescent="0.3">
      <c r="B25" s="163"/>
      <c r="C25" s="168"/>
      <c r="D25" s="2">
        <v>8</v>
      </c>
      <c r="E25" s="2"/>
      <c r="F25" s="2">
        <v>0</v>
      </c>
      <c r="G25" s="2" t="s">
        <v>50</v>
      </c>
      <c r="H25" s="2">
        <v>660000</v>
      </c>
      <c r="I25" s="90"/>
      <c r="J25" s="91"/>
      <c r="K25" s="91"/>
      <c r="L25" s="92"/>
      <c r="O25" s="83" t="s">
        <v>0</v>
      </c>
      <c r="P25" s="227" t="s">
        <v>1</v>
      </c>
      <c r="Q25" s="227"/>
      <c r="R25" s="228" t="s">
        <v>2</v>
      </c>
      <c r="S25" s="228"/>
      <c r="T25" s="84" t="s">
        <v>24</v>
      </c>
      <c r="U25" s="195" t="s">
        <v>42</v>
      </c>
      <c r="V25" s="196"/>
      <c r="W25" s="197"/>
    </row>
    <row r="26" spans="2:26" x14ac:dyDescent="0.25">
      <c r="B26" s="163"/>
      <c r="C26" s="168"/>
      <c r="D26" s="2">
        <v>9</v>
      </c>
      <c r="E26" s="2"/>
      <c r="F26" s="2">
        <v>0</v>
      </c>
      <c r="G26" s="2" t="s">
        <v>51</v>
      </c>
      <c r="H26" s="2"/>
      <c r="I26" s="90"/>
      <c r="J26" s="91"/>
      <c r="K26" s="91"/>
      <c r="L26" s="92"/>
      <c r="O26" s="114" t="s">
        <v>197</v>
      </c>
      <c r="P26" s="96" t="e">
        <f>+#REF!+(#REF!-#REF!)+(#REF!-#REF!)+(#REF!-#REF!)+(#REF!-#REF!)+(#REF!-#REF!)+(#REF!-#REF!)+(#REF!-#REF!)+(#REF!-#REF!)+(#REF!-#REF!)+(#REF!-#REF!)</f>
        <v>#REF!</v>
      </c>
      <c r="Q26" s="98"/>
      <c r="R26" s="108" t="e">
        <f>+#REF!+#REF!+#REF!+#REF!+#REF!+#REF!+#REF!+#REF!+#REF!+#REF!+#REF!</f>
        <v>#REF!</v>
      </c>
      <c r="S26" s="109"/>
      <c r="T26" s="105" t="e">
        <f>+P26-R26</f>
        <v>#REF!</v>
      </c>
      <c r="U26" s="96" t="e">
        <f>+T26-'Daily Statement (House)'!Q26&amp;R28</f>
        <v>#REF!</v>
      </c>
      <c r="V26" s="97"/>
      <c r="W26" s="98"/>
    </row>
    <row r="27" spans="2:26" x14ac:dyDescent="0.25">
      <c r="B27" s="163"/>
      <c r="C27" s="168"/>
      <c r="D27" s="23">
        <v>10</v>
      </c>
      <c r="E27" s="23"/>
      <c r="F27" s="23">
        <v>0</v>
      </c>
      <c r="G27" s="23" t="s">
        <v>53</v>
      </c>
      <c r="H27" s="23">
        <v>0</v>
      </c>
      <c r="I27" s="90"/>
      <c r="J27" s="91"/>
      <c r="K27" s="91"/>
      <c r="L27" s="92"/>
      <c r="O27" s="115"/>
      <c r="P27" s="99"/>
      <c r="Q27" s="101"/>
      <c r="R27" s="110"/>
      <c r="S27" s="111"/>
      <c r="T27" s="106"/>
      <c r="U27" s="99"/>
      <c r="V27" s="100"/>
      <c r="W27" s="101"/>
    </row>
    <row r="28" spans="2:26" ht="15.75" thickBot="1" x14ac:dyDescent="0.3">
      <c r="B28" s="163"/>
      <c r="C28" s="168"/>
      <c r="D28" s="23">
        <v>11</v>
      </c>
      <c r="E28" s="23"/>
      <c r="F28" s="23">
        <v>0</v>
      </c>
      <c r="G28" s="23" t="s">
        <v>56</v>
      </c>
      <c r="H28" s="23">
        <v>0</v>
      </c>
      <c r="I28" s="90"/>
      <c r="J28" s="91"/>
      <c r="K28" s="91"/>
      <c r="L28" s="92"/>
      <c r="O28" s="116"/>
      <c r="P28" s="102"/>
      <c r="Q28" s="104"/>
      <c r="R28" s="112"/>
      <c r="S28" s="113"/>
      <c r="T28" s="107"/>
      <c r="U28" s="102"/>
      <c r="V28" s="103"/>
      <c r="W28" s="104"/>
    </row>
    <row r="29" spans="2:26" ht="15.75" thickBot="1" x14ac:dyDescent="0.3">
      <c r="B29" s="163"/>
      <c r="C29" s="168"/>
      <c r="D29" s="23">
        <v>12</v>
      </c>
      <c r="E29" s="23"/>
      <c r="F29" s="23">
        <v>0</v>
      </c>
      <c r="G29" s="23"/>
      <c r="H29" s="23">
        <v>0</v>
      </c>
      <c r="I29" s="90"/>
      <c r="J29" s="91"/>
      <c r="K29" s="91"/>
      <c r="L29" s="92"/>
    </row>
    <row r="30" spans="2:26" ht="15.75" thickBot="1" x14ac:dyDescent="0.3">
      <c r="B30" s="163"/>
      <c r="C30" s="168"/>
      <c r="D30" s="23">
        <v>13</v>
      </c>
      <c r="E30" s="23"/>
      <c r="F30" s="23">
        <v>0</v>
      </c>
      <c r="G30" s="23"/>
      <c r="H30" s="23">
        <v>0</v>
      </c>
      <c r="I30" s="90"/>
      <c r="J30" s="91"/>
      <c r="K30" s="91"/>
      <c r="L30" s="92"/>
      <c r="O30" s="85" t="s">
        <v>11</v>
      </c>
      <c r="P30" s="86"/>
      <c r="Q30" s="86"/>
      <c r="R30" s="86"/>
      <c r="S30" s="86"/>
      <c r="T30" s="86"/>
      <c r="U30" s="86"/>
      <c r="V30" s="86"/>
      <c r="W30" s="86"/>
      <c r="Z30">
        <v>841000</v>
      </c>
    </row>
    <row r="31" spans="2:26" ht="15.75" thickBot="1" x14ac:dyDescent="0.3">
      <c r="B31" s="163"/>
      <c r="C31" s="169"/>
      <c r="D31" s="5">
        <v>14</v>
      </c>
      <c r="E31" s="5"/>
      <c r="F31" s="5">
        <v>0</v>
      </c>
      <c r="G31" s="5"/>
      <c r="H31" s="5">
        <v>0</v>
      </c>
      <c r="I31" s="93"/>
      <c r="J31" s="94"/>
      <c r="K31" s="94"/>
      <c r="L31" s="95"/>
      <c r="O31" s="18" t="s">
        <v>0</v>
      </c>
      <c r="P31" s="223" t="s">
        <v>1</v>
      </c>
      <c r="Q31" s="224"/>
      <c r="R31" s="223" t="s">
        <v>2</v>
      </c>
      <c r="S31" s="224"/>
      <c r="T31" s="18" t="s">
        <v>24</v>
      </c>
      <c r="U31" s="192" t="s">
        <v>43</v>
      </c>
      <c r="V31" s="193"/>
      <c r="W31" s="194"/>
      <c r="Z31">
        <f>+Z29-Z30</f>
        <v>-841000</v>
      </c>
    </row>
    <row r="32" spans="2:26" ht="15.75" thickBot="1" x14ac:dyDescent="0.3">
      <c r="B32" s="164"/>
      <c r="C32" s="165" t="s">
        <v>8</v>
      </c>
      <c r="D32" s="166"/>
      <c r="E32" s="46"/>
      <c r="F32" s="47">
        <f>SUM(F18:F31)</f>
        <v>3553000</v>
      </c>
      <c r="G32" s="46"/>
      <c r="H32" s="47">
        <f>SUM(H18:H31)</f>
        <v>1032000</v>
      </c>
      <c r="I32" s="135" t="s">
        <v>106</v>
      </c>
      <c r="J32" s="136"/>
      <c r="K32" s="136"/>
      <c r="L32" s="22">
        <v>2299000</v>
      </c>
      <c r="O32" s="225" t="s">
        <v>37</v>
      </c>
      <c r="P32" s="198" t="e">
        <f>+P8+P14+P20+P26</f>
        <v>#REF!</v>
      </c>
      <c r="Q32" s="199"/>
      <c r="R32" s="198" t="e">
        <f>+H16+H32+H48+H60+H75+H90+H104+H119+H131+H148+H160+H181+H199+H211+#REF!+#REF!+#REF!+#REF!+#REF!+#REF!+#REF!+#REF!+#REF!+#REF!+#REF!+#REF!+#REF!+#REF!+#REF!+#REF!+#REF!+#REF!</f>
        <v>#REF!</v>
      </c>
      <c r="S32" s="199"/>
      <c r="T32" s="202" t="e">
        <f>+P32-R32</f>
        <v>#REF!</v>
      </c>
      <c r="U32" s="87" t="e">
        <f>+U8+U14+U20+U26</f>
        <v>#REF!</v>
      </c>
      <c r="V32" s="88"/>
      <c r="W32" s="89"/>
    </row>
    <row r="33" spans="2:23" ht="15.75" thickBot="1" x14ac:dyDescent="0.3">
      <c r="B33" s="163">
        <v>3</v>
      </c>
      <c r="C33" s="167" t="s">
        <v>61</v>
      </c>
      <c r="D33" s="26" t="s">
        <v>4</v>
      </c>
      <c r="E33" s="27" t="s">
        <v>7</v>
      </c>
      <c r="F33" s="27" t="s">
        <v>6</v>
      </c>
      <c r="G33" s="27" t="s">
        <v>7</v>
      </c>
      <c r="H33" s="28" t="s">
        <v>6</v>
      </c>
      <c r="I33" s="117" t="s">
        <v>25</v>
      </c>
      <c r="J33" s="118"/>
      <c r="K33" s="118"/>
      <c r="L33" s="119"/>
      <c r="O33" s="226"/>
      <c r="P33" s="200"/>
      <c r="Q33" s="201"/>
      <c r="R33" s="200"/>
      <c r="S33" s="201"/>
      <c r="T33" s="182"/>
      <c r="U33" s="93"/>
      <c r="V33" s="94"/>
      <c r="W33" s="95"/>
    </row>
    <row r="34" spans="2:23" x14ac:dyDescent="0.25">
      <c r="B34" s="163"/>
      <c r="C34" s="168"/>
      <c r="D34" s="20">
        <v>1</v>
      </c>
      <c r="E34" s="20" t="s">
        <v>35</v>
      </c>
      <c r="F34" s="20">
        <v>2299000</v>
      </c>
      <c r="G34" s="2" t="s">
        <v>68</v>
      </c>
      <c r="H34" s="2">
        <v>0</v>
      </c>
      <c r="I34" s="87" t="s">
        <v>69</v>
      </c>
      <c r="J34" s="88"/>
      <c r="K34" s="88"/>
      <c r="L34" s="89"/>
    </row>
    <row r="35" spans="2:23" x14ac:dyDescent="0.25">
      <c r="B35" s="163"/>
      <c r="C35" s="168"/>
      <c r="D35" s="2">
        <v>2</v>
      </c>
      <c r="E35" s="2" t="s">
        <v>66</v>
      </c>
      <c r="F35" s="2">
        <v>1000000</v>
      </c>
      <c r="G35" s="2" t="s">
        <v>62</v>
      </c>
      <c r="H35" s="2">
        <v>0</v>
      </c>
      <c r="I35" s="90"/>
      <c r="J35" s="91"/>
      <c r="K35" s="91"/>
      <c r="L35" s="92"/>
    </row>
    <row r="36" spans="2:23" x14ac:dyDescent="0.25">
      <c r="B36" s="163"/>
      <c r="C36" s="168"/>
      <c r="D36" s="2">
        <v>3</v>
      </c>
      <c r="E36" s="2"/>
      <c r="F36" s="2">
        <v>0</v>
      </c>
      <c r="G36" s="2" t="s">
        <v>67</v>
      </c>
      <c r="H36" s="2">
        <v>0</v>
      </c>
      <c r="I36" s="90"/>
      <c r="J36" s="91"/>
      <c r="K36" s="91"/>
      <c r="L36" s="92"/>
    </row>
    <row r="37" spans="2:23" x14ac:dyDescent="0.25">
      <c r="B37" s="163"/>
      <c r="C37" s="168"/>
      <c r="D37" s="2">
        <v>4</v>
      </c>
      <c r="E37" s="2"/>
      <c r="F37">
        <v>0</v>
      </c>
      <c r="G37" s="2"/>
      <c r="H37" s="2">
        <v>0</v>
      </c>
      <c r="I37" s="90"/>
      <c r="J37" s="91"/>
      <c r="K37" s="91"/>
      <c r="L37" s="92"/>
    </row>
    <row r="38" spans="2:23" x14ac:dyDescent="0.25">
      <c r="B38" s="163"/>
      <c r="C38" s="168"/>
      <c r="D38" s="2">
        <v>5</v>
      </c>
      <c r="E38" s="2"/>
      <c r="F38" s="2">
        <v>0</v>
      </c>
      <c r="G38" s="31" t="s">
        <v>67</v>
      </c>
      <c r="H38" s="2">
        <v>0</v>
      </c>
      <c r="I38" s="90"/>
      <c r="J38" s="91"/>
      <c r="K38" s="91"/>
      <c r="L38" s="92"/>
    </row>
    <row r="39" spans="2:23" x14ac:dyDescent="0.25">
      <c r="B39" s="163"/>
      <c r="C39" s="168"/>
      <c r="D39" s="2">
        <v>6</v>
      </c>
      <c r="E39" s="2"/>
      <c r="F39" s="2">
        <v>0</v>
      </c>
      <c r="G39" s="2" t="s">
        <v>51</v>
      </c>
      <c r="H39" s="2">
        <v>0</v>
      </c>
      <c r="I39" s="90"/>
      <c r="J39" s="91"/>
      <c r="K39" s="91"/>
      <c r="L39" s="92"/>
    </row>
    <row r="40" spans="2:23" x14ac:dyDescent="0.25">
      <c r="B40" s="163"/>
      <c r="C40" s="168"/>
      <c r="D40" s="2">
        <v>7</v>
      </c>
      <c r="E40" s="2"/>
      <c r="F40" s="2">
        <v>0</v>
      </c>
      <c r="G40" s="2" t="s">
        <v>70</v>
      </c>
      <c r="H40" s="2">
        <v>0</v>
      </c>
      <c r="I40" s="90"/>
      <c r="J40" s="91"/>
      <c r="K40" s="91"/>
      <c r="L40" s="92"/>
    </row>
    <row r="41" spans="2:23" x14ac:dyDescent="0.25">
      <c r="B41" s="163"/>
      <c r="C41" s="168"/>
      <c r="D41" s="2">
        <v>8</v>
      </c>
      <c r="E41" s="2"/>
      <c r="F41" s="2">
        <v>0</v>
      </c>
      <c r="G41" s="2" t="s">
        <v>71</v>
      </c>
      <c r="H41" s="2">
        <v>0</v>
      </c>
      <c r="I41" s="90"/>
      <c r="J41" s="91"/>
      <c r="K41" s="91"/>
      <c r="L41" s="92"/>
    </row>
    <row r="42" spans="2:23" x14ac:dyDescent="0.25">
      <c r="B42" s="163"/>
      <c r="C42" s="168"/>
      <c r="D42" s="2">
        <v>9</v>
      </c>
      <c r="E42" s="2"/>
      <c r="F42" s="2">
        <v>0</v>
      </c>
      <c r="G42" s="2" t="s">
        <v>72</v>
      </c>
      <c r="H42" s="2">
        <v>0</v>
      </c>
      <c r="I42" s="90"/>
      <c r="J42" s="91"/>
      <c r="K42" s="91"/>
      <c r="L42" s="92"/>
    </row>
    <row r="43" spans="2:23" x14ac:dyDescent="0.25">
      <c r="B43" s="163"/>
      <c r="C43" s="168"/>
      <c r="D43" s="23">
        <v>10</v>
      </c>
      <c r="E43" s="23"/>
      <c r="F43" s="23">
        <v>0</v>
      </c>
      <c r="G43" s="23" t="s">
        <v>73</v>
      </c>
      <c r="H43" s="23">
        <v>0</v>
      </c>
      <c r="I43" s="90"/>
      <c r="J43" s="91"/>
      <c r="K43" s="91"/>
      <c r="L43" s="92"/>
    </row>
    <row r="44" spans="2:23" x14ac:dyDescent="0.25">
      <c r="B44" s="163"/>
      <c r="C44" s="168"/>
      <c r="D44" s="23">
        <v>11</v>
      </c>
      <c r="E44" s="23"/>
      <c r="F44" s="23">
        <v>0</v>
      </c>
      <c r="G44" s="23" t="s">
        <v>46</v>
      </c>
      <c r="H44" s="23">
        <v>0</v>
      </c>
      <c r="I44" s="90"/>
      <c r="J44" s="91"/>
      <c r="K44" s="91"/>
      <c r="L44" s="92"/>
    </row>
    <row r="45" spans="2:23" x14ac:dyDescent="0.25">
      <c r="B45" s="163"/>
      <c r="C45" s="168"/>
      <c r="D45" s="23">
        <v>12</v>
      </c>
      <c r="E45" s="23"/>
      <c r="F45" s="23">
        <v>0</v>
      </c>
      <c r="G45" s="23" t="s">
        <v>74</v>
      </c>
      <c r="H45" s="23">
        <v>0</v>
      </c>
      <c r="I45" s="90"/>
      <c r="J45" s="91"/>
      <c r="K45" s="91"/>
      <c r="L45" s="92"/>
    </row>
    <row r="46" spans="2:23" x14ac:dyDescent="0.25">
      <c r="B46" s="163"/>
      <c r="C46" s="168"/>
      <c r="D46" s="23">
        <v>13</v>
      </c>
      <c r="E46" s="23"/>
      <c r="F46" s="23">
        <v>0</v>
      </c>
      <c r="G46" s="23" t="s">
        <v>75</v>
      </c>
      <c r="H46" s="23">
        <v>0</v>
      </c>
      <c r="I46" s="90"/>
      <c r="J46" s="91"/>
      <c r="K46" s="91"/>
      <c r="L46" s="92"/>
    </row>
    <row r="47" spans="2:23" ht="15.75" thickBot="1" x14ac:dyDescent="0.3">
      <c r="B47" s="163"/>
      <c r="C47" s="169"/>
      <c r="D47" s="5">
        <v>14</v>
      </c>
      <c r="E47" s="5"/>
      <c r="F47" s="5">
        <v>0</v>
      </c>
      <c r="G47" s="32" t="s">
        <v>76</v>
      </c>
      <c r="H47" s="5">
        <v>0</v>
      </c>
      <c r="I47" s="93"/>
      <c r="J47" s="94"/>
      <c r="K47" s="94"/>
      <c r="L47" s="95"/>
      <c r="Q47" t="s">
        <v>89</v>
      </c>
    </row>
    <row r="48" spans="2:23" ht="15.75" thickBot="1" x14ac:dyDescent="0.3">
      <c r="B48" s="164"/>
      <c r="C48" s="165" t="s">
        <v>8</v>
      </c>
      <c r="D48" s="166"/>
      <c r="E48" s="46"/>
      <c r="F48" s="47">
        <f>SUM(F34:F47)</f>
        <v>3299000</v>
      </c>
      <c r="G48" s="46"/>
      <c r="H48" s="47">
        <v>0</v>
      </c>
      <c r="I48" s="135" t="s">
        <v>105</v>
      </c>
      <c r="J48" s="136"/>
      <c r="K48" s="136"/>
      <c r="L48" s="22">
        <v>1709900</v>
      </c>
    </row>
    <row r="49" spans="2:17" ht="15.75" thickBot="1" x14ac:dyDescent="0.3">
      <c r="B49" s="172">
        <v>4</v>
      </c>
      <c r="C49" s="174" t="s">
        <v>86</v>
      </c>
      <c r="D49" s="38" t="s">
        <v>4</v>
      </c>
      <c r="E49" s="39" t="s">
        <v>7</v>
      </c>
      <c r="F49" s="39" t="s">
        <v>6</v>
      </c>
      <c r="G49" s="39" t="s">
        <v>7</v>
      </c>
      <c r="H49" s="40">
        <v>0</v>
      </c>
      <c r="I49" s="151" t="s">
        <v>25</v>
      </c>
      <c r="J49" s="152"/>
      <c r="K49" s="152"/>
      <c r="L49" s="153"/>
      <c r="P49" s="33"/>
      <c r="Q49" s="33"/>
    </row>
    <row r="50" spans="2:17" x14ac:dyDescent="0.25">
      <c r="B50" s="172"/>
      <c r="C50" s="175"/>
      <c r="D50" s="41">
        <v>1</v>
      </c>
      <c r="E50" s="41" t="s">
        <v>35</v>
      </c>
      <c r="F50" s="41">
        <v>0</v>
      </c>
      <c r="G50" s="42"/>
      <c r="H50" s="42">
        <v>0</v>
      </c>
      <c r="I50" s="137" t="s">
        <v>87</v>
      </c>
      <c r="J50" s="138"/>
      <c r="K50" s="138"/>
      <c r="L50" s="139"/>
      <c r="P50" s="33"/>
      <c r="Q50" s="33"/>
    </row>
    <row r="51" spans="2:17" x14ac:dyDescent="0.25">
      <c r="B51" s="172"/>
      <c r="C51" s="175"/>
      <c r="D51" s="42">
        <v>2</v>
      </c>
      <c r="E51" s="42"/>
      <c r="F51" s="42">
        <v>0</v>
      </c>
      <c r="G51" s="42"/>
      <c r="H51" s="42">
        <v>0</v>
      </c>
      <c r="I51" s="140"/>
      <c r="J51" s="141"/>
      <c r="K51" s="141"/>
      <c r="L51" s="142"/>
    </row>
    <row r="52" spans="2:17" x14ac:dyDescent="0.25">
      <c r="B52" s="172"/>
      <c r="C52" s="175"/>
      <c r="D52" s="42">
        <v>3</v>
      </c>
      <c r="E52" s="42"/>
      <c r="F52" s="42">
        <v>0</v>
      </c>
      <c r="G52" s="42"/>
      <c r="H52" s="42">
        <v>0</v>
      </c>
      <c r="I52" s="140"/>
      <c r="J52" s="141"/>
      <c r="K52" s="141"/>
      <c r="L52" s="142"/>
    </row>
    <row r="53" spans="2:17" x14ac:dyDescent="0.25">
      <c r="B53" s="172"/>
      <c r="C53" s="175"/>
      <c r="D53" s="42">
        <v>4</v>
      </c>
      <c r="E53" s="42"/>
      <c r="F53" s="42">
        <v>0</v>
      </c>
      <c r="G53" s="42"/>
      <c r="H53" s="42">
        <v>0</v>
      </c>
      <c r="I53" s="140"/>
      <c r="J53" s="141"/>
      <c r="K53" s="141"/>
      <c r="L53" s="142"/>
    </row>
    <row r="54" spans="2:17" x14ac:dyDescent="0.25">
      <c r="B54" s="172"/>
      <c r="C54" s="175"/>
      <c r="D54" s="42">
        <v>5</v>
      </c>
      <c r="E54" s="42"/>
      <c r="F54" s="42">
        <v>0</v>
      </c>
      <c r="G54" s="42"/>
      <c r="H54" s="42">
        <v>0</v>
      </c>
      <c r="I54" s="140"/>
      <c r="J54" s="141"/>
      <c r="K54" s="141"/>
      <c r="L54" s="142"/>
    </row>
    <row r="55" spans="2:17" x14ac:dyDescent="0.25">
      <c r="B55" s="172"/>
      <c r="C55" s="175"/>
      <c r="D55" s="42">
        <v>6</v>
      </c>
      <c r="E55" s="42"/>
      <c r="F55" s="42">
        <v>0</v>
      </c>
      <c r="G55" s="42"/>
      <c r="H55" s="42">
        <v>0</v>
      </c>
      <c r="I55" s="140"/>
      <c r="J55" s="141"/>
      <c r="K55" s="141"/>
      <c r="L55" s="142"/>
    </row>
    <row r="56" spans="2:17" x14ac:dyDescent="0.25">
      <c r="B56" s="172"/>
      <c r="C56" s="175"/>
      <c r="D56" s="42">
        <v>7</v>
      </c>
      <c r="E56" s="42"/>
      <c r="F56" s="42">
        <v>0</v>
      </c>
      <c r="G56" s="42"/>
      <c r="H56" s="42">
        <v>0</v>
      </c>
      <c r="I56" s="140"/>
      <c r="J56" s="141"/>
      <c r="K56" s="141"/>
      <c r="L56" s="142"/>
    </row>
    <row r="57" spans="2:17" x14ac:dyDescent="0.25">
      <c r="B57" s="172"/>
      <c r="C57" s="175"/>
      <c r="D57" s="42">
        <v>8</v>
      </c>
      <c r="E57" s="42"/>
      <c r="F57" s="42">
        <v>0</v>
      </c>
      <c r="G57" s="42"/>
      <c r="H57" s="42">
        <v>0</v>
      </c>
      <c r="I57" s="140"/>
      <c r="J57" s="141"/>
      <c r="K57" s="141"/>
      <c r="L57" s="142"/>
    </row>
    <row r="58" spans="2:17" x14ac:dyDescent="0.25">
      <c r="B58" s="172"/>
      <c r="C58" s="175"/>
      <c r="D58" s="42">
        <v>9</v>
      </c>
      <c r="E58" s="42"/>
      <c r="F58" s="42">
        <v>0</v>
      </c>
      <c r="G58" s="42"/>
      <c r="H58" s="42">
        <v>0</v>
      </c>
      <c r="I58" s="140"/>
      <c r="J58" s="141"/>
      <c r="K58" s="141"/>
      <c r="L58" s="142"/>
    </row>
    <row r="59" spans="2:17" ht="15.75" thickBot="1" x14ac:dyDescent="0.3">
      <c r="B59" s="172"/>
      <c r="C59" s="176"/>
      <c r="D59" s="43">
        <v>10</v>
      </c>
      <c r="E59" s="43"/>
      <c r="F59" s="43">
        <v>0</v>
      </c>
      <c r="G59" s="43"/>
      <c r="H59" s="43">
        <v>0</v>
      </c>
      <c r="I59" s="143"/>
      <c r="J59" s="144"/>
      <c r="K59" s="144"/>
      <c r="L59" s="145"/>
    </row>
    <row r="60" spans="2:17" ht="15.75" thickBot="1" x14ac:dyDescent="0.3">
      <c r="B60" s="173"/>
      <c r="C60" s="151" t="s">
        <v>8</v>
      </c>
      <c r="D60" s="152"/>
      <c r="E60" s="44"/>
      <c r="F60" s="34">
        <f>SUM(F50:F59)</f>
        <v>0</v>
      </c>
      <c r="G60" s="44"/>
      <c r="H60" s="34">
        <f>SUM(H50:H59)</f>
        <v>0</v>
      </c>
      <c r="I60" s="146" t="s">
        <v>104</v>
      </c>
      <c r="J60" s="147"/>
      <c r="K60" s="147"/>
      <c r="L60" s="45">
        <v>1709900</v>
      </c>
    </row>
    <row r="61" spans="2:17" ht="15.75" thickBot="1" x14ac:dyDescent="0.3">
      <c r="B61" s="163">
        <v>5</v>
      </c>
      <c r="C61" s="167" t="s">
        <v>88</v>
      </c>
      <c r="D61" s="26" t="s">
        <v>4</v>
      </c>
      <c r="E61" s="27" t="s">
        <v>7</v>
      </c>
      <c r="F61" s="27" t="s">
        <v>6</v>
      </c>
      <c r="G61" s="27" t="s">
        <v>7</v>
      </c>
      <c r="H61" s="28" t="s">
        <v>6</v>
      </c>
      <c r="I61" s="117" t="s">
        <v>25</v>
      </c>
      <c r="J61" s="118"/>
      <c r="K61" s="118"/>
      <c r="L61" s="119"/>
    </row>
    <row r="62" spans="2:17" x14ac:dyDescent="0.25">
      <c r="B62" s="163"/>
      <c r="C62" s="168"/>
      <c r="D62" s="20">
        <v>1</v>
      </c>
      <c r="E62" s="20" t="s">
        <v>35</v>
      </c>
      <c r="F62" s="20">
        <v>1709900</v>
      </c>
      <c r="G62" s="2" t="s">
        <v>84</v>
      </c>
      <c r="H62" s="2"/>
      <c r="I62" s="87"/>
      <c r="J62" s="88"/>
      <c r="K62" s="88"/>
      <c r="L62" s="89"/>
    </row>
    <row r="63" spans="2:17" x14ac:dyDescent="0.25">
      <c r="B63" s="163"/>
      <c r="C63" s="168"/>
      <c r="D63" s="2">
        <v>2</v>
      </c>
      <c r="E63" s="2" t="s">
        <v>96</v>
      </c>
      <c r="F63" s="2">
        <v>217000</v>
      </c>
      <c r="G63" s="2" t="s">
        <v>85</v>
      </c>
      <c r="H63" s="2"/>
      <c r="I63" s="90"/>
      <c r="J63" s="91"/>
      <c r="K63" s="91"/>
      <c r="L63" s="92"/>
    </row>
    <row r="64" spans="2:17" x14ac:dyDescent="0.25">
      <c r="B64" s="163"/>
      <c r="C64" s="168"/>
      <c r="D64" s="2">
        <v>3</v>
      </c>
      <c r="E64" s="2"/>
      <c r="F64">
        <v>0</v>
      </c>
      <c r="G64" s="2" t="s">
        <v>39</v>
      </c>
      <c r="H64" s="2"/>
      <c r="I64" s="90"/>
      <c r="J64" s="91"/>
      <c r="K64" s="91"/>
      <c r="L64" s="92"/>
    </row>
    <row r="65" spans="2:12" x14ac:dyDescent="0.25">
      <c r="B65" s="163"/>
      <c r="C65" s="168"/>
      <c r="D65" s="2">
        <v>4</v>
      </c>
      <c r="E65" s="2"/>
      <c r="F65" s="2">
        <v>0</v>
      </c>
      <c r="G65" s="2" t="s">
        <v>39</v>
      </c>
      <c r="H65" s="2"/>
      <c r="I65" s="90"/>
      <c r="J65" s="91"/>
      <c r="K65" s="91"/>
      <c r="L65" s="92"/>
    </row>
    <row r="66" spans="2:12" x14ac:dyDescent="0.25">
      <c r="B66" s="163"/>
      <c r="C66" s="168"/>
      <c r="D66" s="2">
        <v>5</v>
      </c>
      <c r="E66" s="2"/>
      <c r="F66" s="2">
        <v>0</v>
      </c>
      <c r="G66" s="2" t="s">
        <v>91</v>
      </c>
      <c r="H66" s="2"/>
      <c r="I66" s="90"/>
      <c r="J66" s="91"/>
      <c r="K66" s="91"/>
      <c r="L66" s="92"/>
    </row>
    <row r="67" spans="2:12" x14ac:dyDescent="0.25">
      <c r="B67" s="163"/>
      <c r="C67" s="168"/>
      <c r="D67" s="2">
        <v>6</v>
      </c>
      <c r="E67" s="2"/>
      <c r="F67" s="2">
        <v>0</v>
      </c>
      <c r="G67" s="2" t="s">
        <v>39</v>
      </c>
      <c r="H67" s="2"/>
      <c r="I67" s="90"/>
      <c r="J67" s="91"/>
      <c r="K67" s="91"/>
      <c r="L67" s="92"/>
    </row>
    <row r="68" spans="2:12" x14ac:dyDescent="0.25">
      <c r="B68" s="163"/>
      <c r="C68" s="168"/>
      <c r="D68" s="2">
        <v>7</v>
      </c>
      <c r="E68" s="2"/>
      <c r="F68" s="2">
        <v>0</v>
      </c>
      <c r="G68" s="2" t="s">
        <v>112</v>
      </c>
      <c r="H68" s="2"/>
      <c r="I68" s="90"/>
      <c r="J68" s="91"/>
      <c r="K68" s="91"/>
      <c r="L68" s="92"/>
    </row>
    <row r="69" spans="2:12" x14ac:dyDescent="0.25">
      <c r="B69" s="163"/>
      <c r="C69" s="168"/>
      <c r="D69" s="2">
        <v>8</v>
      </c>
      <c r="E69" s="2"/>
      <c r="F69" s="2">
        <v>0</v>
      </c>
      <c r="G69" s="2" t="s">
        <v>92</v>
      </c>
      <c r="H69" s="2"/>
      <c r="I69" s="90"/>
      <c r="J69" s="91"/>
      <c r="K69" s="91"/>
      <c r="L69" s="92"/>
    </row>
    <row r="70" spans="2:12" x14ac:dyDescent="0.25">
      <c r="B70" s="163"/>
      <c r="C70" s="168"/>
      <c r="D70" s="2">
        <v>9</v>
      </c>
      <c r="E70" s="2"/>
      <c r="F70" s="2">
        <v>0</v>
      </c>
      <c r="G70" s="2" t="s">
        <v>90</v>
      </c>
      <c r="H70" s="2"/>
      <c r="I70" s="90"/>
      <c r="J70" s="91"/>
      <c r="K70" s="91"/>
      <c r="L70" s="92"/>
    </row>
    <row r="71" spans="2:12" x14ac:dyDescent="0.25">
      <c r="B71" s="163"/>
      <c r="C71" s="168"/>
      <c r="D71" s="2">
        <v>10</v>
      </c>
      <c r="E71" s="2"/>
      <c r="F71" s="2">
        <v>0</v>
      </c>
      <c r="G71" s="2" t="s">
        <v>94</v>
      </c>
      <c r="H71" s="2"/>
      <c r="I71" s="90"/>
      <c r="J71" s="91"/>
      <c r="K71" s="91"/>
      <c r="L71" s="92"/>
    </row>
    <row r="72" spans="2:12" x14ac:dyDescent="0.25">
      <c r="B72" s="163"/>
      <c r="C72" s="168"/>
      <c r="D72" s="2">
        <v>11</v>
      </c>
      <c r="E72" s="2"/>
      <c r="F72" s="2">
        <v>0</v>
      </c>
      <c r="G72" s="2" t="s">
        <v>113</v>
      </c>
      <c r="H72" s="2"/>
      <c r="I72" s="90"/>
      <c r="J72" s="91"/>
      <c r="K72" s="91"/>
      <c r="L72" s="92"/>
    </row>
    <row r="73" spans="2:12" x14ac:dyDescent="0.25">
      <c r="B73" s="163"/>
      <c r="C73" s="168"/>
      <c r="D73" s="2">
        <v>12</v>
      </c>
      <c r="E73" s="2"/>
      <c r="F73" s="2">
        <v>0</v>
      </c>
      <c r="G73" s="2"/>
      <c r="H73" s="2">
        <v>0</v>
      </c>
      <c r="I73" s="90"/>
      <c r="J73" s="91"/>
      <c r="K73" s="91"/>
      <c r="L73" s="92"/>
    </row>
    <row r="74" spans="2:12" ht="15.75" thickBot="1" x14ac:dyDescent="0.3">
      <c r="B74" s="163"/>
      <c r="C74" s="169"/>
      <c r="D74" s="5">
        <v>13</v>
      </c>
      <c r="E74" s="5"/>
      <c r="F74" s="5">
        <v>0</v>
      </c>
      <c r="G74" s="5"/>
      <c r="H74" s="5">
        <v>0</v>
      </c>
      <c r="I74" s="93"/>
      <c r="J74" s="94"/>
      <c r="K74" s="94"/>
      <c r="L74" s="95"/>
    </row>
    <row r="75" spans="2:12" ht="15.75" thickBot="1" x14ac:dyDescent="0.3">
      <c r="B75" s="164"/>
      <c r="C75" s="165" t="s">
        <v>8</v>
      </c>
      <c r="D75" s="166"/>
      <c r="E75" s="46"/>
      <c r="F75" s="47">
        <f>SUM(F62:F74)</f>
        <v>1926900</v>
      </c>
      <c r="G75" s="46"/>
      <c r="H75" s="47">
        <f>SUM(H62:H74)</f>
        <v>0</v>
      </c>
      <c r="I75" s="135" t="s">
        <v>103</v>
      </c>
      <c r="J75" s="136"/>
      <c r="K75" s="136"/>
      <c r="L75" s="22">
        <v>399700</v>
      </c>
    </row>
    <row r="76" spans="2:12" ht="15.75" thickBot="1" x14ac:dyDescent="0.3">
      <c r="B76" s="181">
        <v>6</v>
      </c>
      <c r="C76" s="167" t="s">
        <v>97</v>
      </c>
      <c r="D76" s="26" t="s">
        <v>4</v>
      </c>
      <c r="E76" s="27" t="s">
        <v>7</v>
      </c>
      <c r="F76" s="27" t="s">
        <v>6</v>
      </c>
      <c r="G76" s="27" t="s">
        <v>7</v>
      </c>
      <c r="H76" s="28" t="s">
        <v>6</v>
      </c>
      <c r="I76" s="117" t="s">
        <v>25</v>
      </c>
      <c r="J76" s="118"/>
      <c r="K76" s="118"/>
      <c r="L76" s="119"/>
    </row>
    <row r="77" spans="2:12" x14ac:dyDescent="0.25">
      <c r="B77" s="181"/>
      <c r="C77" s="168"/>
      <c r="D77" s="20">
        <v>1</v>
      </c>
      <c r="E77" s="20" t="s">
        <v>35</v>
      </c>
      <c r="F77" s="2">
        <v>399700</v>
      </c>
      <c r="G77" s="2" t="s">
        <v>51</v>
      </c>
      <c r="H77" s="2">
        <v>90000</v>
      </c>
      <c r="I77" s="87" t="s">
        <v>111</v>
      </c>
      <c r="J77" s="88"/>
      <c r="K77" s="88"/>
      <c r="L77" s="89"/>
    </row>
    <row r="78" spans="2:12" x14ac:dyDescent="0.25">
      <c r="B78" s="181"/>
      <c r="C78" s="168"/>
      <c r="D78" s="2">
        <v>2</v>
      </c>
      <c r="E78" s="2" t="s">
        <v>98</v>
      </c>
      <c r="F78" s="2">
        <v>500000</v>
      </c>
      <c r="G78" s="2" t="s">
        <v>90</v>
      </c>
      <c r="H78" s="2">
        <v>54000</v>
      </c>
      <c r="I78" s="90"/>
      <c r="J78" s="91"/>
      <c r="K78" s="91"/>
      <c r="L78" s="92"/>
    </row>
    <row r="79" spans="2:12" x14ac:dyDescent="0.25">
      <c r="B79" s="181"/>
      <c r="C79" s="168"/>
      <c r="D79" s="2">
        <v>3</v>
      </c>
      <c r="E79" s="2" t="s">
        <v>100</v>
      </c>
      <c r="F79" s="2">
        <v>500000</v>
      </c>
      <c r="G79" s="2" t="s">
        <v>91</v>
      </c>
      <c r="H79" s="2">
        <v>183000</v>
      </c>
      <c r="I79" s="90"/>
      <c r="J79" s="91"/>
      <c r="K79" s="91"/>
      <c r="L79" s="92"/>
    </row>
    <row r="80" spans="2:12" x14ac:dyDescent="0.25">
      <c r="B80" s="181"/>
      <c r="C80" s="168"/>
      <c r="D80" s="2">
        <v>4</v>
      </c>
      <c r="E80" s="2" t="s">
        <v>109</v>
      </c>
      <c r="F80" s="2">
        <v>560000</v>
      </c>
      <c r="G80" s="2" t="s">
        <v>94</v>
      </c>
      <c r="H80" s="2">
        <v>37000</v>
      </c>
      <c r="I80" s="90"/>
      <c r="J80" s="91"/>
      <c r="K80" s="91"/>
      <c r="L80" s="92"/>
    </row>
    <row r="81" spans="2:21" x14ac:dyDescent="0.25">
      <c r="B81" s="181"/>
      <c r="C81" s="168"/>
      <c r="D81" s="2">
        <v>5</v>
      </c>
      <c r="E81" s="2"/>
      <c r="F81" s="2">
        <v>0</v>
      </c>
      <c r="G81" s="2" t="s">
        <v>113</v>
      </c>
      <c r="H81" s="2">
        <v>170000</v>
      </c>
      <c r="I81" s="90"/>
      <c r="J81" s="91"/>
      <c r="K81" s="91"/>
      <c r="L81" s="92"/>
    </row>
    <row r="82" spans="2:21" x14ac:dyDescent="0.25">
      <c r="B82" s="181"/>
      <c r="C82" s="168"/>
      <c r="D82" s="2">
        <v>6</v>
      </c>
      <c r="E82" s="2"/>
      <c r="F82" s="2">
        <v>0</v>
      </c>
      <c r="G82" s="2" t="s">
        <v>113</v>
      </c>
      <c r="H82" s="2">
        <v>445000</v>
      </c>
      <c r="I82" s="90"/>
      <c r="J82" s="91"/>
      <c r="K82" s="91"/>
      <c r="L82" s="92"/>
    </row>
    <row r="83" spans="2:21" x14ac:dyDescent="0.25">
      <c r="B83" s="181"/>
      <c r="C83" s="168"/>
      <c r="D83" s="2">
        <v>7</v>
      </c>
      <c r="E83" s="2"/>
      <c r="F83" s="2">
        <v>0</v>
      </c>
      <c r="G83" s="2" t="s">
        <v>40</v>
      </c>
      <c r="H83" s="2">
        <v>35000</v>
      </c>
      <c r="I83" s="90"/>
      <c r="J83" s="91"/>
      <c r="K83" s="91"/>
      <c r="L83" s="92"/>
    </row>
    <row r="84" spans="2:21" x14ac:dyDescent="0.25">
      <c r="B84" s="181"/>
      <c r="C84" s="168"/>
      <c r="D84" s="2">
        <v>8</v>
      </c>
      <c r="E84" s="2"/>
      <c r="F84" s="2">
        <v>0</v>
      </c>
      <c r="G84" s="2" t="s">
        <v>108</v>
      </c>
      <c r="H84" s="2">
        <v>150000</v>
      </c>
      <c r="I84" s="90"/>
      <c r="J84" s="91"/>
      <c r="K84" s="91"/>
      <c r="L84" s="92"/>
    </row>
    <row r="85" spans="2:21" x14ac:dyDescent="0.25">
      <c r="B85" s="181"/>
      <c r="C85" s="168"/>
      <c r="D85" s="2">
        <v>9</v>
      </c>
      <c r="E85" s="2"/>
      <c r="F85" s="2">
        <v>0</v>
      </c>
      <c r="G85" s="2" t="s">
        <v>110</v>
      </c>
      <c r="H85" s="2">
        <v>70000</v>
      </c>
      <c r="I85" s="90"/>
      <c r="J85" s="91"/>
      <c r="K85" s="91"/>
      <c r="L85" s="92"/>
    </row>
    <row r="86" spans="2:21" x14ac:dyDescent="0.25">
      <c r="B86" s="181"/>
      <c r="C86" s="168"/>
      <c r="D86" s="23"/>
      <c r="E86" s="23"/>
      <c r="F86" s="23">
        <v>0</v>
      </c>
      <c r="G86" s="23" t="s">
        <v>95</v>
      </c>
      <c r="H86" s="23">
        <v>500000</v>
      </c>
      <c r="I86" s="90"/>
      <c r="J86" s="91"/>
      <c r="K86" s="91"/>
      <c r="L86" s="92"/>
    </row>
    <row r="87" spans="2:21" x14ac:dyDescent="0.25">
      <c r="B87" s="181"/>
      <c r="C87" s="168"/>
      <c r="D87" s="23"/>
      <c r="E87" s="23"/>
      <c r="F87" s="23">
        <v>0</v>
      </c>
      <c r="G87" s="23"/>
      <c r="H87" s="23">
        <v>0</v>
      </c>
      <c r="I87" s="90"/>
      <c r="J87" s="91"/>
      <c r="K87" s="91"/>
      <c r="L87" s="92"/>
    </row>
    <row r="88" spans="2:21" x14ac:dyDescent="0.25">
      <c r="B88" s="181"/>
      <c r="C88" s="168"/>
      <c r="D88" s="23"/>
      <c r="E88" s="23"/>
      <c r="F88" s="23">
        <v>0</v>
      </c>
      <c r="G88" s="23"/>
      <c r="H88" s="23">
        <v>0</v>
      </c>
      <c r="I88" s="90"/>
      <c r="J88" s="91"/>
      <c r="K88" s="91"/>
      <c r="L88" s="92"/>
    </row>
    <row r="89" spans="2:21" ht="15.75" thickBot="1" x14ac:dyDescent="0.3">
      <c r="B89" s="181"/>
      <c r="C89" s="169"/>
      <c r="D89" s="5">
        <v>10</v>
      </c>
      <c r="E89" s="5"/>
      <c r="F89" s="5">
        <v>0</v>
      </c>
      <c r="G89" s="5"/>
      <c r="H89" s="5">
        <v>0</v>
      </c>
      <c r="I89" s="93"/>
      <c r="J89" s="94"/>
      <c r="K89" s="94"/>
      <c r="L89" s="95"/>
    </row>
    <row r="90" spans="2:21" ht="15.75" thickBot="1" x14ac:dyDescent="0.3">
      <c r="B90" s="182"/>
      <c r="C90" s="117" t="s">
        <v>8</v>
      </c>
      <c r="D90" s="118"/>
      <c r="E90" s="1"/>
      <c r="F90" s="3">
        <f>SUM(F77:F89)</f>
        <v>1959700</v>
      </c>
      <c r="G90" s="1"/>
      <c r="H90" s="3">
        <f>SUM(H77:H89)</f>
        <v>1734000</v>
      </c>
      <c r="I90" s="135" t="s">
        <v>107</v>
      </c>
      <c r="J90" s="136"/>
      <c r="K90" s="136"/>
      <c r="L90" s="22">
        <v>211100</v>
      </c>
    </row>
    <row r="91" spans="2:21" ht="15.75" thickBot="1" x14ac:dyDescent="0.3">
      <c r="B91" s="115">
        <v>7</v>
      </c>
      <c r="C91" s="183" t="s">
        <v>102</v>
      </c>
      <c r="D91" s="72" t="s">
        <v>4</v>
      </c>
      <c r="E91" s="73" t="s">
        <v>7</v>
      </c>
      <c r="F91" s="73" t="s">
        <v>6</v>
      </c>
      <c r="G91" s="73" t="s">
        <v>7</v>
      </c>
      <c r="H91" s="74" t="s">
        <v>6</v>
      </c>
      <c r="I91" s="120" t="s">
        <v>25</v>
      </c>
      <c r="J91" s="121"/>
      <c r="K91" s="121"/>
      <c r="L91" s="122"/>
      <c r="Q91" t="s">
        <v>89</v>
      </c>
    </row>
    <row r="92" spans="2:21" x14ac:dyDescent="0.25">
      <c r="B92" s="115"/>
      <c r="C92" s="184"/>
      <c r="D92" s="69">
        <v>1</v>
      </c>
      <c r="E92" s="69" t="s">
        <v>35</v>
      </c>
      <c r="F92" s="67">
        <v>211100</v>
      </c>
      <c r="G92" s="67" t="s">
        <v>90</v>
      </c>
      <c r="H92" s="67"/>
      <c r="I92" s="96" t="s">
        <v>121</v>
      </c>
      <c r="J92" s="97"/>
      <c r="K92" s="97"/>
      <c r="L92" s="98"/>
      <c r="U92" t="s">
        <v>89</v>
      </c>
    </row>
    <row r="93" spans="2:21" x14ac:dyDescent="0.25">
      <c r="B93" s="115"/>
      <c r="C93" s="184"/>
      <c r="D93" s="67">
        <v>2</v>
      </c>
      <c r="E93" s="67" t="s">
        <v>115</v>
      </c>
      <c r="F93" s="67"/>
      <c r="G93" s="67" t="s">
        <v>94</v>
      </c>
      <c r="H93" s="67"/>
      <c r="I93" s="99"/>
      <c r="J93" s="100"/>
      <c r="K93" s="100"/>
      <c r="L93" s="101"/>
    </row>
    <row r="94" spans="2:21" x14ac:dyDescent="0.25">
      <c r="B94" s="115"/>
      <c r="C94" s="184"/>
      <c r="D94" s="67">
        <v>3</v>
      </c>
      <c r="E94" s="67" t="s">
        <v>116</v>
      </c>
      <c r="F94" s="67"/>
      <c r="G94" s="67" t="s">
        <v>114</v>
      </c>
      <c r="H94" s="67"/>
      <c r="I94" s="99"/>
      <c r="J94" s="100"/>
      <c r="K94" s="100"/>
      <c r="L94" s="101"/>
    </row>
    <row r="95" spans="2:21" x14ac:dyDescent="0.25">
      <c r="B95" s="115"/>
      <c r="C95" s="184"/>
      <c r="D95" s="67">
        <v>4</v>
      </c>
      <c r="E95" s="67" t="s">
        <v>117</v>
      </c>
      <c r="F95" s="67"/>
      <c r="G95" s="67" t="s">
        <v>118</v>
      </c>
      <c r="H95" s="67"/>
      <c r="I95" s="99"/>
      <c r="J95" s="100"/>
      <c r="K95" s="100"/>
      <c r="L95" s="101"/>
    </row>
    <row r="96" spans="2:21" x14ac:dyDescent="0.25">
      <c r="B96" s="115"/>
      <c r="C96" s="184"/>
      <c r="D96" s="67">
        <v>5</v>
      </c>
      <c r="E96" s="67" t="s">
        <v>122</v>
      </c>
      <c r="F96" s="67"/>
      <c r="G96" s="67" t="s">
        <v>119</v>
      </c>
      <c r="H96" s="67"/>
      <c r="I96" s="99"/>
      <c r="J96" s="100"/>
      <c r="K96" s="100"/>
      <c r="L96" s="101"/>
    </row>
    <row r="97" spans="2:20" x14ac:dyDescent="0.25">
      <c r="B97" s="115"/>
      <c r="C97" s="184"/>
      <c r="D97" s="67">
        <v>6</v>
      </c>
      <c r="E97" s="67" t="s">
        <v>123</v>
      </c>
      <c r="F97" s="67"/>
      <c r="G97" s="67" t="s">
        <v>95</v>
      </c>
      <c r="H97" s="67"/>
      <c r="I97" s="99"/>
      <c r="J97" s="100"/>
      <c r="K97" s="100"/>
      <c r="L97" s="101"/>
    </row>
    <row r="98" spans="2:20" x14ac:dyDescent="0.25">
      <c r="B98" s="115"/>
      <c r="C98" s="184"/>
      <c r="D98" s="67">
        <v>7</v>
      </c>
      <c r="E98" s="67"/>
      <c r="F98" s="67">
        <v>0</v>
      </c>
      <c r="G98" s="67" t="s">
        <v>120</v>
      </c>
      <c r="H98" s="67"/>
      <c r="I98" s="99"/>
      <c r="J98" s="100"/>
      <c r="K98" s="100"/>
      <c r="L98" s="101"/>
    </row>
    <row r="99" spans="2:20" x14ac:dyDescent="0.25">
      <c r="B99" s="115"/>
      <c r="C99" s="184"/>
      <c r="D99" s="67">
        <v>8</v>
      </c>
      <c r="E99" s="67"/>
      <c r="F99" s="67">
        <v>0</v>
      </c>
      <c r="G99" s="67" t="s">
        <v>124</v>
      </c>
      <c r="H99" s="67"/>
      <c r="I99" s="99"/>
      <c r="J99" s="100"/>
      <c r="K99" s="100"/>
      <c r="L99" s="101"/>
    </row>
    <row r="100" spans="2:20" x14ac:dyDescent="0.25">
      <c r="B100" s="115"/>
      <c r="C100" s="184"/>
      <c r="D100" s="67">
        <v>9</v>
      </c>
      <c r="E100" s="67"/>
      <c r="F100" s="67">
        <v>0</v>
      </c>
      <c r="G100" s="67" t="s">
        <v>49</v>
      </c>
      <c r="H100" s="67"/>
      <c r="I100" s="99"/>
      <c r="J100" s="100"/>
      <c r="K100" s="100"/>
      <c r="L100" s="101"/>
    </row>
    <row r="101" spans="2:20" x14ac:dyDescent="0.25">
      <c r="B101" s="115"/>
      <c r="C101" s="184"/>
      <c r="D101" s="75"/>
      <c r="E101" s="75"/>
      <c r="F101" s="75">
        <v>0</v>
      </c>
      <c r="G101" s="75" t="s">
        <v>125</v>
      </c>
      <c r="H101" s="75"/>
      <c r="I101" s="99"/>
      <c r="J101" s="100"/>
      <c r="K101" s="100"/>
      <c r="L101" s="101"/>
    </row>
    <row r="102" spans="2:20" x14ac:dyDescent="0.25">
      <c r="B102" s="115"/>
      <c r="C102" s="184"/>
      <c r="D102" s="75"/>
      <c r="E102" s="75"/>
      <c r="F102" s="75">
        <v>0</v>
      </c>
      <c r="G102" s="75" t="s">
        <v>126</v>
      </c>
      <c r="H102" s="75"/>
      <c r="I102" s="99"/>
      <c r="J102" s="100"/>
      <c r="K102" s="100"/>
      <c r="L102" s="101"/>
    </row>
    <row r="103" spans="2:20" ht="15.75" thickBot="1" x14ac:dyDescent="0.3">
      <c r="B103" s="115"/>
      <c r="C103" s="185"/>
      <c r="D103" s="70">
        <v>10</v>
      </c>
      <c r="E103" s="70"/>
      <c r="F103" s="70">
        <v>0</v>
      </c>
      <c r="G103" s="70" t="s">
        <v>127</v>
      </c>
      <c r="H103" s="70"/>
      <c r="I103" s="102"/>
      <c r="J103" s="103"/>
      <c r="K103" s="103"/>
      <c r="L103" s="104"/>
    </row>
    <row r="104" spans="2:20" s="50" customFormat="1" ht="19.5" thickBot="1" x14ac:dyDescent="0.35">
      <c r="B104" s="116"/>
      <c r="C104" s="120" t="s">
        <v>8</v>
      </c>
      <c r="D104" s="121"/>
      <c r="E104" s="21"/>
      <c r="F104" s="30">
        <f>SUM(F92:F103)</f>
        <v>211100</v>
      </c>
      <c r="G104" s="21"/>
      <c r="H104" s="30">
        <f>SUM(H92:H103)</f>
        <v>0</v>
      </c>
      <c r="I104" s="135" t="s">
        <v>128</v>
      </c>
      <c r="J104" s="136"/>
      <c r="K104" s="136"/>
      <c r="L104" s="49">
        <v>5642905</v>
      </c>
      <c r="Q104" s="52"/>
      <c r="S104" s="52"/>
    </row>
    <row r="105" spans="2:20" ht="15.75" thickBot="1" x14ac:dyDescent="0.3">
      <c r="B105" s="181">
        <v>8</v>
      </c>
      <c r="C105" s="167" t="s">
        <v>132</v>
      </c>
      <c r="D105" s="26" t="s">
        <v>4</v>
      </c>
      <c r="E105" s="27" t="s">
        <v>7</v>
      </c>
      <c r="F105" s="27" t="s">
        <v>6</v>
      </c>
      <c r="G105" s="27" t="s">
        <v>7</v>
      </c>
      <c r="H105" s="28" t="s">
        <v>6</v>
      </c>
      <c r="I105" s="117" t="s">
        <v>25</v>
      </c>
      <c r="J105" s="118"/>
      <c r="K105" s="118"/>
      <c r="L105" s="119"/>
    </row>
    <row r="106" spans="2:20" x14ac:dyDescent="0.25">
      <c r="B106" s="181"/>
      <c r="C106" s="168"/>
      <c r="D106" s="20">
        <v>1</v>
      </c>
      <c r="E106" s="20" t="s">
        <v>35</v>
      </c>
      <c r="F106" s="2">
        <v>5642905</v>
      </c>
      <c r="G106" s="2" t="s">
        <v>130</v>
      </c>
      <c r="H106" s="2"/>
      <c r="I106" s="87" t="s">
        <v>135</v>
      </c>
      <c r="J106" s="88"/>
      <c r="K106" s="88"/>
      <c r="L106" s="89"/>
    </row>
    <row r="107" spans="2:20" x14ac:dyDescent="0.25">
      <c r="B107" s="181"/>
      <c r="C107" s="168"/>
      <c r="D107" s="2">
        <v>2</v>
      </c>
      <c r="E107" s="2" t="s">
        <v>98</v>
      </c>
      <c r="F107" s="2">
        <v>50000</v>
      </c>
      <c r="G107" s="2" t="s">
        <v>113</v>
      </c>
      <c r="H107" s="2"/>
      <c r="I107" s="90"/>
      <c r="J107" s="91"/>
      <c r="K107" s="91"/>
      <c r="L107" s="92"/>
      <c r="R107" s="33"/>
      <c r="T107" s="33"/>
    </row>
    <row r="108" spans="2:20" x14ac:dyDescent="0.25">
      <c r="B108" s="181"/>
      <c r="C108" s="168"/>
      <c r="D108" s="2">
        <v>3</v>
      </c>
      <c r="E108" s="2" t="s">
        <v>134</v>
      </c>
      <c r="F108" s="2">
        <v>15000</v>
      </c>
      <c r="G108" s="2" t="s">
        <v>120</v>
      </c>
      <c r="H108" s="2"/>
      <c r="I108" s="90"/>
      <c r="J108" s="91"/>
      <c r="K108" s="91"/>
      <c r="L108" s="92"/>
    </row>
    <row r="109" spans="2:20" x14ac:dyDescent="0.25">
      <c r="B109" s="181"/>
      <c r="C109" s="168"/>
      <c r="D109" s="2">
        <v>4</v>
      </c>
      <c r="E109" s="51" t="s">
        <v>162</v>
      </c>
      <c r="F109" s="54">
        <v>200000</v>
      </c>
      <c r="G109" s="2" t="s">
        <v>140</v>
      </c>
      <c r="H109" s="2"/>
      <c r="I109" s="90"/>
      <c r="J109" s="91"/>
      <c r="K109" s="91"/>
      <c r="L109" s="92"/>
      <c r="R109" s="33"/>
    </row>
    <row r="110" spans="2:20" x14ac:dyDescent="0.25">
      <c r="B110" s="181"/>
      <c r="C110" s="168"/>
      <c r="D110" s="2">
        <v>5</v>
      </c>
      <c r="F110" s="2"/>
      <c r="G110" s="2" t="s">
        <v>113</v>
      </c>
      <c r="H110" s="2"/>
      <c r="I110" s="90"/>
      <c r="J110" s="91"/>
      <c r="K110" s="91"/>
      <c r="L110" s="92"/>
    </row>
    <row r="111" spans="2:20" ht="15" customHeight="1" x14ac:dyDescent="0.25">
      <c r="B111" s="181"/>
      <c r="C111" s="168"/>
      <c r="D111" s="2">
        <v>6</v>
      </c>
      <c r="E111" s="51"/>
      <c r="F111" s="51"/>
      <c r="G111" s="2" t="s">
        <v>136</v>
      </c>
      <c r="H111" s="2"/>
      <c r="I111" s="90"/>
      <c r="J111" s="91"/>
      <c r="K111" s="91"/>
      <c r="L111" s="92"/>
    </row>
    <row r="112" spans="2:20" x14ac:dyDescent="0.25">
      <c r="B112" s="181"/>
      <c r="C112" s="168"/>
      <c r="D112" s="2">
        <v>7</v>
      </c>
      <c r="E112" s="2"/>
      <c r="F112" s="2">
        <v>0</v>
      </c>
      <c r="G112" s="2" t="s">
        <v>137</v>
      </c>
      <c r="H112" s="2"/>
      <c r="I112" s="90"/>
      <c r="J112" s="91"/>
      <c r="K112" s="91"/>
      <c r="L112" s="92"/>
    </row>
    <row r="113" spans="2:21" x14ac:dyDescent="0.25">
      <c r="B113" s="181"/>
      <c r="C113" s="168"/>
      <c r="D113" s="2"/>
      <c r="E113" s="2"/>
      <c r="F113" s="2">
        <v>0</v>
      </c>
      <c r="G113" s="2" t="s">
        <v>141</v>
      </c>
      <c r="H113" s="2"/>
      <c r="I113" s="90"/>
      <c r="J113" s="91"/>
      <c r="K113" s="91"/>
      <c r="L113" s="92"/>
    </row>
    <row r="114" spans="2:21" x14ac:dyDescent="0.25">
      <c r="B114" s="181"/>
      <c r="C114" s="168"/>
      <c r="D114" s="2"/>
      <c r="E114" s="2"/>
      <c r="F114" s="2">
        <v>0</v>
      </c>
      <c r="G114" s="2" t="s">
        <v>95</v>
      </c>
      <c r="H114" s="2"/>
      <c r="I114" s="90"/>
      <c r="J114" s="91"/>
      <c r="K114" s="91"/>
      <c r="L114" s="92"/>
    </row>
    <row r="115" spans="2:21" x14ac:dyDescent="0.25">
      <c r="B115" s="181"/>
      <c r="C115" s="168"/>
      <c r="D115" s="2"/>
      <c r="E115" s="2"/>
      <c r="F115" s="2">
        <v>0</v>
      </c>
      <c r="G115" s="2" t="s">
        <v>90</v>
      </c>
      <c r="H115" s="2"/>
      <c r="I115" s="90"/>
      <c r="J115" s="91"/>
      <c r="K115" s="91"/>
      <c r="L115" s="92"/>
    </row>
    <row r="116" spans="2:21" x14ac:dyDescent="0.25">
      <c r="B116" s="181"/>
      <c r="C116" s="168"/>
      <c r="D116" s="2">
        <v>8</v>
      </c>
      <c r="E116" s="2"/>
      <c r="F116" s="2">
        <v>0</v>
      </c>
      <c r="G116" s="2"/>
      <c r="H116" s="2"/>
      <c r="I116" s="90"/>
      <c r="J116" s="91"/>
      <c r="K116" s="91"/>
      <c r="L116" s="92"/>
    </row>
    <row r="117" spans="2:21" ht="19.5" thickBot="1" x14ac:dyDescent="0.35">
      <c r="B117" s="181"/>
      <c r="C117" s="168"/>
      <c r="D117" s="2">
        <v>9</v>
      </c>
      <c r="E117" s="2"/>
      <c r="F117" s="2">
        <v>0</v>
      </c>
      <c r="G117" s="2"/>
      <c r="H117" s="2">
        <v>0</v>
      </c>
      <c r="I117" s="90"/>
      <c r="J117" s="91"/>
      <c r="K117" s="91"/>
      <c r="L117" s="92"/>
      <c r="O117" s="53" t="s">
        <v>19</v>
      </c>
    </row>
    <row r="118" spans="2:21" ht="15.75" thickBot="1" x14ac:dyDescent="0.3">
      <c r="B118" s="181"/>
      <c r="C118" s="169"/>
      <c r="D118" s="5">
        <v>10</v>
      </c>
      <c r="E118" s="5"/>
      <c r="F118" s="5">
        <v>0</v>
      </c>
      <c r="G118" s="5"/>
      <c r="H118" s="5">
        <v>0</v>
      </c>
      <c r="I118" s="93"/>
      <c r="J118" s="94"/>
      <c r="K118" s="94"/>
      <c r="L118" s="95"/>
      <c r="O118" s="229" t="s">
        <v>138</v>
      </c>
      <c r="P118" s="230"/>
      <c r="R118" s="229" t="s">
        <v>139</v>
      </c>
      <c r="S118" s="230"/>
    </row>
    <row r="119" spans="2:21" ht="15.75" thickBot="1" x14ac:dyDescent="0.3">
      <c r="B119" s="182"/>
      <c r="C119" s="117" t="s">
        <v>8</v>
      </c>
      <c r="D119" s="118"/>
      <c r="E119" s="1"/>
      <c r="F119" s="3">
        <f>SUM(F106:F118)</f>
        <v>5907905</v>
      </c>
      <c r="G119" s="1"/>
      <c r="H119" s="3">
        <f>SUM(H106:H118)</f>
        <v>0</v>
      </c>
      <c r="I119" s="135" t="s">
        <v>36</v>
      </c>
      <c r="J119" s="136"/>
      <c r="K119" s="136"/>
      <c r="L119" s="22">
        <f>37500+F96</f>
        <v>37500</v>
      </c>
      <c r="O119" s="87" t="str">
        <f>+U14</f>
        <v>9390905</v>
      </c>
      <c r="P119" s="89"/>
      <c r="R119" s="87">
        <f>+O119-4709205</f>
        <v>4681700</v>
      </c>
      <c r="S119" s="89"/>
      <c r="U119" s="33"/>
    </row>
    <row r="120" spans="2:21" ht="15.75" thickBot="1" x14ac:dyDescent="0.3">
      <c r="B120" s="181">
        <v>9</v>
      </c>
      <c r="C120" s="167" t="s">
        <v>142</v>
      </c>
      <c r="D120" s="26" t="s">
        <v>4</v>
      </c>
      <c r="E120" s="27" t="s">
        <v>7</v>
      </c>
      <c r="F120" s="27" t="s">
        <v>6</v>
      </c>
      <c r="G120" s="27" t="s">
        <v>7</v>
      </c>
      <c r="H120" s="28" t="s">
        <v>6</v>
      </c>
      <c r="I120" s="117" t="s">
        <v>25</v>
      </c>
      <c r="J120" s="118"/>
      <c r="K120" s="118"/>
      <c r="L120" s="119"/>
      <c r="O120" s="93"/>
      <c r="P120" s="95"/>
      <c r="R120" s="93"/>
      <c r="S120" s="95"/>
    </row>
    <row r="121" spans="2:21" x14ac:dyDescent="0.25">
      <c r="B121" s="181"/>
      <c r="C121" s="168"/>
      <c r="D121" s="20">
        <v>1</v>
      </c>
      <c r="E121" s="20" t="s">
        <v>35</v>
      </c>
      <c r="F121" s="2">
        <v>37500</v>
      </c>
      <c r="G121" s="2" t="s">
        <v>150</v>
      </c>
      <c r="H121" s="2">
        <v>13500</v>
      </c>
      <c r="I121" s="87"/>
      <c r="J121" s="88"/>
      <c r="K121" s="88"/>
      <c r="L121" s="89"/>
    </row>
    <row r="122" spans="2:21" x14ac:dyDescent="0.25">
      <c r="B122" s="181"/>
      <c r="C122" s="168"/>
      <c r="D122" s="2">
        <v>2</v>
      </c>
      <c r="E122" s="2" t="s">
        <v>90</v>
      </c>
      <c r="F122" s="2">
        <f>165000+15000+1200</f>
        <v>181200</v>
      </c>
      <c r="G122" s="2" t="s">
        <v>151</v>
      </c>
      <c r="H122" s="2">
        <v>20000</v>
      </c>
      <c r="I122" s="90"/>
      <c r="J122" s="91"/>
      <c r="K122" s="91"/>
      <c r="L122" s="92"/>
    </row>
    <row r="123" spans="2:21" x14ac:dyDescent="0.25">
      <c r="B123" s="181"/>
      <c r="C123" s="168"/>
      <c r="D123" s="2">
        <v>3</v>
      </c>
      <c r="E123" s="2" t="s">
        <v>90</v>
      </c>
      <c r="F123" s="2">
        <f>46000+32000+9000</f>
        <v>87000</v>
      </c>
      <c r="G123" s="2" t="s">
        <v>90</v>
      </c>
      <c r="H123" s="2"/>
      <c r="I123" s="90"/>
      <c r="J123" s="91"/>
      <c r="K123" s="91"/>
      <c r="L123" s="92"/>
    </row>
    <row r="124" spans="2:21" x14ac:dyDescent="0.25">
      <c r="B124" s="181"/>
      <c r="C124" s="168"/>
      <c r="D124" s="2">
        <v>4</v>
      </c>
      <c r="E124" s="2" t="s">
        <v>145</v>
      </c>
      <c r="F124" s="2">
        <v>2000000</v>
      </c>
      <c r="G124" s="2" t="s">
        <v>152</v>
      </c>
      <c r="H124" s="2"/>
      <c r="I124" s="90"/>
      <c r="J124" s="91"/>
      <c r="K124" s="91"/>
      <c r="L124" s="92"/>
    </row>
    <row r="125" spans="2:21" x14ac:dyDescent="0.25">
      <c r="B125" s="181"/>
      <c r="C125" s="168"/>
      <c r="D125" s="2">
        <v>5</v>
      </c>
      <c r="E125" s="2"/>
      <c r="F125" s="2">
        <v>0</v>
      </c>
      <c r="G125" s="2" t="s">
        <v>95</v>
      </c>
      <c r="H125" s="2"/>
      <c r="I125" s="90"/>
      <c r="J125" s="91"/>
      <c r="K125" s="91"/>
      <c r="L125" s="92"/>
    </row>
    <row r="126" spans="2:21" x14ac:dyDescent="0.25">
      <c r="B126" s="181"/>
      <c r="C126" s="168"/>
      <c r="D126" s="2">
        <v>6</v>
      </c>
      <c r="E126" s="2"/>
      <c r="F126" s="2">
        <v>0</v>
      </c>
      <c r="G126" s="2" t="s">
        <v>95</v>
      </c>
      <c r="H126" s="2"/>
      <c r="I126" s="90"/>
      <c r="J126" s="91"/>
      <c r="K126" s="91"/>
      <c r="L126" s="92"/>
    </row>
    <row r="127" spans="2:21" x14ac:dyDescent="0.25">
      <c r="B127" s="181"/>
      <c r="C127" s="168"/>
      <c r="D127" s="2">
        <v>7</v>
      </c>
      <c r="E127" s="2"/>
      <c r="F127" s="2">
        <v>0</v>
      </c>
      <c r="G127" s="2" t="s">
        <v>120</v>
      </c>
      <c r="H127" s="2"/>
      <c r="I127" s="90"/>
      <c r="J127" s="91"/>
      <c r="K127" s="91"/>
      <c r="L127" s="92"/>
    </row>
    <row r="128" spans="2:21" x14ac:dyDescent="0.25">
      <c r="B128" s="181"/>
      <c r="C128" s="168"/>
      <c r="D128" s="2">
        <v>8</v>
      </c>
      <c r="E128" s="2"/>
      <c r="F128" s="2">
        <v>0</v>
      </c>
      <c r="G128" s="2" t="s">
        <v>95</v>
      </c>
      <c r="H128" s="2"/>
      <c r="I128" s="90"/>
      <c r="J128" s="91"/>
      <c r="K128" s="91"/>
      <c r="L128" s="92"/>
    </row>
    <row r="129" spans="2:12" x14ac:dyDescent="0.25">
      <c r="B129" s="181"/>
      <c r="C129" s="168"/>
      <c r="D129" s="2">
        <v>9</v>
      </c>
      <c r="E129" s="2"/>
      <c r="F129" s="2">
        <v>0</v>
      </c>
      <c r="G129" s="2"/>
      <c r="H129" s="2">
        <v>0</v>
      </c>
      <c r="I129" s="90"/>
      <c r="J129" s="91"/>
      <c r="K129" s="91"/>
      <c r="L129" s="92"/>
    </row>
    <row r="130" spans="2:12" ht="15.75" thickBot="1" x14ac:dyDescent="0.3">
      <c r="B130" s="181"/>
      <c r="C130" s="169"/>
      <c r="D130" s="5">
        <v>10</v>
      </c>
      <c r="E130" s="5"/>
      <c r="F130" s="5">
        <v>0</v>
      </c>
      <c r="G130" s="5"/>
      <c r="H130" s="5">
        <v>0</v>
      </c>
      <c r="I130" s="93"/>
      <c r="J130" s="94"/>
      <c r="K130" s="94"/>
      <c r="L130" s="95"/>
    </row>
    <row r="131" spans="2:12" ht="15.75" thickBot="1" x14ac:dyDescent="0.3">
      <c r="B131" s="182"/>
      <c r="C131" s="117" t="s">
        <v>8</v>
      </c>
      <c r="D131" s="118"/>
      <c r="E131" s="1"/>
      <c r="F131" s="3">
        <f>SUM(F121:F130)</f>
        <v>2305700</v>
      </c>
      <c r="G131" s="1"/>
      <c r="H131" s="3">
        <f>SUM(H121:H130)</f>
        <v>33500</v>
      </c>
      <c r="I131" s="135" t="s">
        <v>36</v>
      </c>
      <c r="J131" s="136"/>
      <c r="K131" s="136"/>
      <c r="L131" s="22">
        <v>1324200</v>
      </c>
    </row>
    <row r="132" spans="2:12" ht="15.75" thickBot="1" x14ac:dyDescent="0.3">
      <c r="B132" s="181">
        <v>10</v>
      </c>
      <c r="C132" s="167" t="s">
        <v>143</v>
      </c>
      <c r="D132" s="26" t="s">
        <v>4</v>
      </c>
      <c r="E132" s="27" t="s">
        <v>7</v>
      </c>
      <c r="F132" s="27" t="s">
        <v>6</v>
      </c>
      <c r="G132" s="27" t="s">
        <v>7</v>
      </c>
      <c r="H132" s="28" t="s">
        <v>6</v>
      </c>
      <c r="I132" s="117" t="s">
        <v>25</v>
      </c>
      <c r="J132" s="118"/>
      <c r="K132" s="118"/>
      <c r="L132" s="119"/>
    </row>
    <row r="133" spans="2:12" x14ac:dyDescent="0.25">
      <c r="B133" s="181"/>
      <c r="C133" s="168"/>
      <c r="D133" s="20">
        <v>1</v>
      </c>
      <c r="E133" s="20" t="s">
        <v>35</v>
      </c>
      <c r="F133" s="2">
        <v>1324200</v>
      </c>
      <c r="G133" s="2" t="s">
        <v>95</v>
      </c>
      <c r="H133" s="2">
        <v>40000</v>
      </c>
      <c r="I133" s="87"/>
      <c r="J133" s="88"/>
      <c r="K133" s="88"/>
      <c r="L133" s="89"/>
    </row>
    <row r="134" spans="2:12" x14ac:dyDescent="0.25">
      <c r="B134" s="181"/>
      <c r="C134" s="168"/>
      <c r="D134" s="2">
        <v>2</v>
      </c>
      <c r="E134" s="2" t="s">
        <v>98</v>
      </c>
      <c r="F134" s="2">
        <v>450000</v>
      </c>
      <c r="G134" s="2" t="s">
        <v>120</v>
      </c>
      <c r="H134" s="2">
        <v>300000</v>
      </c>
      <c r="I134" s="90"/>
      <c r="J134" s="91"/>
      <c r="K134" s="91"/>
      <c r="L134" s="92"/>
    </row>
    <row r="135" spans="2:12" x14ac:dyDescent="0.25">
      <c r="B135" s="181"/>
      <c r="C135" s="168"/>
      <c r="D135" s="2">
        <v>3</v>
      </c>
      <c r="E135" s="2" t="s">
        <v>154</v>
      </c>
      <c r="F135" s="2">
        <v>27000</v>
      </c>
      <c r="G135" s="2" t="s">
        <v>155</v>
      </c>
      <c r="H135" s="2">
        <v>50000</v>
      </c>
      <c r="I135" s="90"/>
      <c r="J135" s="91"/>
      <c r="K135" s="91"/>
      <c r="L135" s="92"/>
    </row>
    <row r="136" spans="2:12" x14ac:dyDescent="0.25">
      <c r="B136" s="181"/>
      <c r="C136" s="168"/>
      <c r="D136" s="2">
        <v>4</v>
      </c>
      <c r="E136" s="51" t="s">
        <v>161</v>
      </c>
      <c r="F136" s="51">
        <v>700000</v>
      </c>
      <c r="G136" s="2" t="s">
        <v>90</v>
      </c>
      <c r="H136" s="2">
        <v>110000</v>
      </c>
      <c r="I136" s="90"/>
      <c r="J136" s="91"/>
      <c r="K136" s="91"/>
      <c r="L136" s="92"/>
    </row>
    <row r="137" spans="2:12" x14ac:dyDescent="0.25">
      <c r="B137" s="181"/>
      <c r="C137" s="168"/>
      <c r="D137" s="2">
        <v>5</v>
      </c>
      <c r="E137" s="2"/>
      <c r="F137" s="2">
        <v>0</v>
      </c>
      <c r="G137" s="2"/>
      <c r="H137" s="2">
        <v>636000</v>
      </c>
      <c r="I137" s="90"/>
      <c r="J137" s="91"/>
      <c r="K137" s="91"/>
      <c r="L137" s="92"/>
    </row>
    <row r="138" spans="2:12" x14ac:dyDescent="0.25">
      <c r="B138" s="181"/>
      <c r="C138" s="168"/>
      <c r="D138" s="2">
        <v>6</v>
      </c>
      <c r="E138" s="2"/>
      <c r="F138" s="2">
        <v>0</v>
      </c>
      <c r="G138" s="2"/>
      <c r="H138" s="2">
        <v>117600</v>
      </c>
      <c r="I138" s="90"/>
      <c r="J138" s="91"/>
      <c r="K138" s="91"/>
      <c r="L138" s="92"/>
    </row>
    <row r="139" spans="2:12" x14ac:dyDescent="0.25">
      <c r="B139" s="181"/>
      <c r="C139" s="168"/>
      <c r="D139" s="2">
        <v>7</v>
      </c>
      <c r="E139" s="2"/>
      <c r="F139" s="2">
        <v>0</v>
      </c>
      <c r="G139" s="2"/>
      <c r="H139" s="2">
        <v>108000</v>
      </c>
      <c r="I139" s="90"/>
      <c r="J139" s="91"/>
      <c r="K139" s="91"/>
      <c r="L139" s="92"/>
    </row>
    <row r="140" spans="2:12" x14ac:dyDescent="0.25">
      <c r="B140" s="181"/>
      <c r="C140" s="168"/>
      <c r="D140" s="2">
        <v>8</v>
      </c>
      <c r="E140" s="2"/>
      <c r="F140" s="2">
        <v>0</v>
      </c>
      <c r="G140" s="2"/>
      <c r="H140" s="2">
        <v>252000</v>
      </c>
      <c r="I140" s="90"/>
      <c r="J140" s="91"/>
      <c r="K140" s="91"/>
      <c r="L140" s="92"/>
    </row>
    <row r="141" spans="2:12" x14ac:dyDescent="0.25">
      <c r="B141" s="181"/>
      <c r="C141" s="168"/>
      <c r="D141" s="2">
        <v>9</v>
      </c>
      <c r="E141" s="2"/>
      <c r="F141" s="2">
        <v>0</v>
      </c>
      <c r="G141" s="2"/>
      <c r="H141" s="2">
        <v>300000</v>
      </c>
      <c r="I141" s="90"/>
      <c r="J141" s="91"/>
      <c r="K141" s="91"/>
      <c r="L141" s="92"/>
    </row>
    <row r="142" spans="2:12" x14ac:dyDescent="0.25">
      <c r="B142" s="181"/>
      <c r="C142" s="168"/>
      <c r="D142" s="23">
        <v>10</v>
      </c>
      <c r="E142" s="23"/>
      <c r="F142" s="23">
        <v>0</v>
      </c>
      <c r="G142" s="23"/>
      <c r="H142" s="23">
        <v>10000</v>
      </c>
      <c r="I142" s="90"/>
      <c r="J142" s="91"/>
      <c r="K142" s="91"/>
      <c r="L142" s="92"/>
    </row>
    <row r="143" spans="2:12" x14ac:dyDescent="0.25">
      <c r="B143" s="181"/>
      <c r="C143" s="168"/>
      <c r="D143" s="23">
        <v>11</v>
      </c>
      <c r="E143" s="23"/>
      <c r="F143" s="23">
        <v>0</v>
      </c>
      <c r="G143" s="23"/>
      <c r="H143" s="23">
        <v>115000</v>
      </c>
      <c r="I143" s="90"/>
      <c r="J143" s="91"/>
      <c r="K143" s="91"/>
      <c r="L143" s="92"/>
    </row>
    <row r="144" spans="2:12" x14ac:dyDescent="0.25">
      <c r="B144" s="181"/>
      <c r="C144" s="168"/>
      <c r="D144" s="23">
        <v>12</v>
      </c>
      <c r="E144" s="23"/>
      <c r="F144" s="23">
        <v>0</v>
      </c>
      <c r="G144" s="23"/>
      <c r="H144" s="23">
        <v>0</v>
      </c>
      <c r="I144" s="90"/>
      <c r="J144" s="91"/>
      <c r="K144" s="91"/>
      <c r="L144" s="92"/>
    </row>
    <row r="145" spans="2:12" x14ac:dyDescent="0.25">
      <c r="B145" s="181"/>
      <c r="C145" s="168"/>
      <c r="D145" s="23">
        <v>13</v>
      </c>
      <c r="E145" s="23"/>
      <c r="F145" s="23">
        <v>0</v>
      </c>
      <c r="G145" s="23"/>
      <c r="H145" s="23">
        <v>0</v>
      </c>
      <c r="I145" s="90"/>
      <c r="J145" s="91"/>
      <c r="K145" s="91"/>
      <c r="L145" s="92"/>
    </row>
    <row r="146" spans="2:12" x14ac:dyDescent="0.25">
      <c r="B146" s="181"/>
      <c r="C146" s="168"/>
      <c r="D146" s="23">
        <v>14</v>
      </c>
      <c r="E146" s="23"/>
      <c r="F146" s="23">
        <v>0</v>
      </c>
      <c r="G146" s="23"/>
      <c r="H146" s="23">
        <v>0</v>
      </c>
      <c r="I146" s="90"/>
      <c r="J146" s="91"/>
      <c r="K146" s="91"/>
      <c r="L146" s="92"/>
    </row>
    <row r="147" spans="2:12" ht="15.75" thickBot="1" x14ac:dyDescent="0.3">
      <c r="B147" s="181"/>
      <c r="C147" s="169"/>
      <c r="D147" s="5">
        <v>15</v>
      </c>
      <c r="E147" s="5"/>
      <c r="F147" s="5">
        <v>0</v>
      </c>
      <c r="G147" s="5"/>
      <c r="H147" s="5">
        <v>0</v>
      </c>
      <c r="I147" s="93"/>
      <c r="J147" s="94"/>
      <c r="K147" s="94"/>
      <c r="L147" s="95"/>
    </row>
    <row r="148" spans="2:12" ht="15.75" thickBot="1" x14ac:dyDescent="0.3">
      <c r="B148" s="182"/>
      <c r="C148" s="117" t="s">
        <v>8</v>
      </c>
      <c r="D148" s="118"/>
      <c r="E148" s="1"/>
      <c r="F148" s="3">
        <f>SUM(F133:F147)</f>
        <v>2501200</v>
      </c>
      <c r="G148" s="1"/>
      <c r="H148" s="3">
        <f>SUM(H133:H147)</f>
        <v>2038600</v>
      </c>
      <c r="I148" s="135" t="s">
        <v>36</v>
      </c>
      <c r="J148" s="136"/>
      <c r="K148" s="136"/>
      <c r="L148" s="22">
        <v>447600</v>
      </c>
    </row>
    <row r="149" spans="2:12" ht="15.75" thickBot="1" x14ac:dyDescent="0.3">
      <c r="B149" s="181">
        <v>11</v>
      </c>
      <c r="C149" s="186" t="s">
        <v>144</v>
      </c>
      <c r="D149" s="55" t="s">
        <v>4</v>
      </c>
      <c r="E149" s="56" t="s">
        <v>7</v>
      </c>
      <c r="F149" s="56" t="s">
        <v>6</v>
      </c>
      <c r="G149" s="56" t="s">
        <v>7</v>
      </c>
      <c r="H149" s="57" t="s">
        <v>6</v>
      </c>
      <c r="I149" s="123" t="s">
        <v>25</v>
      </c>
      <c r="J149" s="124"/>
      <c r="K149" s="124"/>
      <c r="L149" s="125"/>
    </row>
    <row r="150" spans="2:12" x14ac:dyDescent="0.25">
      <c r="B150" s="181"/>
      <c r="C150" s="187"/>
      <c r="D150" s="58">
        <v>1</v>
      </c>
      <c r="E150" s="58" t="s">
        <v>35</v>
      </c>
      <c r="F150" s="59">
        <v>447600</v>
      </c>
      <c r="G150" s="59"/>
      <c r="H150" s="59">
        <v>0</v>
      </c>
      <c r="I150" s="126" t="s">
        <v>158</v>
      </c>
      <c r="J150" s="127"/>
      <c r="K150" s="127"/>
      <c r="L150" s="128"/>
    </row>
    <row r="151" spans="2:12" x14ac:dyDescent="0.25">
      <c r="B151" s="181"/>
      <c r="C151" s="187"/>
      <c r="D151" s="59">
        <v>2</v>
      </c>
      <c r="E151" s="59"/>
      <c r="F151" s="59">
        <v>0</v>
      </c>
      <c r="G151" s="59"/>
      <c r="H151" s="59">
        <v>0</v>
      </c>
      <c r="I151" s="129"/>
      <c r="J151" s="130"/>
      <c r="K151" s="130"/>
      <c r="L151" s="131"/>
    </row>
    <row r="152" spans="2:12" x14ac:dyDescent="0.25">
      <c r="B152" s="181"/>
      <c r="C152" s="187"/>
      <c r="D152" s="59">
        <v>3</v>
      </c>
      <c r="E152" s="59"/>
      <c r="F152" s="59">
        <v>0</v>
      </c>
      <c r="G152" s="59"/>
      <c r="H152" s="59">
        <v>0</v>
      </c>
      <c r="I152" s="129"/>
      <c r="J152" s="130"/>
      <c r="K152" s="130"/>
      <c r="L152" s="131"/>
    </row>
    <row r="153" spans="2:12" x14ac:dyDescent="0.25">
      <c r="B153" s="181"/>
      <c r="C153" s="187"/>
      <c r="D153" s="59">
        <v>4</v>
      </c>
      <c r="E153" s="59"/>
      <c r="F153" s="59">
        <v>0</v>
      </c>
      <c r="G153" s="59"/>
      <c r="H153" s="59">
        <v>0</v>
      </c>
      <c r="I153" s="129"/>
      <c r="J153" s="130"/>
      <c r="K153" s="130"/>
      <c r="L153" s="131"/>
    </row>
    <row r="154" spans="2:12" x14ac:dyDescent="0.25">
      <c r="B154" s="181"/>
      <c r="C154" s="187"/>
      <c r="D154" s="59">
        <v>5</v>
      </c>
      <c r="E154" s="59"/>
      <c r="F154" s="59">
        <v>0</v>
      </c>
      <c r="G154" s="59"/>
      <c r="H154" s="59">
        <v>0</v>
      </c>
      <c r="I154" s="129"/>
      <c r="J154" s="130"/>
      <c r="K154" s="130"/>
      <c r="L154" s="131"/>
    </row>
    <row r="155" spans="2:12" x14ac:dyDescent="0.25">
      <c r="B155" s="181"/>
      <c r="C155" s="187"/>
      <c r="D155" s="59">
        <v>6</v>
      </c>
      <c r="E155" s="59"/>
      <c r="F155" s="59">
        <v>0</v>
      </c>
      <c r="G155" s="59"/>
      <c r="H155" s="59">
        <v>0</v>
      </c>
      <c r="I155" s="129"/>
      <c r="J155" s="130"/>
      <c r="K155" s="130"/>
      <c r="L155" s="131"/>
    </row>
    <row r="156" spans="2:12" x14ac:dyDescent="0.25">
      <c r="B156" s="181"/>
      <c r="C156" s="187"/>
      <c r="D156" s="59">
        <v>7</v>
      </c>
      <c r="E156" s="59"/>
      <c r="F156" s="59">
        <v>0</v>
      </c>
      <c r="G156" s="59"/>
      <c r="H156" s="59">
        <v>0</v>
      </c>
      <c r="I156" s="129"/>
      <c r="J156" s="130"/>
      <c r="K156" s="130"/>
      <c r="L156" s="131"/>
    </row>
    <row r="157" spans="2:12" x14ac:dyDescent="0.25">
      <c r="B157" s="181"/>
      <c r="C157" s="187"/>
      <c r="D157" s="59">
        <v>8</v>
      </c>
      <c r="E157" s="59"/>
      <c r="F157" s="59">
        <v>0</v>
      </c>
      <c r="G157" s="59"/>
      <c r="H157" s="59">
        <v>0</v>
      </c>
      <c r="I157" s="129"/>
      <c r="J157" s="130"/>
      <c r="K157" s="130"/>
      <c r="L157" s="131"/>
    </row>
    <row r="158" spans="2:12" x14ac:dyDescent="0.25">
      <c r="B158" s="181"/>
      <c r="C158" s="187"/>
      <c r="D158" s="59">
        <v>9</v>
      </c>
      <c r="E158" s="59"/>
      <c r="F158" s="59">
        <v>0</v>
      </c>
      <c r="G158" s="59"/>
      <c r="H158" s="59">
        <v>0</v>
      </c>
      <c r="I158" s="129"/>
      <c r="J158" s="130"/>
      <c r="K158" s="130"/>
      <c r="L158" s="131"/>
    </row>
    <row r="159" spans="2:12" ht="15.75" thickBot="1" x14ac:dyDescent="0.3">
      <c r="B159" s="181"/>
      <c r="C159" s="188"/>
      <c r="D159" s="60">
        <v>10</v>
      </c>
      <c r="E159" s="60"/>
      <c r="F159" s="60">
        <v>0</v>
      </c>
      <c r="G159" s="60"/>
      <c r="H159" s="60">
        <v>0</v>
      </c>
      <c r="I159" s="132"/>
      <c r="J159" s="133"/>
      <c r="K159" s="133"/>
      <c r="L159" s="134"/>
    </row>
    <row r="160" spans="2:12" ht="15.75" thickBot="1" x14ac:dyDescent="0.3">
      <c r="B160" s="182"/>
      <c r="C160" s="117" t="s">
        <v>8</v>
      </c>
      <c r="D160" s="118"/>
      <c r="E160" s="1"/>
      <c r="F160" s="3">
        <f>SUM(F150:F159)</f>
        <v>447600</v>
      </c>
      <c r="G160" s="1"/>
      <c r="H160" s="3">
        <f>SUM(H150:H159)</f>
        <v>0</v>
      </c>
      <c r="I160" s="135" t="s">
        <v>36</v>
      </c>
      <c r="J160" s="136"/>
      <c r="K160" s="136"/>
      <c r="L160" s="22">
        <v>447600</v>
      </c>
    </row>
    <row r="161" spans="2:15" ht="15.75" thickBot="1" x14ac:dyDescent="0.3">
      <c r="B161" s="181">
        <v>12</v>
      </c>
      <c r="C161" s="167" t="s">
        <v>157</v>
      </c>
      <c r="D161" s="2" t="s">
        <v>4</v>
      </c>
      <c r="E161" s="2" t="s">
        <v>7</v>
      </c>
      <c r="F161" s="2" t="s">
        <v>6</v>
      </c>
      <c r="G161" s="2" t="s">
        <v>7</v>
      </c>
      <c r="H161" s="4" t="s">
        <v>6</v>
      </c>
      <c r="I161" s="117" t="s">
        <v>25</v>
      </c>
      <c r="J161" s="118"/>
      <c r="K161" s="118"/>
      <c r="L161" s="119"/>
    </row>
    <row r="162" spans="2:15" x14ac:dyDescent="0.25">
      <c r="B162" s="181"/>
      <c r="C162" s="168"/>
      <c r="D162" s="20">
        <v>1</v>
      </c>
      <c r="E162" s="20" t="s">
        <v>35</v>
      </c>
      <c r="F162" s="2">
        <v>447600</v>
      </c>
      <c r="G162" s="2" t="s">
        <v>164</v>
      </c>
      <c r="H162" s="2"/>
      <c r="I162" s="87" t="s">
        <v>179</v>
      </c>
      <c r="J162" s="88"/>
      <c r="K162" s="88"/>
      <c r="L162" s="89"/>
    </row>
    <row r="163" spans="2:15" x14ac:dyDescent="0.25">
      <c r="B163" s="181"/>
      <c r="C163" s="168"/>
      <c r="D163" s="2">
        <v>2</v>
      </c>
      <c r="E163" s="51" t="s">
        <v>159</v>
      </c>
      <c r="F163" s="51">
        <v>3827000</v>
      </c>
      <c r="G163" s="2" t="s">
        <v>120</v>
      </c>
      <c r="H163" s="2"/>
      <c r="I163" s="90"/>
      <c r="J163" s="91"/>
      <c r="K163" s="91"/>
      <c r="L163" s="92"/>
    </row>
    <row r="164" spans="2:15" x14ac:dyDescent="0.25">
      <c r="B164" s="181"/>
      <c r="C164" s="168"/>
      <c r="D164" s="2">
        <v>3</v>
      </c>
      <c r="E164" s="2" t="s">
        <v>98</v>
      </c>
      <c r="F164" s="2">
        <v>75000</v>
      </c>
      <c r="G164" s="2" t="s">
        <v>120</v>
      </c>
      <c r="H164" s="2"/>
      <c r="I164" s="90"/>
      <c r="J164" s="91"/>
      <c r="K164" s="91"/>
      <c r="L164" s="92"/>
    </row>
    <row r="165" spans="2:15" x14ac:dyDescent="0.25">
      <c r="B165" s="181"/>
      <c r="C165" s="168"/>
      <c r="D165" s="2">
        <v>4</v>
      </c>
      <c r="E165" s="2" t="s">
        <v>163</v>
      </c>
      <c r="F165" s="2">
        <v>750000</v>
      </c>
      <c r="G165" s="2" t="s">
        <v>167</v>
      </c>
      <c r="H165" s="2"/>
      <c r="I165" s="90"/>
      <c r="J165" s="91"/>
      <c r="K165" s="91"/>
      <c r="L165" s="92"/>
    </row>
    <row r="166" spans="2:15" x14ac:dyDescent="0.25">
      <c r="B166" s="181"/>
      <c r="C166" s="168"/>
      <c r="D166" s="2">
        <v>5</v>
      </c>
      <c r="E166" s="66" t="s">
        <v>109</v>
      </c>
      <c r="F166" s="66">
        <v>390000</v>
      </c>
      <c r="G166" s="2" t="s">
        <v>168</v>
      </c>
      <c r="H166" s="2"/>
      <c r="I166" s="90"/>
      <c r="J166" s="91"/>
      <c r="K166" s="91"/>
      <c r="L166" s="92"/>
      <c r="O166" t="s">
        <v>160</v>
      </c>
    </row>
    <row r="167" spans="2:15" x14ac:dyDescent="0.25">
      <c r="B167" s="181"/>
      <c r="C167" s="168"/>
      <c r="D167" s="2">
        <v>6</v>
      </c>
      <c r="E167" s="2"/>
      <c r="F167" s="2">
        <v>0</v>
      </c>
      <c r="G167" s="2" t="s">
        <v>120</v>
      </c>
      <c r="H167" s="2"/>
      <c r="I167" s="90"/>
      <c r="J167" s="91"/>
      <c r="K167" s="91"/>
      <c r="L167" s="92"/>
    </row>
    <row r="168" spans="2:15" x14ac:dyDescent="0.25">
      <c r="B168" s="181"/>
      <c r="C168" s="168"/>
      <c r="D168" s="2">
        <v>7</v>
      </c>
      <c r="E168" s="2"/>
      <c r="F168" s="2">
        <v>0</v>
      </c>
      <c r="G168" s="2" t="s">
        <v>90</v>
      </c>
      <c r="H168" s="2"/>
      <c r="I168" s="90"/>
      <c r="J168" s="91"/>
      <c r="K168" s="91"/>
      <c r="L168" s="92"/>
    </row>
    <row r="169" spans="2:15" x14ac:dyDescent="0.25">
      <c r="B169" s="181"/>
      <c r="C169" s="168"/>
      <c r="D169" s="2">
        <v>8</v>
      </c>
      <c r="E169" s="2"/>
      <c r="F169" s="2">
        <v>0</v>
      </c>
      <c r="G169" s="2" t="s">
        <v>70</v>
      </c>
      <c r="H169" s="2"/>
      <c r="I169" s="90"/>
      <c r="J169" s="91"/>
      <c r="K169" s="91"/>
      <c r="L169" s="92"/>
    </row>
    <row r="170" spans="2:15" x14ac:dyDescent="0.25">
      <c r="B170" s="181"/>
      <c r="C170" s="168"/>
      <c r="D170" s="2">
        <v>9</v>
      </c>
      <c r="E170" s="2"/>
      <c r="F170" s="2">
        <v>0</v>
      </c>
      <c r="G170" s="2" t="s">
        <v>120</v>
      </c>
      <c r="H170" s="2"/>
      <c r="I170" s="90"/>
      <c r="J170" s="91"/>
      <c r="K170" s="91"/>
      <c r="L170" s="92"/>
    </row>
    <row r="171" spans="2:15" x14ac:dyDescent="0.25">
      <c r="B171" s="181"/>
      <c r="C171" s="168"/>
      <c r="D171" s="2">
        <v>10</v>
      </c>
      <c r="E171" s="2"/>
      <c r="F171" s="2">
        <v>0</v>
      </c>
      <c r="G171" s="2" t="s">
        <v>112</v>
      </c>
      <c r="H171" s="2"/>
      <c r="I171" s="90"/>
      <c r="J171" s="91"/>
      <c r="K171" s="91"/>
      <c r="L171" s="92"/>
    </row>
    <row r="172" spans="2:15" x14ac:dyDescent="0.25">
      <c r="B172" s="181"/>
      <c r="C172" s="168"/>
      <c r="D172" s="2">
        <v>11</v>
      </c>
      <c r="E172" s="2"/>
      <c r="F172" s="2">
        <v>0</v>
      </c>
      <c r="G172" s="2" t="s">
        <v>90</v>
      </c>
      <c r="H172" s="2"/>
      <c r="I172" s="90"/>
      <c r="J172" s="91"/>
      <c r="K172" s="91"/>
      <c r="L172" s="92"/>
    </row>
    <row r="173" spans="2:15" x14ac:dyDescent="0.25">
      <c r="B173" s="181"/>
      <c r="C173" s="168"/>
      <c r="D173" s="2">
        <v>12</v>
      </c>
      <c r="E173" s="2"/>
      <c r="F173" s="2">
        <v>0</v>
      </c>
      <c r="G173" s="2" t="s">
        <v>95</v>
      </c>
      <c r="H173" s="2"/>
      <c r="I173" s="90"/>
      <c r="J173" s="91"/>
      <c r="K173" s="91"/>
      <c r="L173" s="92"/>
    </row>
    <row r="174" spans="2:15" x14ac:dyDescent="0.25">
      <c r="B174" s="181"/>
      <c r="C174" s="168"/>
      <c r="D174" s="2">
        <v>13</v>
      </c>
      <c r="E174" s="2"/>
      <c r="F174" s="2">
        <v>0</v>
      </c>
      <c r="G174" s="2" t="s">
        <v>46</v>
      </c>
      <c r="H174" s="2"/>
      <c r="I174" s="90"/>
      <c r="J174" s="91"/>
      <c r="K174" s="91"/>
      <c r="L174" s="92"/>
    </row>
    <row r="175" spans="2:15" x14ac:dyDescent="0.25">
      <c r="B175" s="181"/>
      <c r="C175" s="168"/>
      <c r="D175" s="2">
        <v>14</v>
      </c>
      <c r="E175" s="2"/>
      <c r="F175" s="2">
        <v>0</v>
      </c>
      <c r="G175" s="2" t="s">
        <v>49</v>
      </c>
      <c r="H175" s="2"/>
      <c r="I175" s="90"/>
      <c r="J175" s="91"/>
      <c r="K175" s="91"/>
      <c r="L175" s="92"/>
    </row>
    <row r="176" spans="2:15" x14ac:dyDescent="0.25">
      <c r="B176" s="181"/>
      <c r="C176" s="168"/>
      <c r="D176" s="2">
        <v>15</v>
      </c>
      <c r="E176" s="2"/>
      <c r="F176" s="2">
        <v>0</v>
      </c>
      <c r="G176" s="2" t="s">
        <v>124</v>
      </c>
      <c r="H176" s="2"/>
      <c r="I176" s="90"/>
      <c r="J176" s="91"/>
      <c r="K176" s="91"/>
      <c r="L176" s="92"/>
    </row>
    <row r="177" spans="2:12" x14ac:dyDescent="0.25">
      <c r="B177" s="181"/>
      <c r="C177" s="168"/>
      <c r="D177" s="2">
        <v>16</v>
      </c>
      <c r="E177" s="2"/>
      <c r="F177" s="2">
        <v>0</v>
      </c>
      <c r="G177" s="2" t="s">
        <v>136</v>
      </c>
      <c r="H177" s="2"/>
      <c r="I177" s="90"/>
      <c r="J177" s="91"/>
      <c r="K177" s="91"/>
      <c r="L177" s="92"/>
    </row>
    <row r="178" spans="2:12" x14ac:dyDescent="0.25">
      <c r="B178" s="181"/>
      <c r="C178" s="168"/>
      <c r="D178" s="2">
        <v>17</v>
      </c>
      <c r="E178" s="2"/>
      <c r="F178" s="2">
        <v>0</v>
      </c>
      <c r="G178" s="2" t="s">
        <v>120</v>
      </c>
      <c r="H178" s="2"/>
      <c r="I178" s="90"/>
      <c r="J178" s="91"/>
      <c r="K178" s="91"/>
      <c r="L178" s="92"/>
    </row>
    <row r="179" spans="2:12" x14ac:dyDescent="0.25">
      <c r="B179" s="181"/>
      <c r="C179" s="168"/>
      <c r="D179" s="2">
        <v>18</v>
      </c>
      <c r="E179" s="2"/>
      <c r="F179" s="2">
        <v>0</v>
      </c>
      <c r="G179" s="2"/>
      <c r="H179" s="2">
        <v>0</v>
      </c>
      <c r="I179" s="90"/>
      <c r="J179" s="91"/>
      <c r="K179" s="91"/>
      <c r="L179" s="92"/>
    </row>
    <row r="180" spans="2:12" ht="15.75" thickBot="1" x14ac:dyDescent="0.3">
      <c r="B180" s="181"/>
      <c r="C180" s="169"/>
      <c r="D180" s="2">
        <v>19</v>
      </c>
      <c r="E180" s="5"/>
      <c r="F180" s="5">
        <v>0</v>
      </c>
      <c r="G180" s="5"/>
      <c r="H180" s="5">
        <v>0</v>
      </c>
      <c r="I180" s="93"/>
      <c r="J180" s="94"/>
      <c r="K180" s="94"/>
      <c r="L180" s="95"/>
    </row>
    <row r="181" spans="2:12" ht="15.75" thickBot="1" x14ac:dyDescent="0.3">
      <c r="B181" s="182"/>
      <c r="C181" s="117" t="s">
        <v>8</v>
      </c>
      <c r="D181" s="118"/>
      <c r="E181" s="1"/>
      <c r="F181" s="3">
        <f>SUM(F162:F180)</f>
        <v>5489600</v>
      </c>
      <c r="G181" s="1"/>
      <c r="H181" s="3">
        <f>SUM(H162:H180)</f>
        <v>0</v>
      </c>
      <c r="I181" s="135" t="s">
        <v>36</v>
      </c>
      <c r="J181" s="136"/>
      <c r="K181" s="136"/>
      <c r="L181" s="22">
        <v>2305600</v>
      </c>
    </row>
    <row r="182" spans="2:12" ht="15.75" thickBot="1" x14ac:dyDescent="0.3">
      <c r="B182" s="181">
        <v>13</v>
      </c>
      <c r="C182" s="167" t="s">
        <v>169</v>
      </c>
      <c r="D182" s="2" t="s">
        <v>4</v>
      </c>
      <c r="E182" s="2" t="s">
        <v>7</v>
      </c>
      <c r="F182" s="2" t="s">
        <v>6</v>
      </c>
      <c r="G182" s="2" t="s">
        <v>7</v>
      </c>
      <c r="H182" s="4" t="s">
        <v>6</v>
      </c>
      <c r="I182" s="117" t="s">
        <v>25</v>
      </c>
      <c r="J182" s="118"/>
      <c r="K182" s="118"/>
      <c r="L182" s="119"/>
    </row>
    <row r="183" spans="2:12" x14ac:dyDescent="0.25">
      <c r="B183" s="181"/>
      <c r="C183" s="168"/>
      <c r="D183" s="20">
        <v>1</v>
      </c>
      <c r="E183" s="20" t="s">
        <v>35</v>
      </c>
      <c r="F183" s="2">
        <v>2305600</v>
      </c>
      <c r="G183" s="2" t="s">
        <v>171</v>
      </c>
      <c r="H183" s="2">
        <v>50000</v>
      </c>
      <c r="I183" s="87"/>
      <c r="J183" s="88"/>
      <c r="K183" s="88"/>
      <c r="L183" s="89"/>
    </row>
    <row r="184" spans="2:12" x14ac:dyDescent="0.25">
      <c r="B184" s="181"/>
      <c r="C184" s="168"/>
      <c r="D184" s="2">
        <v>2</v>
      </c>
      <c r="E184" s="2" t="s">
        <v>170</v>
      </c>
      <c r="F184" s="2">
        <v>25000</v>
      </c>
      <c r="G184" s="2" t="s">
        <v>90</v>
      </c>
      <c r="H184" s="2">
        <v>21000</v>
      </c>
      <c r="I184" s="90"/>
      <c r="J184" s="91"/>
      <c r="K184" s="91"/>
      <c r="L184" s="92"/>
    </row>
    <row r="185" spans="2:12" x14ac:dyDescent="0.25">
      <c r="B185" s="181"/>
      <c r="C185" s="168"/>
      <c r="D185" s="2">
        <v>3</v>
      </c>
      <c r="E185" s="2"/>
      <c r="F185" s="2">
        <v>0</v>
      </c>
      <c r="G185" s="2" t="s">
        <v>95</v>
      </c>
      <c r="H185" s="2">
        <v>320000</v>
      </c>
      <c r="I185" s="90"/>
      <c r="J185" s="91"/>
      <c r="K185" s="91"/>
      <c r="L185" s="92"/>
    </row>
    <row r="186" spans="2:12" x14ac:dyDescent="0.25">
      <c r="B186" s="181"/>
      <c r="C186" s="168"/>
      <c r="D186" s="2">
        <v>4</v>
      </c>
      <c r="E186" s="2"/>
      <c r="F186" s="2">
        <v>0</v>
      </c>
      <c r="G186" s="2" t="s">
        <v>168</v>
      </c>
      <c r="H186" s="2">
        <v>4500</v>
      </c>
      <c r="I186" s="90"/>
      <c r="J186" s="91"/>
      <c r="K186" s="91"/>
      <c r="L186" s="92"/>
    </row>
    <row r="187" spans="2:12" x14ac:dyDescent="0.25">
      <c r="B187" s="181"/>
      <c r="C187" s="168"/>
      <c r="D187" s="2">
        <v>5</v>
      </c>
      <c r="E187" s="2"/>
      <c r="F187" s="2">
        <v>0</v>
      </c>
      <c r="G187" s="2" t="s">
        <v>120</v>
      </c>
      <c r="H187" s="2">
        <v>1112000</v>
      </c>
      <c r="I187" s="90"/>
      <c r="J187" s="91"/>
      <c r="K187" s="91"/>
      <c r="L187" s="92"/>
    </row>
    <row r="188" spans="2:12" x14ac:dyDescent="0.25">
      <c r="B188" s="181"/>
      <c r="C188" s="168"/>
      <c r="D188" s="2">
        <v>6</v>
      </c>
      <c r="E188" s="2"/>
      <c r="F188" s="2">
        <v>0</v>
      </c>
      <c r="G188" s="2" t="s">
        <v>90</v>
      </c>
      <c r="H188" s="2">
        <v>85000</v>
      </c>
      <c r="I188" s="90"/>
      <c r="J188" s="91"/>
      <c r="K188" s="91"/>
      <c r="L188" s="92"/>
    </row>
    <row r="189" spans="2:12" x14ac:dyDescent="0.25">
      <c r="B189" s="181"/>
      <c r="C189" s="168"/>
      <c r="D189" s="2">
        <v>7</v>
      </c>
      <c r="E189" s="2"/>
      <c r="F189" s="2">
        <v>0</v>
      </c>
      <c r="G189" s="2" t="s">
        <v>90</v>
      </c>
      <c r="H189" s="2">
        <v>104000</v>
      </c>
      <c r="I189" s="90"/>
      <c r="J189" s="91"/>
      <c r="K189" s="91"/>
      <c r="L189" s="92"/>
    </row>
    <row r="190" spans="2:12" x14ac:dyDescent="0.25">
      <c r="B190" s="181"/>
      <c r="C190" s="168"/>
      <c r="D190" s="2">
        <v>8</v>
      </c>
      <c r="E190" s="2"/>
      <c r="F190" s="2">
        <v>0</v>
      </c>
      <c r="G190" s="2" t="s">
        <v>95</v>
      </c>
      <c r="H190" s="2">
        <v>160000</v>
      </c>
      <c r="I190" s="90"/>
      <c r="J190" s="91"/>
      <c r="K190" s="91"/>
      <c r="L190" s="92"/>
    </row>
    <row r="191" spans="2:12" x14ac:dyDescent="0.25">
      <c r="B191" s="181"/>
      <c r="C191" s="168"/>
      <c r="D191" s="2">
        <v>9</v>
      </c>
      <c r="E191" s="2"/>
      <c r="F191" s="2">
        <v>0</v>
      </c>
      <c r="G191" s="2" t="s">
        <v>95</v>
      </c>
      <c r="H191" s="2">
        <v>50000</v>
      </c>
      <c r="I191" s="90"/>
      <c r="J191" s="91"/>
      <c r="K191" s="91"/>
      <c r="L191" s="92"/>
    </row>
    <row r="192" spans="2:12" x14ac:dyDescent="0.25">
      <c r="B192" s="181"/>
      <c r="C192" s="168"/>
      <c r="D192" s="2">
        <v>10</v>
      </c>
      <c r="E192" s="2"/>
      <c r="F192" s="2">
        <v>0</v>
      </c>
      <c r="G192" s="2" t="s">
        <v>95</v>
      </c>
      <c r="H192" s="2">
        <v>20000</v>
      </c>
      <c r="I192" s="90"/>
      <c r="J192" s="91"/>
      <c r="K192" s="91"/>
      <c r="L192" s="92"/>
    </row>
    <row r="193" spans="2:12" x14ac:dyDescent="0.25">
      <c r="B193" s="181"/>
      <c r="C193" s="168"/>
      <c r="D193" s="2">
        <v>11</v>
      </c>
      <c r="E193" s="2"/>
      <c r="F193" s="2">
        <v>0</v>
      </c>
      <c r="G193" s="2" t="s">
        <v>95</v>
      </c>
      <c r="H193" s="2">
        <v>70000</v>
      </c>
      <c r="I193" s="90"/>
      <c r="J193" s="91"/>
      <c r="K193" s="91"/>
      <c r="L193" s="92"/>
    </row>
    <row r="194" spans="2:12" x14ac:dyDescent="0.25">
      <c r="B194" s="181"/>
      <c r="C194" s="168"/>
      <c r="D194" s="2">
        <v>12</v>
      </c>
      <c r="E194" s="2"/>
      <c r="F194" s="2">
        <v>0</v>
      </c>
      <c r="G194" s="2" t="s">
        <v>120</v>
      </c>
      <c r="H194" s="2">
        <v>144000</v>
      </c>
      <c r="I194" s="90"/>
      <c r="J194" s="91"/>
      <c r="K194" s="91"/>
      <c r="L194" s="92"/>
    </row>
    <row r="195" spans="2:12" x14ac:dyDescent="0.25">
      <c r="B195" s="181"/>
      <c r="C195" s="168"/>
      <c r="D195" s="2">
        <v>13</v>
      </c>
      <c r="E195" s="2"/>
      <c r="F195" s="2">
        <v>0</v>
      </c>
      <c r="G195" s="2"/>
      <c r="H195" s="2">
        <v>0</v>
      </c>
      <c r="I195" s="90"/>
      <c r="J195" s="91"/>
      <c r="K195" s="91"/>
      <c r="L195" s="92"/>
    </row>
    <row r="196" spans="2:12" x14ac:dyDescent="0.25">
      <c r="B196" s="181"/>
      <c r="C196" s="168"/>
      <c r="D196" s="2">
        <v>14</v>
      </c>
      <c r="E196" s="2"/>
      <c r="F196" s="2">
        <v>0</v>
      </c>
      <c r="G196" s="2"/>
      <c r="H196" s="2">
        <v>0</v>
      </c>
      <c r="I196" s="90"/>
      <c r="J196" s="91"/>
      <c r="K196" s="91"/>
      <c r="L196" s="92"/>
    </row>
    <row r="197" spans="2:12" x14ac:dyDescent="0.25">
      <c r="B197" s="181"/>
      <c r="C197" s="168"/>
      <c r="D197" s="2">
        <v>15</v>
      </c>
      <c r="E197" s="2"/>
      <c r="F197" s="2">
        <v>0</v>
      </c>
      <c r="G197" s="2"/>
      <c r="H197" s="2">
        <v>0</v>
      </c>
      <c r="I197" s="90"/>
      <c r="J197" s="91"/>
      <c r="K197" s="91"/>
      <c r="L197" s="92"/>
    </row>
    <row r="198" spans="2:12" ht="15.75" thickBot="1" x14ac:dyDescent="0.3">
      <c r="B198" s="181"/>
      <c r="C198" s="169"/>
      <c r="D198" s="2">
        <v>16</v>
      </c>
      <c r="E198" s="5"/>
      <c r="F198" s="5">
        <v>0</v>
      </c>
      <c r="G198" s="5"/>
      <c r="H198" s="5">
        <v>0</v>
      </c>
      <c r="I198" s="93"/>
      <c r="J198" s="94"/>
      <c r="K198" s="94"/>
      <c r="L198" s="95"/>
    </row>
    <row r="199" spans="2:12" ht="15.75" thickBot="1" x14ac:dyDescent="0.3">
      <c r="B199" s="182"/>
      <c r="C199" s="117" t="s">
        <v>8</v>
      </c>
      <c r="D199" s="118"/>
      <c r="E199" s="1"/>
      <c r="F199" s="3">
        <f>SUM(F183:F198)</f>
        <v>2330600</v>
      </c>
      <c r="G199" s="1"/>
      <c r="H199" s="3">
        <f>SUM(H183:H198)</f>
        <v>2140500</v>
      </c>
      <c r="I199" s="135" t="s">
        <v>36</v>
      </c>
      <c r="J199" s="136"/>
      <c r="K199" s="136"/>
      <c r="L199" s="22">
        <v>1148400</v>
      </c>
    </row>
    <row r="200" spans="2:12" ht="15.75" thickBot="1" x14ac:dyDescent="0.3">
      <c r="B200" s="115">
        <v>14</v>
      </c>
      <c r="C200" s="183" t="s">
        <v>205</v>
      </c>
      <c r="D200" s="67" t="s">
        <v>4</v>
      </c>
      <c r="E200" s="67" t="s">
        <v>7</v>
      </c>
      <c r="F200" s="67" t="s">
        <v>6</v>
      </c>
      <c r="G200" s="67" t="s">
        <v>7</v>
      </c>
      <c r="H200" s="68" t="s">
        <v>6</v>
      </c>
      <c r="I200" s="120" t="s">
        <v>25</v>
      </c>
      <c r="J200" s="121"/>
      <c r="K200" s="121"/>
      <c r="L200" s="122"/>
    </row>
    <row r="201" spans="2:12" x14ac:dyDescent="0.25">
      <c r="B201" s="115"/>
      <c r="C201" s="184"/>
      <c r="D201" s="69">
        <v>1</v>
      </c>
      <c r="E201" s="69" t="s">
        <v>35</v>
      </c>
      <c r="F201" s="67">
        <v>1148400</v>
      </c>
      <c r="G201" s="67" t="s">
        <v>95</v>
      </c>
      <c r="H201" s="67">
        <v>640000</v>
      </c>
      <c r="I201" s="96" t="s">
        <v>182</v>
      </c>
      <c r="J201" s="97"/>
      <c r="K201" s="97"/>
      <c r="L201" s="98"/>
    </row>
    <row r="202" spans="2:12" x14ac:dyDescent="0.25">
      <c r="B202" s="115"/>
      <c r="C202" s="184"/>
      <c r="D202" s="67">
        <v>2</v>
      </c>
      <c r="E202" s="71" t="s">
        <v>178</v>
      </c>
      <c r="F202" s="71">
        <v>1110000</v>
      </c>
      <c r="G202" s="67" t="s">
        <v>95</v>
      </c>
      <c r="H202" s="67">
        <v>40000</v>
      </c>
      <c r="I202" s="99"/>
      <c r="J202" s="100"/>
      <c r="K202" s="100"/>
      <c r="L202" s="101"/>
    </row>
    <row r="203" spans="2:12" x14ac:dyDescent="0.25">
      <c r="B203" s="115"/>
      <c r="C203" s="184"/>
      <c r="D203" s="67">
        <v>3</v>
      </c>
      <c r="E203" s="67"/>
      <c r="F203" s="67">
        <v>0</v>
      </c>
      <c r="G203" s="67" t="s">
        <v>95</v>
      </c>
      <c r="H203" s="67">
        <v>60000</v>
      </c>
      <c r="I203" s="99"/>
      <c r="J203" s="100"/>
      <c r="K203" s="100"/>
      <c r="L203" s="101"/>
    </row>
    <row r="204" spans="2:12" x14ac:dyDescent="0.25">
      <c r="B204" s="115"/>
      <c r="C204" s="184"/>
      <c r="D204" s="67">
        <v>4</v>
      </c>
      <c r="E204" s="67"/>
      <c r="F204" s="67">
        <v>0</v>
      </c>
      <c r="G204" s="67" t="s">
        <v>95</v>
      </c>
      <c r="H204" s="67">
        <v>40000</v>
      </c>
      <c r="I204" s="99"/>
      <c r="J204" s="100"/>
      <c r="K204" s="100"/>
      <c r="L204" s="101"/>
    </row>
    <row r="205" spans="2:12" x14ac:dyDescent="0.25">
      <c r="B205" s="115"/>
      <c r="C205" s="184"/>
      <c r="D205" s="67">
        <v>5</v>
      </c>
      <c r="E205" s="67"/>
      <c r="F205" s="67">
        <v>0</v>
      </c>
      <c r="G205" s="67" t="s">
        <v>90</v>
      </c>
      <c r="H205" s="67">
        <v>52000</v>
      </c>
      <c r="I205" s="99"/>
      <c r="J205" s="100"/>
      <c r="K205" s="100"/>
      <c r="L205" s="101"/>
    </row>
    <row r="206" spans="2:12" x14ac:dyDescent="0.25">
      <c r="B206" s="115"/>
      <c r="C206" s="184"/>
      <c r="D206" s="67">
        <v>6</v>
      </c>
      <c r="E206" s="67"/>
      <c r="F206" s="67">
        <v>0</v>
      </c>
      <c r="G206" s="67" t="s">
        <v>174</v>
      </c>
      <c r="H206" s="67">
        <v>40000</v>
      </c>
      <c r="I206" s="99"/>
      <c r="J206" s="100"/>
      <c r="K206" s="100"/>
      <c r="L206" s="101"/>
    </row>
    <row r="207" spans="2:12" x14ac:dyDescent="0.25">
      <c r="B207" s="115"/>
      <c r="C207" s="184"/>
      <c r="D207" s="67">
        <v>7</v>
      </c>
      <c r="E207" s="67"/>
      <c r="F207" s="67">
        <v>0</v>
      </c>
      <c r="G207" s="67" t="s">
        <v>175</v>
      </c>
      <c r="H207" s="67">
        <v>216000</v>
      </c>
      <c r="I207" s="99"/>
      <c r="J207" s="100"/>
      <c r="K207" s="100"/>
      <c r="L207" s="101"/>
    </row>
    <row r="208" spans="2:12" x14ac:dyDescent="0.25">
      <c r="B208" s="115"/>
      <c r="C208" s="184"/>
      <c r="D208" s="67">
        <v>8</v>
      </c>
      <c r="E208" s="67"/>
      <c r="F208" s="67">
        <v>0</v>
      </c>
      <c r="G208" s="67" t="s">
        <v>176</v>
      </c>
      <c r="H208" s="67">
        <v>200000</v>
      </c>
      <c r="I208" s="99"/>
      <c r="J208" s="100"/>
      <c r="K208" s="100"/>
      <c r="L208" s="101"/>
    </row>
    <row r="209" spans="2:12" x14ac:dyDescent="0.25">
      <c r="B209" s="115"/>
      <c r="C209" s="184"/>
      <c r="D209" s="67">
        <v>9</v>
      </c>
      <c r="E209" s="67"/>
      <c r="F209" s="67">
        <v>0</v>
      </c>
      <c r="G209" s="67" t="s">
        <v>177</v>
      </c>
      <c r="H209" s="67">
        <v>327000</v>
      </c>
      <c r="I209" s="99"/>
      <c r="J209" s="100"/>
      <c r="K209" s="100"/>
      <c r="L209" s="101"/>
    </row>
    <row r="210" spans="2:12" ht="15.75" thickBot="1" x14ac:dyDescent="0.3">
      <c r="B210" s="115"/>
      <c r="C210" s="185"/>
      <c r="D210" s="70">
        <v>10</v>
      </c>
      <c r="E210" s="70"/>
      <c r="F210" s="70">
        <v>0</v>
      </c>
      <c r="G210" s="70"/>
      <c r="H210" s="70">
        <v>0</v>
      </c>
      <c r="I210" s="102"/>
      <c r="J210" s="103"/>
      <c r="K210" s="103"/>
      <c r="L210" s="104"/>
    </row>
    <row r="211" spans="2:12" ht="21.75" thickBot="1" x14ac:dyDescent="0.4">
      <c r="B211" s="116"/>
      <c r="C211" s="120" t="s">
        <v>8</v>
      </c>
      <c r="D211" s="121"/>
      <c r="E211" s="21"/>
      <c r="F211" s="30">
        <f>SUM(F201:F210)</f>
        <v>2258400</v>
      </c>
      <c r="G211" s="21"/>
      <c r="H211" s="30">
        <f>SUM(H201:H210)</f>
        <v>1615000</v>
      </c>
      <c r="I211" s="135" t="s">
        <v>36</v>
      </c>
      <c r="J211" s="136"/>
      <c r="K211" s="136"/>
      <c r="L211" s="65">
        <v>0</v>
      </c>
    </row>
  </sheetData>
  <mergeCells count="135">
    <mergeCell ref="O119:P120"/>
    <mergeCell ref="R118:S118"/>
    <mergeCell ref="R119:S120"/>
    <mergeCell ref="O118:P118"/>
    <mergeCell ref="I148:K148"/>
    <mergeCell ref="I162:L180"/>
    <mergeCell ref="I160:K160"/>
    <mergeCell ref="I181:K181"/>
    <mergeCell ref="I199:K199"/>
    <mergeCell ref="I211:K211"/>
    <mergeCell ref="U7:W7"/>
    <mergeCell ref="U8:W10"/>
    <mergeCell ref="I105:L105"/>
    <mergeCell ref="I106:L118"/>
    <mergeCell ref="I119:K119"/>
    <mergeCell ref="I131:K131"/>
    <mergeCell ref="P19:Q19"/>
    <mergeCell ref="R19:S19"/>
    <mergeCell ref="O20:O22"/>
    <mergeCell ref="P20:Q22"/>
    <mergeCell ref="R20:S22"/>
    <mergeCell ref="T20:T22"/>
    <mergeCell ref="R31:S31"/>
    <mergeCell ref="P31:Q31"/>
    <mergeCell ref="O32:O33"/>
    <mergeCell ref="P25:Q25"/>
    <mergeCell ref="R25:S25"/>
    <mergeCell ref="I161:L161"/>
    <mergeCell ref="O4:W4"/>
    <mergeCell ref="O2:W2"/>
    <mergeCell ref="U13:W13"/>
    <mergeCell ref="U14:W16"/>
    <mergeCell ref="U19:W19"/>
    <mergeCell ref="U20:W22"/>
    <mergeCell ref="U25:W25"/>
    <mergeCell ref="U31:W31"/>
    <mergeCell ref="U32:W33"/>
    <mergeCell ref="P32:Q33"/>
    <mergeCell ref="R32:S33"/>
    <mergeCell ref="T32:T33"/>
    <mergeCell ref="P13:Q13"/>
    <mergeCell ref="R13:S13"/>
    <mergeCell ref="O14:O16"/>
    <mergeCell ref="P14:Q16"/>
    <mergeCell ref="R14:S16"/>
    <mergeCell ref="T14:T16"/>
    <mergeCell ref="P7:Q7"/>
    <mergeCell ref="R7:S7"/>
    <mergeCell ref="O8:O10"/>
    <mergeCell ref="P8:Q10"/>
    <mergeCell ref="R8:S10"/>
    <mergeCell ref="T8:T10"/>
    <mergeCell ref="B200:B211"/>
    <mergeCell ref="C211:D211"/>
    <mergeCell ref="C200:C210"/>
    <mergeCell ref="B161:B181"/>
    <mergeCell ref="C181:D181"/>
    <mergeCell ref="B182:B199"/>
    <mergeCell ref="C199:D199"/>
    <mergeCell ref="C182:C198"/>
    <mergeCell ref="C161:C180"/>
    <mergeCell ref="B149:B160"/>
    <mergeCell ref="C160:D160"/>
    <mergeCell ref="C149:C159"/>
    <mergeCell ref="B120:B131"/>
    <mergeCell ref="C131:D131"/>
    <mergeCell ref="B132:B148"/>
    <mergeCell ref="C148:D148"/>
    <mergeCell ref="C132:C147"/>
    <mergeCell ref="C120:C130"/>
    <mergeCell ref="B105:B119"/>
    <mergeCell ref="C119:D119"/>
    <mergeCell ref="C105:C118"/>
    <mergeCell ref="B76:B90"/>
    <mergeCell ref="C90:D90"/>
    <mergeCell ref="B91:B104"/>
    <mergeCell ref="C104:D104"/>
    <mergeCell ref="C91:C103"/>
    <mergeCell ref="C76:C89"/>
    <mergeCell ref="B61:B75"/>
    <mergeCell ref="C75:D75"/>
    <mergeCell ref="C61:C74"/>
    <mergeCell ref="C16:D16"/>
    <mergeCell ref="B5:B16"/>
    <mergeCell ref="B2:H2"/>
    <mergeCell ref="B3:H3"/>
    <mergeCell ref="C5:C15"/>
    <mergeCell ref="B33:B48"/>
    <mergeCell ref="C48:D48"/>
    <mergeCell ref="B49:B60"/>
    <mergeCell ref="C60:D60"/>
    <mergeCell ref="C49:C59"/>
    <mergeCell ref="C33:C47"/>
    <mergeCell ref="B17:B32"/>
    <mergeCell ref="C32:D32"/>
    <mergeCell ref="C17:C31"/>
    <mergeCell ref="G4:H4"/>
    <mergeCell ref="E4:F4"/>
    <mergeCell ref="I5:L5"/>
    <mergeCell ref="I17:L17"/>
    <mergeCell ref="I18:L31"/>
    <mergeCell ref="I33:L33"/>
    <mergeCell ref="I34:L47"/>
    <mergeCell ref="I49:L49"/>
    <mergeCell ref="I16:K16"/>
    <mergeCell ref="I32:K32"/>
    <mergeCell ref="I48:K48"/>
    <mergeCell ref="I6:L15"/>
    <mergeCell ref="I50:L59"/>
    <mergeCell ref="I61:L61"/>
    <mergeCell ref="I62:L74"/>
    <mergeCell ref="I76:L76"/>
    <mergeCell ref="I77:L89"/>
    <mergeCell ref="I91:L91"/>
    <mergeCell ref="I92:L103"/>
    <mergeCell ref="I60:K60"/>
    <mergeCell ref="I75:K75"/>
    <mergeCell ref="I90:K90"/>
    <mergeCell ref="I104:K104"/>
    <mergeCell ref="O30:W30"/>
    <mergeCell ref="U26:W28"/>
    <mergeCell ref="T26:T28"/>
    <mergeCell ref="R26:S28"/>
    <mergeCell ref="P26:Q28"/>
    <mergeCell ref="O26:O28"/>
    <mergeCell ref="I120:L120"/>
    <mergeCell ref="I121:L130"/>
    <mergeCell ref="I182:L182"/>
    <mergeCell ref="I183:L198"/>
    <mergeCell ref="I200:L200"/>
    <mergeCell ref="I201:L210"/>
    <mergeCell ref="I132:L132"/>
    <mergeCell ref="I133:L147"/>
    <mergeCell ref="I149:L149"/>
    <mergeCell ref="I150:L15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3"/>
  <sheetViews>
    <sheetView showGridLines="0" workbookViewId="0">
      <pane xSplit="3" ySplit="4" topLeftCell="D246" activePane="bottomRight" state="frozen"/>
      <selection pane="topRight" activeCell="C1" sqref="C1"/>
      <selection pane="bottomLeft" activeCell="A5" sqref="A5"/>
      <selection pane="bottomRight" activeCell="G257" sqref="G257:H257"/>
    </sheetView>
  </sheetViews>
  <sheetFormatPr defaultRowHeight="15" x14ac:dyDescent="0.25"/>
  <cols>
    <col min="2" max="2" width="5.7109375" customWidth="1"/>
    <col min="3" max="3" width="19.85546875" customWidth="1"/>
    <col min="4" max="4" width="7.28515625" customWidth="1"/>
    <col min="6" max="6" width="11.5703125" customWidth="1"/>
    <col min="12" max="12" width="7.85546875" customWidth="1"/>
    <col min="13" max="13" width="15" customWidth="1"/>
  </cols>
  <sheetData>
    <row r="1" spans="2:18" ht="15.75" thickBot="1" x14ac:dyDescent="0.3"/>
    <row r="2" spans="2:18" ht="15.75" thickBot="1" x14ac:dyDescent="0.3">
      <c r="B2" s="85" t="s">
        <v>15</v>
      </c>
      <c r="C2" s="86"/>
      <c r="D2" s="86"/>
      <c r="E2" s="86"/>
      <c r="F2" s="86"/>
      <c r="G2" s="86"/>
      <c r="H2" s="170"/>
      <c r="M2" s="189" t="s">
        <v>13</v>
      </c>
      <c r="N2" s="190"/>
      <c r="O2" s="190"/>
      <c r="P2" s="190"/>
      <c r="Q2" s="190"/>
      <c r="R2" s="191"/>
    </row>
    <row r="3" spans="2:18" ht="15.75" thickBot="1" x14ac:dyDescent="0.3"/>
    <row r="4" spans="2:18" ht="15.75" thickBot="1" x14ac:dyDescent="0.3">
      <c r="B4" s="10" t="s">
        <v>9</v>
      </c>
      <c r="C4" s="8" t="s">
        <v>0</v>
      </c>
      <c r="D4" s="9" t="s">
        <v>4</v>
      </c>
      <c r="E4" s="237" t="s">
        <v>2</v>
      </c>
      <c r="F4" s="237"/>
      <c r="G4" s="237"/>
      <c r="H4" s="237"/>
      <c r="M4" s="85" t="s">
        <v>196</v>
      </c>
      <c r="N4" s="86"/>
      <c r="O4" s="86"/>
      <c r="P4" s="86"/>
      <c r="Q4" s="86"/>
      <c r="R4" s="170"/>
    </row>
    <row r="5" spans="2:18" ht="15.75" thickBot="1" x14ac:dyDescent="0.3">
      <c r="B5" s="241">
        <v>1</v>
      </c>
      <c r="C5" s="241" t="s">
        <v>16</v>
      </c>
      <c r="D5" s="47" t="s">
        <v>4</v>
      </c>
      <c r="E5" s="238" t="s">
        <v>7</v>
      </c>
      <c r="F5" s="239"/>
      <c r="G5" s="239" t="s">
        <v>6</v>
      </c>
      <c r="H5" s="240"/>
    </row>
    <row r="6" spans="2:18" ht="15.75" thickBot="1" x14ac:dyDescent="0.3">
      <c r="B6" s="242"/>
      <c r="C6" s="242"/>
      <c r="D6" s="80">
        <v>1</v>
      </c>
      <c r="E6" s="244" t="s">
        <v>33</v>
      </c>
      <c r="F6" s="233"/>
      <c r="G6" s="233">
        <v>4500</v>
      </c>
      <c r="H6" s="234"/>
      <c r="M6" s="12" t="s">
        <v>18</v>
      </c>
    </row>
    <row r="7" spans="2:18" ht="15.75" thickBot="1" x14ac:dyDescent="0.3">
      <c r="B7" s="242"/>
      <c r="C7" s="242"/>
      <c r="D7" s="81">
        <v>2</v>
      </c>
      <c r="E7" s="245" t="s">
        <v>34</v>
      </c>
      <c r="F7" s="235"/>
      <c r="G7" s="235">
        <v>3500</v>
      </c>
      <c r="H7" s="236"/>
      <c r="M7" s="7" t="s">
        <v>0</v>
      </c>
      <c r="N7" s="203" t="s">
        <v>2</v>
      </c>
      <c r="O7" s="203"/>
      <c r="P7" s="203"/>
      <c r="Q7" s="203" t="s">
        <v>8</v>
      </c>
      <c r="R7" s="179"/>
    </row>
    <row r="8" spans="2:18" x14ac:dyDescent="0.25">
      <c r="B8" s="242"/>
      <c r="C8" s="242"/>
      <c r="D8" s="81">
        <v>3</v>
      </c>
      <c r="E8" s="245"/>
      <c r="F8" s="235"/>
      <c r="G8" s="235">
        <v>0</v>
      </c>
      <c r="H8" s="236"/>
      <c r="M8" s="325" t="s">
        <v>32</v>
      </c>
      <c r="N8" s="108">
        <f>+G13+G22+G31+G40+G49+G58+G67</f>
        <v>428300</v>
      </c>
      <c r="O8" s="328"/>
      <c r="P8" s="109"/>
      <c r="Q8" s="108">
        <f>+G13+G22+G31+G40+G49+G58+G67</f>
        <v>428300</v>
      </c>
      <c r="R8" s="109"/>
    </row>
    <row r="9" spans="2:18" x14ac:dyDescent="0.25">
      <c r="B9" s="242"/>
      <c r="C9" s="242"/>
      <c r="D9" s="81">
        <v>4</v>
      </c>
      <c r="E9" s="245"/>
      <c r="F9" s="235"/>
      <c r="G9" s="235">
        <v>0</v>
      </c>
      <c r="H9" s="236"/>
      <c r="M9" s="326"/>
      <c r="N9" s="110"/>
      <c r="O9" s="329"/>
      <c r="P9" s="111"/>
      <c r="Q9" s="110"/>
      <c r="R9" s="111"/>
    </row>
    <row r="10" spans="2:18" ht="15.75" thickBot="1" x14ac:dyDescent="0.3">
      <c r="B10" s="242"/>
      <c r="C10" s="242"/>
      <c r="D10" s="81">
        <v>5</v>
      </c>
      <c r="E10" s="245"/>
      <c r="F10" s="235"/>
      <c r="G10" s="235">
        <v>0</v>
      </c>
      <c r="H10" s="236"/>
      <c r="M10" s="327"/>
      <c r="N10" s="112"/>
      <c r="O10" s="330"/>
      <c r="P10" s="113"/>
      <c r="Q10" s="112"/>
      <c r="R10" s="113"/>
    </row>
    <row r="11" spans="2:18" x14ac:dyDescent="0.25">
      <c r="B11" s="242"/>
      <c r="C11" s="242"/>
      <c r="D11" s="81">
        <v>6</v>
      </c>
      <c r="E11" s="245"/>
      <c r="F11" s="235"/>
      <c r="G11" s="235">
        <v>0</v>
      </c>
      <c r="H11" s="236"/>
    </row>
    <row r="12" spans="2:18" ht="15.75" thickBot="1" x14ac:dyDescent="0.3">
      <c r="B12" s="243"/>
      <c r="C12" s="243"/>
      <c r="D12" s="82">
        <v>7</v>
      </c>
      <c r="E12" s="252"/>
      <c r="F12" s="246"/>
      <c r="G12" s="246">
        <v>0</v>
      </c>
      <c r="H12" s="247"/>
      <c r="M12" s="12" t="s">
        <v>19</v>
      </c>
    </row>
    <row r="13" spans="2:18" ht="15.75" thickBot="1" x14ac:dyDescent="0.3">
      <c r="B13" s="248" t="s">
        <v>8</v>
      </c>
      <c r="C13" s="249"/>
      <c r="D13" s="249"/>
      <c r="E13" s="249"/>
      <c r="F13" s="249"/>
      <c r="G13" s="250">
        <f>SUM(G6:H12)</f>
        <v>8000</v>
      </c>
      <c r="H13" s="251"/>
      <c r="M13" s="7" t="s">
        <v>0</v>
      </c>
      <c r="N13" s="203" t="s">
        <v>2</v>
      </c>
      <c r="O13" s="203"/>
      <c r="P13" s="203"/>
      <c r="Q13" s="203" t="s">
        <v>8</v>
      </c>
      <c r="R13" s="179"/>
    </row>
    <row r="14" spans="2:18" ht="15.75" thickBot="1" x14ac:dyDescent="0.3">
      <c r="B14" s="241">
        <v>2</v>
      </c>
      <c r="C14" s="241" t="s">
        <v>45</v>
      </c>
      <c r="D14" s="47" t="s">
        <v>4</v>
      </c>
      <c r="E14" s="238" t="s">
        <v>7</v>
      </c>
      <c r="F14" s="239"/>
      <c r="G14" s="239" t="s">
        <v>6</v>
      </c>
      <c r="H14" s="240"/>
      <c r="M14" s="325" t="s">
        <v>148</v>
      </c>
      <c r="N14" s="108">
        <f>+G76+G85+G94+G103+G112+G121+G130</f>
        <v>311600</v>
      </c>
      <c r="O14" s="328"/>
      <c r="P14" s="109"/>
      <c r="Q14" s="108">
        <f>+N14</f>
        <v>311600</v>
      </c>
      <c r="R14" s="109"/>
    </row>
    <row r="15" spans="2:18" x14ac:dyDescent="0.25">
      <c r="B15" s="242"/>
      <c r="C15" s="242"/>
      <c r="D15" s="80">
        <v>1</v>
      </c>
      <c r="E15" s="244" t="s">
        <v>52</v>
      </c>
      <c r="F15" s="233"/>
      <c r="G15" s="233">
        <v>35000</v>
      </c>
      <c r="H15" s="234"/>
      <c r="M15" s="326"/>
      <c r="N15" s="110"/>
      <c r="O15" s="329"/>
      <c r="P15" s="111"/>
      <c r="Q15" s="110"/>
      <c r="R15" s="111"/>
    </row>
    <row r="16" spans="2:18" ht="15.75" thickBot="1" x14ac:dyDescent="0.3">
      <c r="B16" s="242"/>
      <c r="C16" s="242"/>
      <c r="D16" s="81">
        <v>2</v>
      </c>
      <c r="E16" s="245" t="s">
        <v>59</v>
      </c>
      <c r="F16" s="235"/>
      <c r="G16" s="235">
        <v>20000</v>
      </c>
      <c r="H16" s="236"/>
      <c r="M16" s="327"/>
      <c r="N16" s="112"/>
      <c r="O16" s="330"/>
      <c r="P16" s="113"/>
      <c r="Q16" s="112"/>
      <c r="R16" s="113"/>
    </row>
    <row r="17" spans="2:19" x14ac:dyDescent="0.25">
      <c r="B17" s="242"/>
      <c r="C17" s="242"/>
      <c r="D17" s="81">
        <v>3</v>
      </c>
      <c r="E17" s="245" t="s">
        <v>60</v>
      </c>
      <c r="F17" s="235"/>
      <c r="G17" s="235">
        <v>10000</v>
      </c>
      <c r="H17" s="236"/>
    </row>
    <row r="18" spans="2:19" ht="15.75" thickBot="1" x14ac:dyDescent="0.3">
      <c r="B18" s="242"/>
      <c r="C18" s="242"/>
      <c r="D18" s="81">
        <v>4</v>
      </c>
      <c r="E18" s="245"/>
      <c r="F18" s="235"/>
      <c r="G18" s="235">
        <v>0</v>
      </c>
      <c r="H18" s="236"/>
      <c r="M18" s="12" t="s">
        <v>20</v>
      </c>
    </row>
    <row r="19" spans="2:19" ht="15.75" thickBot="1" x14ac:dyDescent="0.3">
      <c r="B19" s="242"/>
      <c r="C19" s="242"/>
      <c r="D19" s="81">
        <v>5</v>
      </c>
      <c r="E19" s="245"/>
      <c r="F19" s="235"/>
      <c r="G19" s="235">
        <v>0</v>
      </c>
      <c r="H19" s="236"/>
      <c r="M19" s="7" t="s">
        <v>0</v>
      </c>
      <c r="N19" s="203" t="s">
        <v>2</v>
      </c>
      <c r="O19" s="203"/>
      <c r="P19" s="203"/>
      <c r="Q19" s="203" t="s">
        <v>8</v>
      </c>
      <c r="R19" s="179"/>
    </row>
    <row r="20" spans="2:19" x14ac:dyDescent="0.25">
      <c r="B20" s="242"/>
      <c r="C20" s="242"/>
      <c r="D20" s="81">
        <v>6</v>
      </c>
      <c r="E20" s="245"/>
      <c r="F20" s="235"/>
      <c r="G20" s="235">
        <v>0</v>
      </c>
      <c r="H20" s="236"/>
      <c r="M20" s="325" t="s">
        <v>186</v>
      </c>
      <c r="N20" s="108">
        <f>+G139+G148+G157+G166+G175+G184+G193</f>
        <v>1130900</v>
      </c>
      <c r="O20" s="328"/>
      <c r="P20" s="109"/>
      <c r="Q20" s="108">
        <f>+N20</f>
        <v>1130900</v>
      </c>
      <c r="R20" s="109"/>
      <c r="S20" s="79"/>
    </row>
    <row r="21" spans="2:19" ht="15.75" thickBot="1" x14ac:dyDescent="0.3">
      <c r="B21" s="243"/>
      <c r="C21" s="243"/>
      <c r="D21" s="82">
        <v>7</v>
      </c>
      <c r="E21" s="252"/>
      <c r="F21" s="246"/>
      <c r="G21" s="246">
        <v>0</v>
      </c>
      <c r="H21" s="247"/>
      <c r="M21" s="326"/>
      <c r="N21" s="110"/>
      <c r="O21" s="329"/>
      <c r="P21" s="111"/>
      <c r="Q21" s="110"/>
      <c r="R21" s="111"/>
      <c r="S21" s="79"/>
    </row>
    <row r="22" spans="2:19" ht="15.75" thickBot="1" x14ac:dyDescent="0.3">
      <c r="B22" s="248" t="s">
        <v>8</v>
      </c>
      <c r="C22" s="249"/>
      <c r="D22" s="249"/>
      <c r="E22" s="249"/>
      <c r="F22" s="249"/>
      <c r="G22" s="250">
        <f>SUM(G15:H21)</f>
        <v>65000</v>
      </c>
      <c r="H22" s="251"/>
      <c r="M22" s="327"/>
      <c r="N22" s="112"/>
      <c r="O22" s="330"/>
      <c r="P22" s="113"/>
      <c r="Q22" s="112"/>
      <c r="R22" s="113"/>
      <c r="S22" s="79"/>
    </row>
    <row r="23" spans="2:19" ht="15.75" thickBot="1" x14ac:dyDescent="0.3">
      <c r="B23" s="241">
        <v>3</v>
      </c>
      <c r="C23" s="241" t="s">
        <v>63</v>
      </c>
      <c r="D23" s="47" t="s">
        <v>4</v>
      </c>
      <c r="E23" s="238" t="s">
        <v>7</v>
      </c>
      <c r="F23" s="239"/>
      <c r="G23" s="239" t="s">
        <v>6</v>
      </c>
      <c r="H23" s="240"/>
    </row>
    <row r="24" spans="2:19" ht="15.75" thickBot="1" x14ac:dyDescent="0.3">
      <c r="B24" s="242"/>
      <c r="C24" s="242"/>
      <c r="D24" s="80">
        <v>1</v>
      </c>
      <c r="E24" s="244" t="s">
        <v>33</v>
      </c>
      <c r="F24" s="233"/>
      <c r="G24" s="233">
        <v>16500</v>
      </c>
      <c r="H24" s="234"/>
      <c r="M24" s="12" t="s">
        <v>21</v>
      </c>
    </row>
    <row r="25" spans="2:19" ht="15.75" thickBot="1" x14ac:dyDescent="0.3">
      <c r="B25" s="242"/>
      <c r="C25" s="242"/>
      <c r="D25" s="81">
        <v>2</v>
      </c>
      <c r="E25" s="245" t="s">
        <v>65</v>
      </c>
      <c r="F25" s="235"/>
      <c r="G25" s="235">
        <v>10000</v>
      </c>
      <c r="H25" s="236"/>
      <c r="M25" s="7" t="s">
        <v>0</v>
      </c>
      <c r="N25" s="203" t="s">
        <v>2</v>
      </c>
      <c r="O25" s="203"/>
      <c r="P25" s="203"/>
      <c r="Q25" s="203" t="s">
        <v>8</v>
      </c>
      <c r="R25" s="179"/>
    </row>
    <row r="26" spans="2:19" x14ac:dyDescent="0.25">
      <c r="B26" s="242"/>
      <c r="C26" s="242"/>
      <c r="D26" s="81">
        <v>3</v>
      </c>
      <c r="E26" s="245" t="s">
        <v>64</v>
      </c>
      <c r="F26" s="235"/>
      <c r="G26" s="235">
        <v>20000</v>
      </c>
      <c r="H26" s="236"/>
      <c r="M26" s="325" t="s">
        <v>197</v>
      </c>
      <c r="N26" s="108">
        <f>+G202+G211+G220+G229+G238+G247+G256+G265+G274+G283</f>
        <v>484100</v>
      </c>
      <c r="O26" s="328"/>
      <c r="P26" s="109"/>
      <c r="Q26" s="108">
        <f>+N26</f>
        <v>484100</v>
      </c>
      <c r="R26" s="109"/>
    </row>
    <row r="27" spans="2:19" x14ac:dyDescent="0.25">
      <c r="B27" s="242"/>
      <c r="C27" s="242"/>
      <c r="D27" s="81">
        <v>4</v>
      </c>
      <c r="E27" s="245" t="s">
        <v>77</v>
      </c>
      <c r="F27" s="235"/>
      <c r="G27" s="235">
        <v>40600</v>
      </c>
      <c r="H27" s="236"/>
      <c r="M27" s="326"/>
      <c r="N27" s="110"/>
      <c r="O27" s="329"/>
      <c r="P27" s="111"/>
      <c r="Q27" s="110"/>
      <c r="R27" s="111"/>
    </row>
    <row r="28" spans="2:19" ht="15.75" thickBot="1" x14ac:dyDescent="0.3">
      <c r="B28" s="242"/>
      <c r="C28" s="242"/>
      <c r="D28" s="81">
        <v>5</v>
      </c>
      <c r="E28" s="245" t="s">
        <v>78</v>
      </c>
      <c r="F28" s="235"/>
      <c r="G28" s="235">
        <v>5000</v>
      </c>
      <c r="H28" s="236"/>
      <c r="M28" s="327"/>
      <c r="N28" s="112"/>
      <c r="O28" s="330"/>
      <c r="P28" s="113"/>
      <c r="Q28" s="112"/>
      <c r="R28" s="113"/>
    </row>
    <row r="29" spans="2:19" ht="15.75" thickBot="1" x14ac:dyDescent="0.3">
      <c r="B29" s="242"/>
      <c r="C29" s="242"/>
      <c r="D29" s="81">
        <v>6</v>
      </c>
      <c r="E29" s="245"/>
      <c r="F29" s="235"/>
      <c r="G29" s="235">
        <v>0</v>
      </c>
      <c r="H29" s="236"/>
    </row>
    <row r="30" spans="2:19" ht="15.75" thickBot="1" x14ac:dyDescent="0.3">
      <c r="B30" s="243"/>
      <c r="C30" s="243"/>
      <c r="D30" s="82">
        <v>7</v>
      </c>
      <c r="E30" s="252"/>
      <c r="F30" s="246"/>
      <c r="G30" s="246">
        <v>0</v>
      </c>
      <c r="H30" s="247"/>
      <c r="L30" s="85" t="s">
        <v>11</v>
      </c>
      <c r="M30" s="86"/>
      <c r="N30" s="86"/>
      <c r="O30" s="86"/>
      <c r="P30" s="86"/>
      <c r="Q30" s="86"/>
      <c r="R30" s="86"/>
      <c r="S30" s="170"/>
    </row>
    <row r="31" spans="2:19" ht="15.75" thickBot="1" x14ac:dyDescent="0.3">
      <c r="B31" s="248" t="s">
        <v>8</v>
      </c>
      <c r="C31" s="249"/>
      <c r="D31" s="249"/>
      <c r="E31" s="249"/>
      <c r="F31" s="249"/>
      <c r="G31" s="250">
        <f>SUM(G24:H30)</f>
        <v>92100</v>
      </c>
      <c r="H31" s="251"/>
      <c r="M31" s="331" t="s">
        <v>17</v>
      </c>
      <c r="N31" s="237"/>
      <c r="O31" s="237"/>
      <c r="P31" s="237"/>
      <c r="Q31" s="237"/>
      <c r="R31" s="237"/>
    </row>
    <row r="32" spans="2:19" ht="15.75" thickBot="1" x14ac:dyDescent="0.3">
      <c r="B32" s="256">
        <v>4</v>
      </c>
      <c r="C32" s="256" t="s">
        <v>79</v>
      </c>
      <c r="D32" s="34" t="s">
        <v>4</v>
      </c>
      <c r="E32" s="259" t="s">
        <v>7</v>
      </c>
      <c r="F32" s="260"/>
      <c r="G32" s="260" t="s">
        <v>6</v>
      </c>
      <c r="H32" s="261"/>
      <c r="M32" s="198">
        <f>+G13+G22+G31+G40+G49+G58+G67+G76+G85+G94+G103+G112+G121+G130+G139+G148+G157+G166+G175+G184+G193+G202+G211+G220+G229+G238+G247+G256+G265+G274+G283</f>
        <v>2354900</v>
      </c>
      <c r="N32" s="332"/>
      <c r="O32" s="332"/>
      <c r="P32" s="332"/>
      <c r="Q32" s="332"/>
      <c r="R32" s="199"/>
    </row>
    <row r="33" spans="2:18" ht="15.75" thickBot="1" x14ac:dyDescent="0.3">
      <c r="B33" s="257"/>
      <c r="C33" s="257"/>
      <c r="D33" s="35">
        <v>1</v>
      </c>
      <c r="E33" s="262"/>
      <c r="F33" s="263"/>
      <c r="G33" s="263"/>
      <c r="H33" s="264"/>
      <c r="M33" s="200"/>
      <c r="N33" s="333"/>
      <c r="O33" s="333"/>
      <c r="P33" s="333"/>
      <c r="Q33" s="333"/>
      <c r="R33" s="201"/>
    </row>
    <row r="34" spans="2:18" x14ac:dyDescent="0.25">
      <c r="B34" s="257"/>
      <c r="C34" s="257"/>
      <c r="D34" s="36">
        <v>2</v>
      </c>
      <c r="E34" s="255"/>
      <c r="F34" s="253"/>
      <c r="G34" s="253"/>
      <c r="H34" s="254"/>
    </row>
    <row r="35" spans="2:18" x14ac:dyDescent="0.25">
      <c r="B35" s="257"/>
      <c r="C35" s="257"/>
      <c r="D35" s="36">
        <v>3</v>
      </c>
      <c r="E35" s="255"/>
      <c r="F35" s="253"/>
      <c r="G35" s="253"/>
      <c r="H35" s="254"/>
    </row>
    <row r="36" spans="2:18" x14ac:dyDescent="0.25">
      <c r="B36" s="257"/>
      <c r="C36" s="257"/>
      <c r="D36" s="36">
        <v>4</v>
      </c>
      <c r="E36" s="255"/>
      <c r="F36" s="253"/>
      <c r="G36" s="253"/>
      <c r="H36" s="254"/>
    </row>
    <row r="37" spans="2:18" x14ac:dyDescent="0.25">
      <c r="B37" s="257"/>
      <c r="C37" s="257"/>
      <c r="D37" s="36">
        <v>5</v>
      </c>
      <c r="E37" s="255"/>
      <c r="F37" s="253"/>
      <c r="G37" s="253"/>
      <c r="H37" s="254"/>
    </row>
    <row r="38" spans="2:18" x14ac:dyDescent="0.25">
      <c r="B38" s="257"/>
      <c r="C38" s="257"/>
      <c r="D38" s="36">
        <v>6</v>
      </c>
      <c r="E38" s="255"/>
      <c r="F38" s="253"/>
      <c r="G38" s="253"/>
      <c r="H38" s="254"/>
    </row>
    <row r="39" spans="2:18" ht="15.75" thickBot="1" x14ac:dyDescent="0.3">
      <c r="B39" s="258"/>
      <c r="C39" s="258"/>
      <c r="D39" s="37">
        <v>7</v>
      </c>
      <c r="E39" s="265"/>
      <c r="F39" s="266"/>
      <c r="G39" s="266"/>
      <c r="H39" s="267"/>
    </row>
    <row r="40" spans="2:18" ht="15.75" thickBot="1" x14ac:dyDescent="0.3">
      <c r="B40" s="268" t="s">
        <v>8</v>
      </c>
      <c r="C40" s="269"/>
      <c r="D40" s="269"/>
      <c r="E40" s="269"/>
      <c r="F40" s="269"/>
      <c r="G40" s="270"/>
      <c r="H40" s="271"/>
    </row>
    <row r="41" spans="2:18" ht="15.75" thickBot="1" x14ac:dyDescent="0.3">
      <c r="B41" s="272">
        <v>5</v>
      </c>
      <c r="C41" s="272" t="s">
        <v>80</v>
      </c>
      <c r="D41" s="3" t="s">
        <v>4</v>
      </c>
      <c r="E41" s="275" t="s">
        <v>7</v>
      </c>
      <c r="F41" s="276"/>
      <c r="G41" s="276" t="s">
        <v>6</v>
      </c>
      <c r="H41" s="277"/>
    </row>
    <row r="42" spans="2:18" x14ac:dyDescent="0.25">
      <c r="B42" s="273"/>
      <c r="C42" s="273"/>
      <c r="D42" s="15">
        <v>1</v>
      </c>
      <c r="E42" s="278" t="s">
        <v>78</v>
      </c>
      <c r="F42" s="279"/>
      <c r="G42" s="233">
        <v>5000</v>
      </c>
      <c r="H42" s="234"/>
    </row>
    <row r="43" spans="2:18" x14ac:dyDescent="0.25">
      <c r="B43" s="273"/>
      <c r="C43" s="273"/>
      <c r="D43" s="14">
        <v>2</v>
      </c>
      <c r="E43" s="280" t="s">
        <v>81</v>
      </c>
      <c r="F43" s="281"/>
      <c r="G43" s="235">
        <v>50000</v>
      </c>
      <c r="H43" s="236"/>
    </row>
    <row r="44" spans="2:18" x14ac:dyDescent="0.25">
      <c r="B44" s="273"/>
      <c r="C44" s="273"/>
      <c r="D44" s="14">
        <v>3</v>
      </c>
      <c r="E44" s="280" t="s">
        <v>82</v>
      </c>
      <c r="F44" s="281"/>
      <c r="G44" s="235">
        <f>27000+5500</f>
        <v>32500</v>
      </c>
      <c r="H44" s="236"/>
    </row>
    <row r="45" spans="2:18" x14ac:dyDescent="0.25">
      <c r="B45" s="273"/>
      <c r="C45" s="273"/>
      <c r="D45" s="14">
        <v>4</v>
      </c>
      <c r="E45" s="280" t="s">
        <v>83</v>
      </c>
      <c r="F45" s="281"/>
      <c r="G45" s="235">
        <v>200</v>
      </c>
      <c r="H45" s="236"/>
    </row>
    <row r="46" spans="2:18" x14ac:dyDescent="0.25">
      <c r="B46" s="273"/>
      <c r="C46" s="273"/>
      <c r="D46" s="14">
        <v>5</v>
      </c>
      <c r="E46" s="280" t="s">
        <v>60</v>
      </c>
      <c r="F46" s="281"/>
      <c r="G46" s="235">
        <v>20000</v>
      </c>
      <c r="H46" s="236"/>
    </row>
    <row r="47" spans="2:18" x14ac:dyDescent="0.25">
      <c r="B47" s="273"/>
      <c r="C47" s="273"/>
      <c r="D47" s="14">
        <v>6</v>
      </c>
      <c r="E47" s="280" t="s">
        <v>93</v>
      </c>
      <c r="F47" s="281"/>
      <c r="G47" s="235">
        <v>72000</v>
      </c>
      <c r="H47" s="236"/>
    </row>
    <row r="48" spans="2:18" ht="15.75" thickBot="1" x14ac:dyDescent="0.3">
      <c r="B48" s="274"/>
      <c r="C48" s="274"/>
      <c r="D48" s="16">
        <v>7</v>
      </c>
      <c r="E48" s="282"/>
      <c r="F48" s="283"/>
      <c r="G48" s="246">
        <v>0</v>
      </c>
      <c r="H48" s="247"/>
    </row>
    <row r="49" spans="2:8" ht="15.75" thickBot="1" x14ac:dyDescent="0.3">
      <c r="B49" s="248" t="s">
        <v>8</v>
      </c>
      <c r="C49" s="249"/>
      <c r="D49" s="249"/>
      <c r="E49" s="249"/>
      <c r="F49" s="249"/>
      <c r="G49" s="250">
        <f>SUM(G42:H48)</f>
        <v>179700</v>
      </c>
      <c r="H49" s="251"/>
    </row>
    <row r="50" spans="2:8" ht="15.75" thickBot="1" x14ac:dyDescent="0.3">
      <c r="B50" s="272">
        <v>6</v>
      </c>
      <c r="C50" s="272" t="s">
        <v>99</v>
      </c>
      <c r="D50" s="3" t="s">
        <v>4</v>
      </c>
      <c r="E50" s="275" t="s">
        <v>7</v>
      </c>
      <c r="F50" s="276"/>
      <c r="G50" s="239" t="s">
        <v>6</v>
      </c>
      <c r="H50" s="240"/>
    </row>
    <row r="51" spans="2:8" x14ac:dyDescent="0.25">
      <c r="B51" s="273"/>
      <c r="C51" s="273"/>
      <c r="D51" s="15">
        <v>1</v>
      </c>
      <c r="E51" s="278" t="s">
        <v>82</v>
      </c>
      <c r="F51" s="279"/>
      <c r="G51" s="233">
        <f>11500+3100+10000</f>
        <v>24600</v>
      </c>
      <c r="H51" s="234"/>
    </row>
    <row r="52" spans="2:8" x14ac:dyDescent="0.25">
      <c r="B52" s="273"/>
      <c r="C52" s="273"/>
      <c r="D52" s="14">
        <v>2</v>
      </c>
      <c r="E52" s="280" t="s">
        <v>101</v>
      </c>
      <c r="F52" s="281"/>
      <c r="G52" s="235">
        <v>10000</v>
      </c>
      <c r="H52" s="236"/>
    </row>
    <row r="53" spans="2:8" x14ac:dyDescent="0.25">
      <c r="B53" s="273"/>
      <c r="C53" s="273"/>
      <c r="D53" s="14">
        <v>3</v>
      </c>
      <c r="E53" s="280"/>
      <c r="F53" s="281"/>
      <c r="G53" s="235"/>
      <c r="H53" s="236"/>
    </row>
    <row r="54" spans="2:8" x14ac:dyDescent="0.25">
      <c r="B54" s="273"/>
      <c r="C54" s="273"/>
      <c r="D54" s="14">
        <v>4</v>
      </c>
      <c r="E54" s="280"/>
      <c r="F54" s="281"/>
      <c r="G54" s="235"/>
      <c r="H54" s="236"/>
    </row>
    <row r="55" spans="2:8" x14ac:dyDescent="0.25">
      <c r="B55" s="273"/>
      <c r="C55" s="273"/>
      <c r="D55" s="14">
        <v>5</v>
      </c>
      <c r="E55" s="280"/>
      <c r="F55" s="281"/>
      <c r="G55" s="235"/>
      <c r="H55" s="236"/>
    </row>
    <row r="56" spans="2:8" x14ac:dyDescent="0.25">
      <c r="B56" s="273"/>
      <c r="C56" s="273"/>
      <c r="D56" s="14">
        <v>6</v>
      </c>
      <c r="E56" s="280"/>
      <c r="F56" s="281"/>
      <c r="G56" s="235"/>
      <c r="H56" s="236"/>
    </row>
    <row r="57" spans="2:8" ht="15.75" thickBot="1" x14ac:dyDescent="0.3">
      <c r="B57" s="274"/>
      <c r="C57" s="274"/>
      <c r="D57" s="16">
        <v>7</v>
      </c>
      <c r="E57" s="282"/>
      <c r="F57" s="283"/>
      <c r="G57" s="246"/>
      <c r="H57" s="247"/>
    </row>
    <row r="58" spans="2:8" ht="15.75" thickBot="1" x14ac:dyDescent="0.3">
      <c r="B58" s="248" t="s">
        <v>8</v>
      </c>
      <c r="C58" s="249"/>
      <c r="D58" s="249"/>
      <c r="E58" s="249"/>
      <c r="F58" s="249"/>
      <c r="G58" s="250">
        <f>+G51+G52+G53</f>
        <v>34600</v>
      </c>
      <c r="H58" s="251"/>
    </row>
    <row r="59" spans="2:8" ht="15.75" thickBot="1" x14ac:dyDescent="0.3">
      <c r="B59" s="287">
        <v>7</v>
      </c>
      <c r="C59" s="287" t="s">
        <v>147</v>
      </c>
      <c r="D59" s="30" t="s">
        <v>4</v>
      </c>
      <c r="E59" s="290" t="s">
        <v>7</v>
      </c>
      <c r="F59" s="291"/>
      <c r="G59" s="291" t="s">
        <v>6</v>
      </c>
      <c r="H59" s="292"/>
    </row>
    <row r="60" spans="2:8" x14ac:dyDescent="0.25">
      <c r="B60" s="288"/>
      <c r="C60" s="288"/>
      <c r="D60" s="76">
        <v>1</v>
      </c>
      <c r="E60" s="293" t="s">
        <v>82</v>
      </c>
      <c r="F60" s="294"/>
      <c r="G60" s="294">
        <v>23900</v>
      </c>
      <c r="H60" s="295"/>
    </row>
    <row r="61" spans="2:8" x14ac:dyDescent="0.25">
      <c r="B61" s="288"/>
      <c r="C61" s="288"/>
      <c r="D61" s="77">
        <v>2</v>
      </c>
      <c r="E61" s="286" t="s">
        <v>60</v>
      </c>
      <c r="F61" s="284"/>
      <c r="G61" s="284">
        <v>20000</v>
      </c>
      <c r="H61" s="285"/>
    </row>
    <row r="62" spans="2:8" x14ac:dyDescent="0.25">
      <c r="B62" s="288"/>
      <c r="C62" s="288"/>
      <c r="D62" s="77">
        <v>3</v>
      </c>
      <c r="E62" s="286" t="s">
        <v>65</v>
      </c>
      <c r="F62" s="284"/>
      <c r="G62" s="284">
        <v>5000</v>
      </c>
      <c r="H62" s="285"/>
    </row>
    <row r="63" spans="2:8" x14ac:dyDescent="0.25">
      <c r="B63" s="288"/>
      <c r="C63" s="288"/>
      <c r="D63" s="77">
        <v>4</v>
      </c>
      <c r="E63" s="286"/>
      <c r="F63" s="284"/>
      <c r="G63" s="284"/>
      <c r="H63" s="285"/>
    </row>
    <row r="64" spans="2:8" x14ac:dyDescent="0.25">
      <c r="B64" s="288"/>
      <c r="C64" s="288"/>
      <c r="D64" s="77">
        <v>5</v>
      </c>
      <c r="E64" s="286"/>
      <c r="F64" s="284"/>
      <c r="G64" s="284"/>
      <c r="H64" s="285"/>
    </row>
    <row r="65" spans="2:8" x14ac:dyDescent="0.25">
      <c r="B65" s="288"/>
      <c r="C65" s="288"/>
      <c r="D65" s="77">
        <v>6</v>
      </c>
      <c r="E65" s="286"/>
      <c r="F65" s="284"/>
      <c r="G65" s="284"/>
      <c r="H65" s="285"/>
    </row>
    <row r="66" spans="2:8" ht="15.75" thickBot="1" x14ac:dyDescent="0.3">
      <c r="B66" s="289"/>
      <c r="C66" s="289"/>
      <c r="D66" s="78">
        <v>7</v>
      </c>
      <c r="E66" s="296"/>
      <c r="F66" s="297"/>
      <c r="G66" s="297"/>
      <c r="H66" s="298"/>
    </row>
    <row r="67" spans="2:8" s="79" customFormat="1" ht="15.75" thickBot="1" x14ac:dyDescent="0.3">
      <c r="B67" s="299" t="s">
        <v>8</v>
      </c>
      <c r="C67" s="300"/>
      <c r="D67" s="300"/>
      <c r="E67" s="300"/>
      <c r="F67" s="300"/>
      <c r="G67" s="301">
        <f>+G60+G61+G62</f>
        <v>48900</v>
      </c>
      <c r="H67" s="302"/>
    </row>
    <row r="68" spans="2:8" ht="15.75" thickBot="1" x14ac:dyDescent="0.3">
      <c r="B68" s="272">
        <v>8</v>
      </c>
      <c r="C68" s="272" t="s">
        <v>133</v>
      </c>
      <c r="D68" s="3" t="s">
        <v>4</v>
      </c>
      <c r="E68" s="275" t="s">
        <v>7</v>
      </c>
      <c r="F68" s="276"/>
      <c r="G68" s="276" t="s">
        <v>6</v>
      </c>
      <c r="H68" s="277"/>
    </row>
    <row r="69" spans="2:8" x14ac:dyDescent="0.25">
      <c r="B69" s="273"/>
      <c r="C69" s="273"/>
      <c r="D69" s="15">
        <v>1</v>
      </c>
      <c r="E69" s="278" t="s">
        <v>60</v>
      </c>
      <c r="F69" s="279"/>
      <c r="G69" s="279">
        <v>10000</v>
      </c>
      <c r="H69" s="305"/>
    </row>
    <row r="70" spans="2:8" x14ac:dyDescent="0.25">
      <c r="B70" s="273"/>
      <c r="C70" s="273"/>
      <c r="D70" s="14">
        <v>2</v>
      </c>
      <c r="E70" s="280"/>
      <c r="F70" s="281"/>
      <c r="G70" s="281">
        <v>0</v>
      </c>
      <c r="H70" s="303"/>
    </row>
    <row r="71" spans="2:8" x14ac:dyDescent="0.25">
      <c r="B71" s="273"/>
      <c r="C71" s="273"/>
      <c r="D71" s="14">
        <v>3</v>
      </c>
      <c r="E71" s="280"/>
      <c r="F71" s="281"/>
      <c r="G71" s="281">
        <v>0</v>
      </c>
      <c r="H71" s="303"/>
    </row>
    <row r="72" spans="2:8" x14ac:dyDescent="0.25">
      <c r="B72" s="273"/>
      <c r="C72" s="273"/>
      <c r="D72" s="14">
        <v>4</v>
      </c>
      <c r="E72" s="280"/>
      <c r="F72" s="281"/>
      <c r="G72" s="281">
        <v>0</v>
      </c>
      <c r="H72" s="303"/>
    </row>
    <row r="73" spans="2:8" x14ac:dyDescent="0.25">
      <c r="B73" s="273"/>
      <c r="C73" s="273"/>
      <c r="D73" s="14">
        <v>5</v>
      </c>
      <c r="E73" s="280"/>
      <c r="F73" s="281"/>
      <c r="G73" s="281">
        <v>0</v>
      </c>
      <c r="H73" s="303"/>
    </row>
    <row r="74" spans="2:8" x14ac:dyDescent="0.25">
      <c r="B74" s="273"/>
      <c r="C74" s="273"/>
      <c r="D74" s="14">
        <v>6</v>
      </c>
      <c r="E74" s="280"/>
      <c r="F74" s="281"/>
      <c r="G74" s="281">
        <v>0</v>
      </c>
      <c r="H74" s="303"/>
    </row>
    <row r="75" spans="2:8" ht="15.75" thickBot="1" x14ac:dyDescent="0.3">
      <c r="B75" s="274"/>
      <c r="C75" s="274"/>
      <c r="D75" s="16">
        <v>7</v>
      </c>
      <c r="E75" s="282"/>
      <c r="F75" s="283"/>
      <c r="G75" s="283">
        <v>0</v>
      </c>
      <c r="H75" s="304"/>
    </row>
    <row r="76" spans="2:8" ht="15.75" thickBot="1" x14ac:dyDescent="0.3">
      <c r="B76" s="306" t="s">
        <v>8</v>
      </c>
      <c r="C76" s="307"/>
      <c r="D76" s="307"/>
      <c r="E76" s="307"/>
      <c r="F76" s="307"/>
      <c r="G76" s="308">
        <f>SUM(G69:H75)</f>
        <v>10000</v>
      </c>
      <c r="H76" s="309"/>
    </row>
    <row r="77" spans="2:8" ht="15.75" thickBot="1" x14ac:dyDescent="0.3">
      <c r="B77" s="272">
        <v>9</v>
      </c>
      <c r="C77" s="272" t="s">
        <v>146</v>
      </c>
      <c r="D77" s="3" t="s">
        <v>4</v>
      </c>
      <c r="E77" s="275" t="s">
        <v>7</v>
      </c>
      <c r="F77" s="276"/>
      <c r="G77" s="276" t="s">
        <v>6</v>
      </c>
      <c r="H77" s="277"/>
    </row>
    <row r="78" spans="2:8" x14ac:dyDescent="0.25">
      <c r="B78" s="273"/>
      <c r="C78" s="273"/>
      <c r="D78" s="15">
        <v>1</v>
      </c>
      <c r="E78" s="278" t="s">
        <v>33</v>
      </c>
      <c r="F78" s="279"/>
      <c r="G78" s="279">
        <v>48500</v>
      </c>
      <c r="H78" s="305"/>
    </row>
    <row r="79" spans="2:8" x14ac:dyDescent="0.25">
      <c r="B79" s="273"/>
      <c r="C79" s="273"/>
      <c r="D79" s="14">
        <v>2</v>
      </c>
      <c r="E79" s="280" t="s">
        <v>149</v>
      </c>
      <c r="F79" s="281"/>
      <c r="G79" s="281">
        <v>1000</v>
      </c>
      <c r="H79" s="303"/>
    </row>
    <row r="80" spans="2:8" x14ac:dyDescent="0.25">
      <c r="B80" s="273"/>
      <c r="C80" s="273"/>
      <c r="D80" s="14">
        <v>3</v>
      </c>
      <c r="E80" s="280" t="s">
        <v>124</v>
      </c>
      <c r="F80" s="281"/>
      <c r="G80" s="281">
        <v>20000</v>
      </c>
      <c r="H80" s="303"/>
    </row>
    <row r="81" spans="2:8" x14ac:dyDescent="0.25">
      <c r="B81" s="273"/>
      <c r="C81" s="273"/>
      <c r="D81" s="14">
        <v>4</v>
      </c>
      <c r="E81" s="280" t="s">
        <v>60</v>
      </c>
      <c r="F81" s="281"/>
      <c r="G81" s="281">
        <v>12000</v>
      </c>
      <c r="H81" s="303"/>
    </row>
    <row r="82" spans="2:8" x14ac:dyDescent="0.25">
      <c r="B82" s="273"/>
      <c r="C82" s="273"/>
      <c r="D82" s="14">
        <v>5</v>
      </c>
      <c r="E82" s="280" t="s">
        <v>153</v>
      </c>
      <c r="F82" s="281"/>
      <c r="G82" s="281">
        <v>5000</v>
      </c>
      <c r="H82" s="303"/>
    </row>
    <row r="83" spans="2:8" x14ac:dyDescent="0.25">
      <c r="B83" s="273"/>
      <c r="C83" s="273"/>
      <c r="D83" s="14">
        <v>6</v>
      </c>
      <c r="E83" s="280"/>
      <c r="F83" s="281"/>
      <c r="G83" s="281">
        <v>0</v>
      </c>
      <c r="H83" s="303"/>
    </row>
    <row r="84" spans="2:8" ht="15.75" thickBot="1" x14ac:dyDescent="0.3">
      <c r="B84" s="274"/>
      <c r="C84" s="274"/>
      <c r="D84" s="16">
        <v>7</v>
      </c>
      <c r="E84" s="282"/>
      <c r="F84" s="283"/>
      <c r="G84" s="283">
        <v>0</v>
      </c>
      <c r="H84" s="304"/>
    </row>
    <row r="85" spans="2:8" ht="15.75" thickBot="1" x14ac:dyDescent="0.3">
      <c r="B85" s="306" t="s">
        <v>8</v>
      </c>
      <c r="C85" s="307"/>
      <c r="D85" s="307"/>
      <c r="E85" s="307"/>
      <c r="F85" s="307"/>
      <c r="G85" s="308">
        <f>SUM(G78:H84)</f>
        <v>86500</v>
      </c>
      <c r="H85" s="309"/>
    </row>
    <row r="86" spans="2:8" ht="15.75" thickBot="1" x14ac:dyDescent="0.3">
      <c r="B86" s="272">
        <v>10</v>
      </c>
      <c r="C86" s="272" t="s">
        <v>156</v>
      </c>
      <c r="D86" s="3" t="s">
        <v>4</v>
      </c>
      <c r="E86" s="275" t="s">
        <v>7</v>
      </c>
      <c r="F86" s="276"/>
      <c r="G86" s="276" t="s">
        <v>6</v>
      </c>
      <c r="H86" s="277"/>
    </row>
    <row r="87" spans="2:8" x14ac:dyDescent="0.25">
      <c r="B87" s="273"/>
      <c r="C87" s="273"/>
      <c r="D87" s="15">
        <v>1</v>
      </c>
      <c r="E87" s="278" t="s">
        <v>60</v>
      </c>
      <c r="F87" s="279"/>
      <c r="G87" s="279">
        <v>15000</v>
      </c>
      <c r="H87" s="305"/>
    </row>
    <row r="88" spans="2:8" x14ac:dyDescent="0.25">
      <c r="B88" s="273"/>
      <c r="C88" s="273"/>
      <c r="D88" s="14">
        <v>2</v>
      </c>
      <c r="E88" s="280"/>
      <c r="F88" s="281"/>
      <c r="G88" s="281"/>
      <c r="H88" s="303"/>
    </row>
    <row r="89" spans="2:8" x14ac:dyDescent="0.25">
      <c r="B89" s="273"/>
      <c r="C89" s="273"/>
      <c r="D89" s="14">
        <v>3</v>
      </c>
      <c r="E89" s="280"/>
      <c r="F89" s="281"/>
      <c r="G89" s="281"/>
      <c r="H89" s="303"/>
    </row>
    <row r="90" spans="2:8" x14ac:dyDescent="0.25">
      <c r="B90" s="273"/>
      <c r="C90" s="273"/>
      <c r="D90" s="14">
        <v>4</v>
      </c>
      <c r="E90" s="280"/>
      <c r="F90" s="281"/>
      <c r="G90" s="281"/>
      <c r="H90" s="303"/>
    </row>
    <row r="91" spans="2:8" x14ac:dyDescent="0.25">
      <c r="B91" s="273"/>
      <c r="C91" s="273"/>
      <c r="D91" s="14">
        <v>5</v>
      </c>
      <c r="E91" s="280"/>
      <c r="F91" s="281"/>
      <c r="G91" s="281"/>
      <c r="H91" s="303"/>
    </row>
    <row r="92" spans="2:8" x14ac:dyDescent="0.25">
      <c r="B92" s="273"/>
      <c r="C92" s="273"/>
      <c r="D92" s="14">
        <v>6</v>
      </c>
      <c r="E92" s="280"/>
      <c r="F92" s="281"/>
      <c r="G92" s="281"/>
      <c r="H92" s="303"/>
    </row>
    <row r="93" spans="2:8" ht="15.75" thickBot="1" x14ac:dyDescent="0.3">
      <c r="B93" s="274"/>
      <c r="C93" s="274"/>
      <c r="D93" s="16">
        <v>7</v>
      </c>
      <c r="E93" s="282"/>
      <c r="F93" s="283"/>
      <c r="G93" s="283"/>
      <c r="H93" s="304"/>
    </row>
    <row r="94" spans="2:8" ht="15.75" thickBot="1" x14ac:dyDescent="0.3">
      <c r="B94" s="306" t="s">
        <v>8</v>
      </c>
      <c r="C94" s="307"/>
      <c r="D94" s="307"/>
      <c r="E94" s="307"/>
      <c r="F94" s="307"/>
      <c r="G94" s="308">
        <v>15000</v>
      </c>
      <c r="H94" s="309"/>
    </row>
    <row r="95" spans="2:8" ht="15.75" thickBot="1" x14ac:dyDescent="0.3">
      <c r="B95" s="272">
        <v>11</v>
      </c>
      <c r="C95" s="310" t="s">
        <v>165</v>
      </c>
      <c r="D95" s="61" t="s">
        <v>4</v>
      </c>
      <c r="E95" s="313" t="s">
        <v>7</v>
      </c>
      <c r="F95" s="314"/>
      <c r="G95" s="314" t="s">
        <v>6</v>
      </c>
      <c r="H95" s="315"/>
    </row>
    <row r="96" spans="2:8" x14ac:dyDescent="0.25">
      <c r="B96" s="273"/>
      <c r="C96" s="311"/>
      <c r="D96" s="62">
        <v>1</v>
      </c>
      <c r="E96" s="316"/>
      <c r="F96" s="317"/>
      <c r="G96" s="317"/>
      <c r="H96" s="324"/>
    </row>
    <row r="97" spans="2:8" x14ac:dyDescent="0.25">
      <c r="B97" s="273"/>
      <c r="C97" s="311"/>
      <c r="D97" s="63">
        <v>2</v>
      </c>
      <c r="E97" s="318"/>
      <c r="F97" s="319"/>
      <c r="G97" s="319"/>
      <c r="H97" s="320"/>
    </row>
    <row r="98" spans="2:8" x14ac:dyDescent="0.25">
      <c r="B98" s="273"/>
      <c r="C98" s="311"/>
      <c r="D98" s="63">
        <v>3</v>
      </c>
      <c r="E98" s="318"/>
      <c r="F98" s="319"/>
      <c r="G98" s="319"/>
      <c r="H98" s="320"/>
    </row>
    <row r="99" spans="2:8" x14ac:dyDescent="0.25">
      <c r="B99" s="273"/>
      <c r="C99" s="311"/>
      <c r="D99" s="63">
        <v>4</v>
      </c>
      <c r="E99" s="318"/>
      <c r="F99" s="319"/>
      <c r="G99" s="319"/>
      <c r="H99" s="320"/>
    </row>
    <row r="100" spans="2:8" x14ac:dyDescent="0.25">
      <c r="B100" s="273"/>
      <c r="C100" s="311"/>
      <c r="D100" s="63">
        <v>5</v>
      </c>
      <c r="E100" s="318"/>
      <c r="F100" s="319"/>
      <c r="G100" s="319"/>
      <c r="H100" s="320"/>
    </row>
    <row r="101" spans="2:8" x14ac:dyDescent="0.25">
      <c r="B101" s="273"/>
      <c r="C101" s="311"/>
      <c r="D101" s="63">
        <v>6</v>
      </c>
      <c r="E101" s="318"/>
      <c r="F101" s="319"/>
      <c r="G101" s="319"/>
      <c r="H101" s="320"/>
    </row>
    <row r="102" spans="2:8" ht="15.75" thickBot="1" x14ac:dyDescent="0.3">
      <c r="B102" s="274"/>
      <c r="C102" s="312"/>
      <c r="D102" s="64">
        <v>7</v>
      </c>
      <c r="E102" s="321"/>
      <c r="F102" s="322"/>
      <c r="G102" s="322"/>
      <c r="H102" s="323"/>
    </row>
    <row r="103" spans="2:8" ht="19.5" customHeight="1" thickBot="1" x14ac:dyDescent="0.3">
      <c r="B103" s="306" t="s">
        <v>8</v>
      </c>
      <c r="C103" s="307"/>
      <c r="D103" s="307"/>
      <c r="E103" s="307"/>
      <c r="F103" s="307"/>
      <c r="G103" s="308"/>
      <c r="H103" s="309"/>
    </row>
    <row r="104" spans="2:8" ht="15.75" thickBot="1" x14ac:dyDescent="0.3">
      <c r="B104" s="272">
        <v>12</v>
      </c>
      <c r="C104" s="272" t="s">
        <v>166</v>
      </c>
      <c r="D104" s="3" t="s">
        <v>4</v>
      </c>
      <c r="E104" s="275" t="s">
        <v>7</v>
      </c>
      <c r="F104" s="276"/>
      <c r="G104" s="276" t="s">
        <v>6</v>
      </c>
      <c r="H104" s="277"/>
    </row>
    <row r="105" spans="2:8" x14ac:dyDescent="0.25">
      <c r="B105" s="273"/>
      <c r="C105" s="273"/>
      <c r="D105" s="15">
        <v>1</v>
      </c>
      <c r="E105" s="278" t="s">
        <v>59</v>
      </c>
      <c r="F105" s="279"/>
      <c r="G105" s="279">
        <v>70000</v>
      </c>
      <c r="H105" s="305"/>
    </row>
    <row r="106" spans="2:8" x14ac:dyDescent="0.25">
      <c r="B106" s="273"/>
      <c r="C106" s="273"/>
      <c r="D106" s="14">
        <v>2</v>
      </c>
      <c r="E106" s="280" t="s">
        <v>153</v>
      </c>
      <c r="F106" s="281"/>
      <c r="G106" s="281">
        <v>5000</v>
      </c>
      <c r="H106" s="303"/>
    </row>
    <row r="107" spans="2:8" x14ac:dyDescent="0.25">
      <c r="B107" s="273"/>
      <c r="C107" s="273"/>
      <c r="D107" s="14">
        <v>3</v>
      </c>
      <c r="E107" s="280" t="s">
        <v>60</v>
      </c>
      <c r="F107" s="281"/>
      <c r="G107" s="281">
        <v>50000</v>
      </c>
      <c r="H107" s="303"/>
    </row>
    <row r="108" spans="2:8" x14ac:dyDescent="0.25">
      <c r="B108" s="273"/>
      <c r="C108" s="273"/>
      <c r="D108" s="14">
        <v>4</v>
      </c>
      <c r="E108" s="280"/>
      <c r="F108" s="281"/>
      <c r="G108" s="281"/>
      <c r="H108" s="303"/>
    </row>
    <row r="109" spans="2:8" x14ac:dyDescent="0.25">
      <c r="B109" s="273"/>
      <c r="C109" s="273"/>
      <c r="D109" s="14">
        <v>5</v>
      </c>
      <c r="E109" s="280"/>
      <c r="F109" s="281"/>
      <c r="G109" s="281"/>
      <c r="H109" s="303"/>
    </row>
    <row r="110" spans="2:8" x14ac:dyDescent="0.25">
      <c r="B110" s="273"/>
      <c r="C110" s="273"/>
      <c r="D110" s="14">
        <v>6</v>
      </c>
      <c r="E110" s="280"/>
      <c r="F110" s="281"/>
      <c r="G110" s="281"/>
      <c r="H110" s="303"/>
    </row>
    <row r="111" spans="2:8" ht="15.75" thickBot="1" x14ac:dyDescent="0.3">
      <c r="B111" s="274"/>
      <c r="C111" s="274"/>
      <c r="D111" s="16">
        <v>7</v>
      </c>
      <c r="E111" s="282"/>
      <c r="F111" s="283"/>
      <c r="G111" s="283"/>
      <c r="H111" s="304"/>
    </row>
    <row r="112" spans="2:8" ht="15.75" thickBot="1" x14ac:dyDescent="0.3">
      <c r="B112" s="306" t="s">
        <v>8</v>
      </c>
      <c r="C112" s="307"/>
      <c r="D112" s="307"/>
      <c r="E112" s="307"/>
      <c r="F112" s="307"/>
      <c r="G112" s="308">
        <v>125000</v>
      </c>
      <c r="H112" s="309"/>
    </row>
    <row r="113" spans="2:8" ht="15.75" thickBot="1" x14ac:dyDescent="0.3">
      <c r="B113" s="272">
        <v>13</v>
      </c>
      <c r="C113" s="272" t="s">
        <v>172</v>
      </c>
      <c r="D113" s="3" t="s">
        <v>4</v>
      </c>
      <c r="E113" s="275" t="s">
        <v>7</v>
      </c>
      <c r="F113" s="276"/>
      <c r="G113" s="276" t="s">
        <v>6</v>
      </c>
      <c r="H113" s="277"/>
    </row>
    <row r="114" spans="2:8" x14ac:dyDescent="0.25">
      <c r="B114" s="273"/>
      <c r="C114" s="273"/>
      <c r="D114" s="15">
        <v>1</v>
      </c>
      <c r="E114" s="278" t="s">
        <v>59</v>
      </c>
      <c r="F114" s="279"/>
      <c r="G114" s="279">
        <v>9500</v>
      </c>
      <c r="H114" s="305"/>
    </row>
    <row r="115" spans="2:8" x14ac:dyDescent="0.25">
      <c r="B115" s="273"/>
      <c r="C115" s="273"/>
      <c r="D115" s="14">
        <v>2</v>
      </c>
      <c r="E115" s="280" t="s">
        <v>153</v>
      </c>
      <c r="F115" s="281"/>
      <c r="G115" s="281">
        <v>2000</v>
      </c>
      <c r="H115" s="303"/>
    </row>
    <row r="116" spans="2:8" x14ac:dyDescent="0.25">
      <c r="B116" s="273"/>
      <c r="C116" s="273"/>
      <c r="D116" s="14">
        <v>3</v>
      </c>
      <c r="E116" s="280" t="s">
        <v>60</v>
      </c>
      <c r="F116" s="281"/>
      <c r="G116" s="281">
        <v>25000</v>
      </c>
      <c r="H116" s="303"/>
    </row>
    <row r="117" spans="2:8" x14ac:dyDescent="0.25">
      <c r="B117" s="273"/>
      <c r="C117" s="273"/>
      <c r="D117" s="14">
        <v>4</v>
      </c>
      <c r="E117" s="280"/>
      <c r="F117" s="281"/>
      <c r="G117" s="281">
        <v>0</v>
      </c>
      <c r="H117" s="303"/>
    </row>
    <row r="118" spans="2:8" x14ac:dyDescent="0.25">
      <c r="B118" s="273"/>
      <c r="C118" s="273"/>
      <c r="D118" s="14">
        <v>5</v>
      </c>
      <c r="E118" s="280"/>
      <c r="F118" s="281"/>
      <c r="G118" s="281">
        <v>0</v>
      </c>
      <c r="H118" s="303"/>
    </row>
    <row r="119" spans="2:8" x14ac:dyDescent="0.25">
      <c r="B119" s="273"/>
      <c r="C119" s="273"/>
      <c r="D119" s="14">
        <v>6</v>
      </c>
      <c r="E119" s="280"/>
      <c r="F119" s="281"/>
      <c r="G119" s="281">
        <v>0</v>
      </c>
      <c r="H119" s="303"/>
    </row>
    <row r="120" spans="2:8" ht="15.75" thickBot="1" x14ac:dyDescent="0.3">
      <c r="B120" s="274"/>
      <c r="C120" s="274"/>
      <c r="D120" s="16">
        <v>7</v>
      </c>
      <c r="E120" s="282"/>
      <c r="F120" s="283"/>
      <c r="G120" s="283">
        <v>0</v>
      </c>
      <c r="H120" s="304"/>
    </row>
    <row r="121" spans="2:8" ht="15.75" thickBot="1" x14ac:dyDescent="0.3">
      <c r="B121" s="306" t="s">
        <v>8</v>
      </c>
      <c r="C121" s="307"/>
      <c r="D121" s="307"/>
      <c r="E121" s="307"/>
      <c r="F121" s="307"/>
      <c r="G121" s="308">
        <f>SUM(G114:H120)</f>
        <v>36500</v>
      </c>
      <c r="H121" s="309"/>
    </row>
    <row r="122" spans="2:8" ht="15.75" thickBot="1" x14ac:dyDescent="0.3">
      <c r="B122" s="287">
        <v>14</v>
      </c>
      <c r="C122" s="287" t="s">
        <v>173</v>
      </c>
      <c r="D122" s="30" t="s">
        <v>4</v>
      </c>
      <c r="E122" s="290" t="s">
        <v>7</v>
      </c>
      <c r="F122" s="291"/>
      <c r="G122" s="291" t="s">
        <v>6</v>
      </c>
      <c r="H122" s="292"/>
    </row>
    <row r="123" spans="2:8" x14ac:dyDescent="0.25">
      <c r="B123" s="288"/>
      <c r="C123" s="288"/>
      <c r="D123" s="76">
        <v>1</v>
      </c>
      <c r="E123" s="293" t="s">
        <v>59</v>
      </c>
      <c r="F123" s="294"/>
      <c r="G123" s="294">
        <f>23700+7000+7900</f>
        <v>38600</v>
      </c>
      <c r="H123" s="295"/>
    </row>
    <row r="124" spans="2:8" x14ac:dyDescent="0.25">
      <c r="B124" s="288"/>
      <c r="C124" s="288"/>
      <c r="D124" s="77">
        <v>2</v>
      </c>
      <c r="E124" s="286"/>
      <c r="F124" s="284"/>
      <c r="G124" s="284"/>
      <c r="H124" s="285"/>
    </row>
    <row r="125" spans="2:8" x14ac:dyDescent="0.25">
      <c r="B125" s="288"/>
      <c r="C125" s="288"/>
      <c r="D125" s="77">
        <v>3</v>
      </c>
      <c r="E125" s="286"/>
      <c r="F125" s="284"/>
      <c r="G125" s="284"/>
      <c r="H125" s="285"/>
    </row>
    <row r="126" spans="2:8" x14ac:dyDescent="0.25">
      <c r="B126" s="288"/>
      <c r="C126" s="288"/>
      <c r="D126" s="77">
        <v>4</v>
      </c>
      <c r="E126" s="286"/>
      <c r="F126" s="284"/>
      <c r="G126" s="284"/>
      <c r="H126" s="285"/>
    </row>
    <row r="127" spans="2:8" x14ac:dyDescent="0.25">
      <c r="B127" s="288"/>
      <c r="C127" s="288"/>
      <c r="D127" s="77">
        <v>5</v>
      </c>
      <c r="E127" s="286"/>
      <c r="F127" s="284"/>
      <c r="G127" s="284"/>
      <c r="H127" s="285"/>
    </row>
    <row r="128" spans="2:8" x14ac:dyDescent="0.25">
      <c r="B128" s="288"/>
      <c r="C128" s="288"/>
      <c r="D128" s="77">
        <v>6</v>
      </c>
      <c r="E128" s="286"/>
      <c r="F128" s="284"/>
      <c r="G128" s="284"/>
      <c r="H128" s="285"/>
    </row>
    <row r="129" spans="2:8" ht="15.75" thickBot="1" x14ac:dyDescent="0.3">
      <c r="B129" s="289"/>
      <c r="C129" s="289"/>
      <c r="D129" s="78">
        <v>7</v>
      </c>
      <c r="E129" s="296"/>
      <c r="F129" s="297"/>
      <c r="G129" s="297"/>
      <c r="H129" s="298"/>
    </row>
    <row r="130" spans="2:8" ht="15.75" thickBot="1" x14ac:dyDescent="0.3">
      <c r="B130" s="299" t="s">
        <v>8</v>
      </c>
      <c r="C130" s="300"/>
      <c r="D130" s="300"/>
      <c r="E130" s="300"/>
      <c r="F130" s="300"/>
      <c r="G130" s="301">
        <f>+G123</f>
        <v>38600</v>
      </c>
      <c r="H130" s="302"/>
    </row>
    <row r="131" spans="2:8" ht="15.75" thickBot="1" x14ac:dyDescent="0.3">
      <c r="B131" s="272">
        <v>15</v>
      </c>
      <c r="C131" s="272" t="s">
        <v>183</v>
      </c>
      <c r="D131" s="3" t="s">
        <v>4</v>
      </c>
      <c r="E131" s="275" t="s">
        <v>7</v>
      </c>
      <c r="F131" s="276"/>
      <c r="G131" s="276" t="s">
        <v>6</v>
      </c>
      <c r="H131" s="277"/>
    </row>
    <row r="132" spans="2:8" x14ac:dyDescent="0.25">
      <c r="B132" s="273"/>
      <c r="C132" s="273"/>
      <c r="D132" s="15">
        <v>1</v>
      </c>
      <c r="E132" s="278" t="s">
        <v>59</v>
      </c>
      <c r="F132" s="279"/>
      <c r="G132" s="279">
        <v>25400</v>
      </c>
      <c r="H132" s="305"/>
    </row>
    <row r="133" spans="2:8" x14ac:dyDescent="0.25">
      <c r="B133" s="273"/>
      <c r="C133" s="273"/>
      <c r="D133" s="14">
        <v>2</v>
      </c>
      <c r="E133" s="280"/>
      <c r="F133" s="281"/>
      <c r="G133" s="281"/>
      <c r="H133" s="303"/>
    </row>
    <row r="134" spans="2:8" x14ac:dyDescent="0.25">
      <c r="B134" s="273"/>
      <c r="C134" s="273"/>
      <c r="D134" s="14">
        <v>3</v>
      </c>
      <c r="E134" s="280"/>
      <c r="F134" s="281"/>
      <c r="G134" s="281"/>
      <c r="H134" s="303"/>
    </row>
    <row r="135" spans="2:8" x14ac:dyDescent="0.25">
      <c r="B135" s="273"/>
      <c r="C135" s="273"/>
      <c r="D135" s="14">
        <v>4</v>
      </c>
      <c r="E135" s="280"/>
      <c r="F135" s="281"/>
      <c r="G135" s="281"/>
      <c r="H135" s="303"/>
    </row>
    <row r="136" spans="2:8" x14ac:dyDescent="0.25">
      <c r="B136" s="273"/>
      <c r="C136" s="273"/>
      <c r="D136" s="14">
        <v>5</v>
      </c>
      <c r="E136" s="280"/>
      <c r="F136" s="281"/>
      <c r="G136" s="281"/>
      <c r="H136" s="303"/>
    </row>
    <row r="137" spans="2:8" x14ac:dyDescent="0.25">
      <c r="B137" s="273"/>
      <c r="C137" s="273"/>
      <c r="D137" s="14">
        <v>6</v>
      </c>
      <c r="E137" s="280"/>
      <c r="F137" s="281"/>
      <c r="G137" s="281"/>
      <c r="H137" s="303"/>
    </row>
    <row r="138" spans="2:8" ht="15.75" thickBot="1" x14ac:dyDescent="0.3">
      <c r="B138" s="274"/>
      <c r="C138" s="274"/>
      <c r="D138" s="16">
        <v>7</v>
      </c>
      <c r="E138" s="282"/>
      <c r="F138" s="283"/>
      <c r="G138" s="283"/>
      <c r="H138" s="304"/>
    </row>
    <row r="139" spans="2:8" ht="15.75" thickBot="1" x14ac:dyDescent="0.3">
      <c r="B139" s="306" t="s">
        <v>8</v>
      </c>
      <c r="C139" s="307"/>
      <c r="D139" s="307"/>
      <c r="E139" s="307"/>
      <c r="F139" s="307"/>
      <c r="G139" s="308">
        <v>25400</v>
      </c>
      <c r="H139" s="309"/>
    </row>
    <row r="140" spans="2:8" ht="15.75" thickBot="1" x14ac:dyDescent="0.3">
      <c r="B140" s="272">
        <v>16</v>
      </c>
      <c r="C140" s="272" t="s">
        <v>184</v>
      </c>
      <c r="D140" s="3" t="s">
        <v>4</v>
      </c>
      <c r="E140" s="275" t="s">
        <v>7</v>
      </c>
      <c r="F140" s="276"/>
      <c r="G140" s="276" t="s">
        <v>6</v>
      </c>
      <c r="H140" s="277"/>
    </row>
    <row r="141" spans="2:8" x14ac:dyDescent="0.25">
      <c r="B141" s="273"/>
      <c r="C141" s="273"/>
      <c r="D141" s="15">
        <v>1</v>
      </c>
      <c r="E141" s="278" t="s">
        <v>59</v>
      </c>
      <c r="F141" s="279"/>
      <c r="G141" s="279">
        <v>4000</v>
      </c>
      <c r="H141" s="305"/>
    </row>
    <row r="142" spans="2:8" x14ac:dyDescent="0.25">
      <c r="B142" s="273"/>
      <c r="C142" s="273"/>
      <c r="D142" s="14">
        <v>2</v>
      </c>
      <c r="E142" s="280"/>
      <c r="F142" s="281"/>
      <c r="G142" s="281"/>
      <c r="H142" s="303"/>
    </row>
    <row r="143" spans="2:8" x14ac:dyDescent="0.25">
      <c r="B143" s="273"/>
      <c r="C143" s="273"/>
      <c r="D143" s="14">
        <v>3</v>
      </c>
      <c r="E143" s="280"/>
      <c r="F143" s="281"/>
      <c r="G143" s="281"/>
      <c r="H143" s="303"/>
    </row>
    <row r="144" spans="2:8" x14ac:dyDescent="0.25">
      <c r="B144" s="273"/>
      <c r="C144" s="273"/>
      <c r="D144" s="14">
        <v>4</v>
      </c>
      <c r="E144" s="280"/>
      <c r="F144" s="281"/>
      <c r="G144" s="281"/>
      <c r="H144" s="303"/>
    </row>
    <row r="145" spans="2:8" x14ac:dyDescent="0.25">
      <c r="B145" s="273"/>
      <c r="C145" s="273"/>
      <c r="D145" s="14">
        <v>5</v>
      </c>
      <c r="E145" s="280"/>
      <c r="F145" s="281"/>
      <c r="G145" s="281"/>
      <c r="H145" s="303"/>
    </row>
    <row r="146" spans="2:8" x14ac:dyDescent="0.25">
      <c r="B146" s="273"/>
      <c r="C146" s="273"/>
      <c r="D146" s="14">
        <v>6</v>
      </c>
      <c r="E146" s="280"/>
      <c r="F146" s="281"/>
      <c r="G146" s="281"/>
      <c r="H146" s="303"/>
    </row>
    <row r="147" spans="2:8" ht="15.75" thickBot="1" x14ac:dyDescent="0.3">
      <c r="B147" s="274"/>
      <c r="C147" s="274"/>
      <c r="D147" s="16">
        <v>7</v>
      </c>
      <c r="E147" s="282"/>
      <c r="F147" s="283"/>
      <c r="G147" s="283"/>
      <c r="H147" s="304"/>
    </row>
    <row r="148" spans="2:8" ht="15.75" thickBot="1" x14ac:dyDescent="0.3">
      <c r="B148" s="306" t="s">
        <v>8</v>
      </c>
      <c r="C148" s="307"/>
      <c r="D148" s="307"/>
      <c r="E148" s="307"/>
      <c r="F148" s="307"/>
      <c r="G148" s="308">
        <v>4000</v>
      </c>
      <c r="H148" s="309"/>
    </row>
    <row r="149" spans="2:8" ht="15.75" thickBot="1" x14ac:dyDescent="0.3">
      <c r="B149" s="272">
        <v>17</v>
      </c>
      <c r="C149" s="272" t="s">
        <v>185</v>
      </c>
      <c r="D149" s="3" t="s">
        <v>4</v>
      </c>
      <c r="E149" s="275" t="s">
        <v>7</v>
      </c>
      <c r="F149" s="276"/>
      <c r="G149" s="276" t="s">
        <v>6</v>
      </c>
      <c r="H149" s="277"/>
    </row>
    <row r="150" spans="2:8" x14ac:dyDescent="0.25">
      <c r="B150" s="273"/>
      <c r="C150" s="273"/>
      <c r="D150" s="15">
        <v>1</v>
      </c>
      <c r="E150" s="278" t="s">
        <v>59</v>
      </c>
      <c r="F150" s="279"/>
      <c r="G150" s="279">
        <v>38500</v>
      </c>
      <c r="H150" s="305"/>
    </row>
    <row r="151" spans="2:8" x14ac:dyDescent="0.25">
      <c r="B151" s="273"/>
      <c r="C151" s="273"/>
      <c r="D151" s="14">
        <v>2</v>
      </c>
      <c r="E151" s="280" t="s">
        <v>153</v>
      </c>
      <c r="F151" s="281"/>
      <c r="G151" s="281">
        <v>10000</v>
      </c>
      <c r="H151" s="303"/>
    </row>
    <row r="152" spans="2:8" x14ac:dyDescent="0.25">
      <c r="B152" s="273"/>
      <c r="C152" s="273"/>
      <c r="D152" s="14">
        <v>3</v>
      </c>
      <c r="E152" s="280" t="s">
        <v>64</v>
      </c>
      <c r="F152" s="281"/>
      <c r="G152" s="281">
        <v>27000</v>
      </c>
      <c r="H152" s="303"/>
    </row>
    <row r="153" spans="2:8" x14ac:dyDescent="0.25">
      <c r="B153" s="273"/>
      <c r="C153" s="273"/>
      <c r="D153" s="14">
        <v>4</v>
      </c>
      <c r="E153" s="280"/>
      <c r="F153" s="281"/>
      <c r="G153" s="281"/>
      <c r="H153" s="303"/>
    </row>
    <row r="154" spans="2:8" x14ac:dyDescent="0.25">
      <c r="B154" s="273"/>
      <c r="C154" s="273"/>
      <c r="D154" s="14">
        <v>5</v>
      </c>
      <c r="E154" s="280"/>
      <c r="F154" s="281"/>
      <c r="G154" s="281"/>
      <c r="H154" s="303"/>
    </row>
    <row r="155" spans="2:8" x14ac:dyDescent="0.25">
      <c r="B155" s="273"/>
      <c r="C155" s="273"/>
      <c r="D155" s="14">
        <v>6</v>
      </c>
      <c r="E155" s="280"/>
      <c r="F155" s="281"/>
      <c r="G155" s="281"/>
      <c r="H155" s="303"/>
    </row>
    <row r="156" spans="2:8" ht="15.75" thickBot="1" x14ac:dyDescent="0.3">
      <c r="B156" s="274"/>
      <c r="C156" s="274"/>
      <c r="D156" s="16">
        <v>7</v>
      </c>
      <c r="E156" s="282"/>
      <c r="F156" s="283"/>
      <c r="G156" s="283"/>
      <c r="H156" s="304"/>
    </row>
    <row r="157" spans="2:8" ht="15.75" thickBot="1" x14ac:dyDescent="0.3">
      <c r="B157" s="306" t="s">
        <v>8</v>
      </c>
      <c r="C157" s="307"/>
      <c r="D157" s="307"/>
      <c r="E157" s="307"/>
      <c r="F157" s="307"/>
      <c r="G157" s="308">
        <v>75500</v>
      </c>
      <c r="H157" s="309"/>
    </row>
    <row r="158" spans="2:8" ht="15.75" thickBot="1" x14ac:dyDescent="0.3">
      <c r="B158" s="272">
        <v>18</v>
      </c>
      <c r="C158" s="272" t="s">
        <v>187</v>
      </c>
      <c r="D158" s="3" t="s">
        <v>4</v>
      </c>
      <c r="E158" s="275" t="s">
        <v>7</v>
      </c>
      <c r="F158" s="276"/>
      <c r="G158" s="276" t="s">
        <v>6</v>
      </c>
      <c r="H158" s="277"/>
    </row>
    <row r="159" spans="2:8" x14ac:dyDescent="0.25">
      <c r="B159" s="273"/>
      <c r="C159" s="273"/>
      <c r="D159" s="35">
        <v>1</v>
      </c>
      <c r="E159" s="262"/>
      <c r="F159" s="263"/>
      <c r="G159" s="263"/>
      <c r="H159" s="264"/>
    </row>
    <row r="160" spans="2:8" x14ac:dyDescent="0.25">
      <c r="B160" s="273"/>
      <c r="C160" s="273"/>
      <c r="D160" s="36">
        <v>2</v>
      </c>
      <c r="E160" s="255"/>
      <c r="F160" s="253"/>
      <c r="G160" s="253"/>
      <c r="H160" s="254"/>
    </row>
    <row r="161" spans="2:8" x14ac:dyDescent="0.25">
      <c r="B161" s="273"/>
      <c r="C161" s="273"/>
      <c r="D161" s="36">
        <v>3</v>
      </c>
      <c r="E161" s="255"/>
      <c r="F161" s="253"/>
      <c r="G161" s="253"/>
      <c r="H161" s="254"/>
    </row>
    <row r="162" spans="2:8" x14ac:dyDescent="0.25">
      <c r="B162" s="273"/>
      <c r="C162" s="273"/>
      <c r="D162" s="36">
        <v>4</v>
      </c>
      <c r="E162" s="255"/>
      <c r="F162" s="253"/>
      <c r="G162" s="253"/>
      <c r="H162" s="254"/>
    </row>
    <row r="163" spans="2:8" x14ac:dyDescent="0.25">
      <c r="B163" s="273"/>
      <c r="C163" s="273"/>
      <c r="D163" s="36">
        <v>5</v>
      </c>
      <c r="E163" s="255"/>
      <c r="F163" s="253"/>
      <c r="G163" s="253"/>
      <c r="H163" s="254"/>
    </row>
    <row r="164" spans="2:8" x14ac:dyDescent="0.25">
      <c r="B164" s="273"/>
      <c r="C164" s="273"/>
      <c r="D164" s="36">
        <v>6</v>
      </c>
      <c r="E164" s="255"/>
      <c r="F164" s="253"/>
      <c r="G164" s="253"/>
      <c r="H164" s="254"/>
    </row>
    <row r="165" spans="2:8" ht="15.75" thickBot="1" x14ac:dyDescent="0.3">
      <c r="B165" s="274"/>
      <c r="C165" s="274"/>
      <c r="D165" s="37">
        <v>7</v>
      </c>
      <c r="E165" s="265"/>
      <c r="F165" s="266"/>
      <c r="G165" s="266"/>
      <c r="H165" s="267"/>
    </row>
    <row r="166" spans="2:8" ht="15.75" thickBot="1" x14ac:dyDescent="0.3">
      <c r="B166" s="306" t="s">
        <v>8</v>
      </c>
      <c r="C166" s="307"/>
      <c r="D166" s="307"/>
      <c r="E166" s="307"/>
      <c r="F166" s="307"/>
      <c r="G166" s="308"/>
      <c r="H166" s="309"/>
    </row>
    <row r="167" spans="2:8" ht="15.75" thickBot="1" x14ac:dyDescent="0.3">
      <c r="B167" s="272">
        <v>19</v>
      </c>
      <c r="C167" s="272" t="s">
        <v>188</v>
      </c>
      <c r="D167" s="3" t="s">
        <v>4</v>
      </c>
      <c r="E167" s="275" t="s">
        <v>7</v>
      </c>
      <c r="F167" s="276"/>
      <c r="G167" s="276" t="s">
        <v>6</v>
      </c>
      <c r="H167" s="277"/>
    </row>
    <row r="168" spans="2:8" x14ac:dyDescent="0.25">
      <c r="B168" s="273"/>
      <c r="C168" s="273"/>
      <c r="D168" s="15">
        <v>1</v>
      </c>
      <c r="E168" s="278" t="s">
        <v>59</v>
      </c>
      <c r="F168" s="279"/>
      <c r="G168" s="279">
        <v>107000</v>
      </c>
      <c r="H168" s="305"/>
    </row>
    <row r="169" spans="2:8" x14ac:dyDescent="0.25">
      <c r="B169" s="273"/>
      <c r="C169" s="273"/>
      <c r="D169" s="14">
        <v>2</v>
      </c>
      <c r="E169" s="280" t="s">
        <v>60</v>
      </c>
      <c r="F169" s="281"/>
      <c r="G169" s="281">
        <v>24000</v>
      </c>
      <c r="H169" s="303"/>
    </row>
    <row r="170" spans="2:8" x14ac:dyDescent="0.25">
      <c r="B170" s="273"/>
      <c r="C170" s="273"/>
      <c r="D170" s="14">
        <v>3</v>
      </c>
      <c r="E170" s="280"/>
      <c r="F170" s="281"/>
      <c r="G170" s="281"/>
      <c r="H170" s="303"/>
    </row>
    <row r="171" spans="2:8" x14ac:dyDescent="0.25">
      <c r="B171" s="273"/>
      <c r="C171" s="273"/>
      <c r="D171" s="14">
        <v>4</v>
      </c>
      <c r="E171" s="280"/>
      <c r="F171" s="281"/>
      <c r="G171" s="281"/>
      <c r="H171" s="303"/>
    </row>
    <row r="172" spans="2:8" x14ac:dyDescent="0.25">
      <c r="B172" s="273"/>
      <c r="C172" s="273"/>
      <c r="D172" s="14">
        <v>5</v>
      </c>
      <c r="E172" s="280"/>
      <c r="F172" s="281"/>
      <c r="G172" s="281"/>
      <c r="H172" s="303"/>
    </row>
    <row r="173" spans="2:8" x14ac:dyDescent="0.25">
      <c r="B173" s="273"/>
      <c r="C173" s="273"/>
      <c r="D173" s="14">
        <v>6</v>
      </c>
      <c r="E173" s="280"/>
      <c r="F173" s="281"/>
      <c r="G173" s="281"/>
      <c r="H173" s="303"/>
    </row>
    <row r="174" spans="2:8" ht="15.75" thickBot="1" x14ac:dyDescent="0.3">
      <c r="B174" s="274"/>
      <c r="C174" s="274"/>
      <c r="D174" s="16">
        <v>7</v>
      </c>
      <c r="E174" s="282"/>
      <c r="F174" s="283"/>
      <c r="G174" s="283"/>
      <c r="H174" s="304"/>
    </row>
    <row r="175" spans="2:8" ht="15.75" thickBot="1" x14ac:dyDescent="0.3">
      <c r="B175" s="306" t="s">
        <v>8</v>
      </c>
      <c r="C175" s="307"/>
      <c r="D175" s="307"/>
      <c r="E175" s="307"/>
      <c r="F175" s="307"/>
      <c r="G175" s="308">
        <f>+G168+G169</f>
        <v>131000</v>
      </c>
      <c r="H175" s="309"/>
    </row>
    <row r="176" spans="2:8" ht="15.75" thickBot="1" x14ac:dyDescent="0.3">
      <c r="B176" s="272">
        <v>20</v>
      </c>
      <c r="C176" s="272" t="s">
        <v>189</v>
      </c>
      <c r="D176" s="3" t="s">
        <v>4</v>
      </c>
      <c r="E176" s="275" t="s">
        <v>7</v>
      </c>
      <c r="F176" s="276"/>
      <c r="G176" s="276" t="s">
        <v>6</v>
      </c>
      <c r="H176" s="277"/>
    </row>
    <row r="177" spans="2:8" x14ac:dyDescent="0.25">
      <c r="B177" s="273"/>
      <c r="C177" s="273"/>
      <c r="D177" s="15">
        <v>1</v>
      </c>
      <c r="E177" s="278"/>
      <c r="F177" s="279"/>
      <c r="G177" s="279"/>
      <c r="H177" s="305"/>
    </row>
    <row r="178" spans="2:8" x14ac:dyDescent="0.25">
      <c r="B178" s="273"/>
      <c r="C178" s="273"/>
      <c r="D178" s="14">
        <v>2</v>
      </c>
      <c r="E178" s="280"/>
      <c r="F178" s="281"/>
      <c r="G178" s="281"/>
      <c r="H178" s="303"/>
    </row>
    <row r="179" spans="2:8" x14ac:dyDescent="0.25">
      <c r="B179" s="273"/>
      <c r="C179" s="273"/>
      <c r="D179" s="14">
        <v>3</v>
      </c>
      <c r="E179" s="280"/>
      <c r="F179" s="281"/>
      <c r="G179" s="281"/>
      <c r="H179" s="303"/>
    </row>
    <row r="180" spans="2:8" x14ac:dyDescent="0.25">
      <c r="B180" s="273"/>
      <c r="C180" s="273"/>
      <c r="D180" s="14">
        <v>4</v>
      </c>
      <c r="E180" s="280"/>
      <c r="F180" s="281"/>
      <c r="G180" s="281"/>
      <c r="H180" s="303"/>
    </row>
    <row r="181" spans="2:8" x14ac:dyDescent="0.25">
      <c r="B181" s="273"/>
      <c r="C181" s="273"/>
      <c r="D181" s="14">
        <v>5</v>
      </c>
      <c r="E181" s="280"/>
      <c r="F181" s="281"/>
      <c r="G181" s="281"/>
      <c r="H181" s="303"/>
    </row>
    <row r="182" spans="2:8" x14ac:dyDescent="0.25">
      <c r="B182" s="273"/>
      <c r="C182" s="273"/>
      <c r="D182" s="14">
        <v>6</v>
      </c>
      <c r="E182" s="280"/>
      <c r="F182" s="281"/>
      <c r="G182" s="281"/>
      <c r="H182" s="303"/>
    </row>
    <row r="183" spans="2:8" ht="15.75" thickBot="1" x14ac:dyDescent="0.3">
      <c r="B183" s="274"/>
      <c r="C183" s="274"/>
      <c r="D183" s="16">
        <v>7</v>
      </c>
      <c r="E183" s="282"/>
      <c r="F183" s="283"/>
      <c r="G183" s="283"/>
      <c r="H183" s="304"/>
    </row>
    <row r="184" spans="2:8" ht="15.75" thickBot="1" x14ac:dyDescent="0.3">
      <c r="B184" s="306" t="s">
        <v>8</v>
      </c>
      <c r="C184" s="307"/>
      <c r="D184" s="307"/>
      <c r="E184" s="307"/>
      <c r="F184" s="307"/>
      <c r="G184" s="308"/>
      <c r="H184" s="309"/>
    </row>
    <row r="185" spans="2:8" ht="15.75" thickBot="1" x14ac:dyDescent="0.3">
      <c r="B185" s="287">
        <v>21</v>
      </c>
      <c r="C185" s="287" t="s">
        <v>16</v>
      </c>
      <c r="D185" s="30" t="s">
        <v>4</v>
      </c>
      <c r="E185" s="290" t="s">
        <v>7</v>
      </c>
      <c r="F185" s="291"/>
      <c r="G185" s="291" t="s">
        <v>6</v>
      </c>
      <c r="H185" s="292"/>
    </row>
    <row r="186" spans="2:8" x14ac:dyDescent="0.25">
      <c r="B186" s="288"/>
      <c r="C186" s="288"/>
      <c r="D186" s="76">
        <v>1</v>
      </c>
      <c r="E186" s="293" t="s">
        <v>190</v>
      </c>
      <c r="F186" s="294"/>
      <c r="G186" s="294">
        <v>800000</v>
      </c>
      <c r="H186" s="295"/>
    </row>
    <row r="187" spans="2:8" x14ac:dyDescent="0.25">
      <c r="B187" s="288"/>
      <c r="C187" s="288"/>
      <c r="D187" s="77">
        <v>2</v>
      </c>
      <c r="E187" s="286" t="s">
        <v>64</v>
      </c>
      <c r="F187" s="284"/>
      <c r="G187" s="284">
        <v>10000</v>
      </c>
      <c r="H187" s="285"/>
    </row>
    <row r="188" spans="2:8" x14ac:dyDescent="0.25">
      <c r="B188" s="288"/>
      <c r="C188" s="288"/>
      <c r="D188" s="77">
        <v>3</v>
      </c>
      <c r="E188" s="286" t="s">
        <v>191</v>
      </c>
      <c r="F188" s="284"/>
      <c r="G188" s="284">
        <v>13000</v>
      </c>
      <c r="H188" s="285"/>
    </row>
    <row r="189" spans="2:8" x14ac:dyDescent="0.25">
      <c r="B189" s="288"/>
      <c r="C189" s="288"/>
      <c r="D189" s="77">
        <v>4</v>
      </c>
      <c r="E189" s="286" t="s">
        <v>192</v>
      </c>
      <c r="F189" s="284"/>
      <c r="G189" s="284">
        <v>72000</v>
      </c>
      <c r="H189" s="285"/>
    </row>
    <row r="190" spans="2:8" x14ac:dyDescent="0.25">
      <c r="B190" s="288"/>
      <c r="C190" s="288"/>
      <c r="D190" s="77">
        <v>5</v>
      </c>
      <c r="E190" s="286"/>
      <c r="F190" s="284"/>
      <c r="G190" s="284">
        <v>0</v>
      </c>
      <c r="H190" s="285"/>
    </row>
    <row r="191" spans="2:8" x14ac:dyDescent="0.25">
      <c r="B191" s="288"/>
      <c r="C191" s="288"/>
      <c r="D191" s="77">
        <v>6</v>
      </c>
      <c r="E191" s="286"/>
      <c r="F191" s="284"/>
      <c r="G191" s="284">
        <v>0</v>
      </c>
      <c r="H191" s="285"/>
    </row>
    <row r="192" spans="2:8" ht="15.75" thickBot="1" x14ac:dyDescent="0.3">
      <c r="B192" s="289"/>
      <c r="C192" s="289"/>
      <c r="D192" s="78">
        <v>7</v>
      </c>
      <c r="E192" s="296"/>
      <c r="F192" s="297"/>
      <c r="G192" s="297">
        <v>0</v>
      </c>
      <c r="H192" s="298"/>
    </row>
    <row r="193" spans="2:8" s="50" customFormat="1" ht="15.75" thickBot="1" x14ac:dyDescent="0.3">
      <c r="B193" s="299" t="s">
        <v>8</v>
      </c>
      <c r="C193" s="300"/>
      <c r="D193" s="300"/>
      <c r="E193" s="300"/>
      <c r="F193" s="300"/>
      <c r="G193" s="301">
        <f>SUM(G186:H192)</f>
        <v>895000</v>
      </c>
      <c r="H193" s="302"/>
    </row>
    <row r="194" spans="2:8" ht="15.75" thickBot="1" x14ac:dyDescent="0.3">
      <c r="B194" s="272">
        <v>22</v>
      </c>
      <c r="C194" s="272" t="s">
        <v>16</v>
      </c>
      <c r="D194" s="3" t="s">
        <v>4</v>
      </c>
      <c r="E194" s="275" t="s">
        <v>7</v>
      </c>
      <c r="F194" s="276"/>
      <c r="G194" s="276" t="s">
        <v>6</v>
      </c>
      <c r="H194" s="277"/>
    </row>
    <row r="195" spans="2:8" x14ac:dyDescent="0.25">
      <c r="B195" s="273"/>
      <c r="C195" s="273"/>
      <c r="D195" s="15">
        <v>1</v>
      </c>
      <c r="E195" s="278" t="s">
        <v>198</v>
      </c>
      <c r="F195" s="279"/>
      <c r="G195" s="279">
        <v>5000</v>
      </c>
      <c r="H195" s="305"/>
    </row>
    <row r="196" spans="2:8" x14ac:dyDescent="0.25">
      <c r="B196" s="273"/>
      <c r="C196" s="273"/>
      <c r="D196" s="14">
        <v>2</v>
      </c>
      <c r="E196" s="280" t="s">
        <v>191</v>
      </c>
      <c r="F196" s="281"/>
      <c r="G196" s="281">
        <v>18500</v>
      </c>
      <c r="H196" s="303"/>
    </row>
    <row r="197" spans="2:8" x14ac:dyDescent="0.25">
      <c r="B197" s="273"/>
      <c r="C197" s="273"/>
      <c r="D197" s="14">
        <v>3</v>
      </c>
      <c r="E197" s="280"/>
      <c r="F197" s="281"/>
      <c r="G197" s="281"/>
      <c r="H197" s="303"/>
    </row>
    <row r="198" spans="2:8" x14ac:dyDescent="0.25">
      <c r="B198" s="273"/>
      <c r="C198" s="273"/>
      <c r="D198" s="14">
        <v>4</v>
      </c>
      <c r="E198" s="280"/>
      <c r="F198" s="281"/>
      <c r="G198" s="281"/>
      <c r="H198" s="303"/>
    </row>
    <row r="199" spans="2:8" x14ac:dyDescent="0.25">
      <c r="B199" s="273"/>
      <c r="C199" s="273"/>
      <c r="D199" s="14">
        <v>5</v>
      </c>
      <c r="E199" s="280"/>
      <c r="F199" s="281"/>
      <c r="G199" s="281"/>
      <c r="H199" s="303"/>
    </row>
    <row r="200" spans="2:8" x14ac:dyDescent="0.25">
      <c r="B200" s="273"/>
      <c r="C200" s="273"/>
      <c r="D200" s="14">
        <v>6</v>
      </c>
      <c r="E200" s="280"/>
      <c r="F200" s="281"/>
      <c r="G200" s="281"/>
      <c r="H200" s="303"/>
    </row>
    <row r="201" spans="2:8" ht="15.75" thickBot="1" x14ac:dyDescent="0.3">
      <c r="B201" s="274"/>
      <c r="C201" s="274"/>
      <c r="D201" s="16">
        <v>7</v>
      </c>
      <c r="E201" s="282"/>
      <c r="F201" s="283"/>
      <c r="G201" s="283"/>
      <c r="H201" s="304"/>
    </row>
    <row r="202" spans="2:8" ht="15.75" thickBot="1" x14ac:dyDescent="0.3">
      <c r="B202" s="306" t="s">
        <v>8</v>
      </c>
      <c r="C202" s="307"/>
      <c r="D202" s="307"/>
      <c r="E202" s="307"/>
      <c r="F202" s="307"/>
      <c r="G202" s="308">
        <v>23500</v>
      </c>
      <c r="H202" s="309"/>
    </row>
    <row r="203" spans="2:8" ht="15.75" thickBot="1" x14ac:dyDescent="0.3">
      <c r="B203" s="272">
        <v>23</v>
      </c>
      <c r="C203" s="272" t="s">
        <v>199</v>
      </c>
      <c r="D203" s="3" t="s">
        <v>4</v>
      </c>
      <c r="E203" s="275" t="s">
        <v>7</v>
      </c>
      <c r="F203" s="276"/>
      <c r="G203" s="276" t="s">
        <v>6</v>
      </c>
      <c r="H203" s="277"/>
    </row>
    <row r="204" spans="2:8" x14ac:dyDescent="0.25">
      <c r="B204" s="273"/>
      <c r="C204" s="273"/>
      <c r="D204" s="15">
        <v>1</v>
      </c>
      <c r="E204" s="278" t="s">
        <v>191</v>
      </c>
      <c r="F204" s="279"/>
      <c r="G204" s="279">
        <v>28000</v>
      </c>
      <c r="H204" s="305"/>
    </row>
    <row r="205" spans="2:8" x14ac:dyDescent="0.25">
      <c r="B205" s="273"/>
      <c r="C205" s="273"/>
      <c r="D205" s="14">
        <v>2</v>
      </c>
      <c r="E205" s="280"/>
      <c r="F205" s="281"/>
      <c r="G205" s="281"/>
      <c r="H205" s="303"/>
    </row>
    <row r="206" spans="2:8" x14ac:dyDescent="0.25">
      <c r="B206" s="273"/>
      <c r="C206" s="273"/>
      <c r="D206" s="14">
        <v>3</v>
      </c>
      <c r="E206" s="280"/>
      <c r="F206" s="281"/>
      <c r="G206" s="281"/>
      <c r="H206" s="303"/>
    </row>
    <row r="207" spans="2:8" x14ac:dyDescent="0.25">
      <c r="B207" s="273"/>
      <c r="C207" s="273"/>
      <c r="D207" s="14">
        <v>4</v>
      </c>
      <c r="E207" s="280"/>
      <c r="F207" s="281"/>
      <c r="G207" s="281"/>
      <c r="H207" s="303"/>
    </row>
    <row r="208" spans="2:8" x14ac:dyDescent="0.25">
      <c r="B208" s="273"/>
      <c r="C208" s="273"/>
      <c r="D208" s="14">
        <v>5</v>
      </c>
      <c r="E208" s="280"/>
      <c r="F208" s="281"/>
      <c r="G208" s="281"/>
      <c r="H208" s="303"/>
    </row>
    <row r="209" spans="2:8" x14ac:dyDescent="0.25">
      <c r="B209" s="273"/>
      <c r="C209" s="273"/>
      <c r="D209" s="14">
        <v>6</v>
      </c>
      <c r="E209" s="280"/>
      <c r="F209" s="281"/>
      <c r="G209" s="281"/>
      <c r="H209" s="303"/>
    </row>
    <row r="210" spans="2:8" ht="15.75" thickBot="1" x14ac:dyDescent="0.3">
      <c r="B210" s="274"/>
      <c r="C210" s="274"/>
      <c r="D210" s="16">
        <v>7</v>
      </c>
      <c r="E210" s="282"/>
      <c r="F210" s="283"/>
      <c r="G210" s="283"/>
      <c r="H210" s="304"/>
    </row>
    <row r="211" spans="2:8" ht="15.75" thickBot="1" x14ac:dyDescent="0.3">
      <c r="B211" s="306" t="s">
        <v>8</v>
      </c>
      <c r="C211" s="307"/>
      <c r="D211" s="307"/>
      <c r="E211" s="307"/>
      <c r="F211" s="307"/>
      <c r="G211" s="308">
        <v>28000</v>
      </c>
      <c r="H211" s="309"/>
    </row>
    <row r="212" spans="2:8" ht="15.75" thickBot="1" x14ac:dyDescent="0.3">
      <c r="B212" s="272">
        <v>24</v>
      </c>
      <c r="C212" s="272" t="s">
        <v>200</v>
      </c>
      <c r="D212" s="3" t="s">
        <v>4</v>
      </c>
      <c r="E212" s="275" t="s">
        <v>7</v>
      </c>
      <c r="F212" s="276"/>
      <c r="G212" s="276" t="s">
        <v>6</v>
      </c>
      <c r="H212" s="277"/>
    </row>
    <row r="213" spans="2:8" x14ac:dyDescent="0.25">
      <c r="B213" s="273"/>
      <c r="C213" s="273"/>
      <c r="D213" s="15">
        <v>1</v>
      </c>
      <c r="E213" s="278" t="s">
        <v>60</v>
      </c>
      <c r="F213" s="279"/>
      <c r="G213" s="279">
        <v>30000</v>
      </c>
      <c r="H213" s="305"/>
    </row>
    <row r="214" spans="2:8" x14ac:dyDescent="0.25">
      <c r="B214" s="273"/>
      <c r="C214" s="273"/>
      <c r="D214" s="14">
        <v>2</v>
      </c>
      <c r="E214" s="280" t="s">
        <v>153</v>
      </c>
      <c r="F214" s="281"/>
      <c r="G214" s="281">
        <v>10000</v>
      </c>
      <c r="H214" s="303"/>
    </row>
    <row r="215" spans="2:8" x14ac:dyDescent="0.25">
      <c r="B215" s="273"/>
      <c r="C215" s="273"/>
      <c r="D215" s="14">
        <v>3</v>
      </c>
      <c r="E215" s="280"/>
      <c r="F215" s="281"/>
      <c r="G215" s="281"/>
      <c r="H215" s="303"/>
    </row>
    <row r="216" spans="2:8" x14ac:dyDescent="0.25">
      <c r="B216" s="273"/>
      <c r="C216" s="273"/>
      <c r="D216" s="14">
        <v>4</v>
      </c>
      <c r="E216" s="280"/>
      <c r="F216" s="281"/>
      <c r="G216" s="281"/>
      <c r="H216" s="303"/>
    </row>
    <row r="217" spans="2:8" x14ac:dyDescent="0.25">
      <c r="B217" s="273"/>
      <c r="C217" s="273"/>
      <c r="D217" s="14">
        <v>5</v>
      </c>
      <c r="E217" s="280"/>
      <c r="F217" s="281"/>
      <c r="G217" s="281"/>
      <c r="H217" s="303"/>
    </row>
    <row r="218" spans="2:8" x14ac:dyDescent="0.25">
      <c r="B218" s="273"/>
      <c r="C218" s="273"/>
      <c r="D218" s="14">
        <v>6</v>
      </c>
      <c r="E218" s="280"/>
      <c r="F218" s="281"/>
      <c r="G218" s="281"/>
      <c r="H218" s="303"/>
    </row>
    <row r="219" spans="2:8" ht="15.75" thickBot="1" x14ac:dyDescent="0.3">
      <c r="B219" s="274"/>
      <c r="C219" s="274"/>
      <c r="D219" s="16">
        <v>7</v>
      </c>
      <c r="E219" s="282"/>
      <c r="F219" s="283"/>
      <c r="G219" s="283"/>
      <c r="H219" s="304"/>
    </row>
    <row r="220" spans="2:8" ht="15.75" thickBot="1" x14ac:dyDescent="0.3">
      <c r="B220" s="306" t="s">
        <v>8</v>
      </c>
      <c r="C220" s="307"/>
      <c r="D220" s="307"/>
      <c r="E220" s="307"/>
      <c r="F220" s="307"/>
      <c r="G220" s="308">
        <f>+G213+G214</f>
        <v>40000</v>
      </c>
      <c r="H220" s="309"/>
    </row>
    <row r="221" spans="2:8" ht="15.75" thickBot="1" x14ac:dyDescent="0.3">
      <c r="B221" s="256">
        <v>25</v>
      </c>
      <c r="C221" s="256" t="s">
        <v>201</v>
      </c>
      <c r="D221" s="34" t="s">
        <v>4</v>
      </c>
      <c r="E221" s="259" t="s">
        <v>7</v>
      </c>
      <c r="F221" s="260"/>
      <c r="G221" s="260" t="s">
        <v>6</v>
      </c>
      <c r="H221" s="261"/>
    </row>
    <row r="222" spans="2:8" x14ac:dyDescent="0.25">
      <c r="B222" s="257"/>
      <c r="C222" s="257"/>
      <c r="D222" s="35">
        <v>1</v>
      </c>
      <c r="E222" s="262"/>
      <c r="F222" s="263"/>
      <c r="G222" s="263"/>
      <c r="H222" s="264"/>
    </row>
    <row r="223" spans="2:8" x14ac:dyDescent="0.25">
      <c r="B223" s="257"/>
      <c r="C223" s="257"/>
      <c r="D223" s="36">
        <v>2</v>
      </c>
      <c r="E223" s="255"/>
      <c r="F223" s="253"/>
      <c r="G223" s="253"/>
      <c r="H223" s="254"/>
    </row>
    <row r="224" spans="2:8" x14ac:dyDescent="0.25">
      <c r="B224" s="257"/>
      <c r="C224" s="257"/>
      <c r="D224" s="36">
        <v>3</v>
      </c>
      <c r="E224" s="255"/>
      <c r="F224" s="253"/>
      <c r="G224" s="253"/>
      <c r="H224" s="254"/>
    </row>
    <row r="225" spans="2:8" x14ac:dyDescent="0.25">
      <c r="B225" s="257"/>
      <c r="C225" s="257"/>
      <c r="D225" s="36">
        <v>4</v>
      </c>
      <c r="E225" s="255"/>
      <c r="F225" s="253"/>
      <c r="G225" s="253"/>
      <c r="H225" s="254"/>
    </row>
    <row r="226" spans="2:8" x14ac:dyDescent="0.25">
      <c r="B226" s="257"/>
      <c r="C226" s="257"/>
      <c r="D226" s="36">
        <v>5</v>
      </c>
      <c r="E226" s="255"/>
      <c r="F226" s="253"/>
      <c r="G226" s="253"/>
      <c r="H226" s="254"/>
    </row>
    <row r="227" spans="2:8" x14ac:dyDescent="0.25">
      <c r="B227" s="257"/>
      <c r="C227" s="257"/>
      <c r="D227" s="36">
        <v>6</v>
      </c>
      <c r="E227" s="255"/>
      <c r="F227" s="253"/>
      <c r="G227" s="253"/>
      <c r="H227" s="254"/>
    </row>
    <row r="228" spans="2:8" ht="15.75" thickBot="1" x14ac:dyDescent="0.3">
      <c r="B228" s="258"/>
      <c r="C228" s="258"/>
      <c r="D228" s="37">
        <v>7</v>
      </c>
      <c r="E228" s="265"/>
      <c r="F228" s="266"/>
      <c r="G228" s="266"/>
      <c r="H228" s="267"/>
    </row>
    <row r="229" spans="2:8" ht="15.75" thickBot="1" x14ac:dyDescent="0.3">
      <c r="B229" s="306" t="s">
        <v>8</v>
      </c>
      <c r="C229" s="307"/>
      <c r="D229" s="307"/>
      <c r="E229" s="307"/>
      <c r="F229" s="307"/>
      <c r="G229" s="308"/>
      <c r="H229" s="309"/>
    </row>
    <row r="230" spans="2:8" ht="15.75" thickBot="1" x14ac:dyDescent="0.3">
      <c r="B230" s="272">
        <v>26</v>
      </c>
      <c r="C230" s="272" t="s">
        <v>202</v>
      </c>
      <c r="D230" s="3" t="s">
        <v>4</v>
      </c>
      <c r="E230" s="275" t="s">
        <v>7</v>
      </c>
      <c r="F230" s="276"/>
      <c r="G230" s="276" t="s">
        <v>6</v>
      </c>
      <c r="H230" s="277"/>
    </row>
    <row r="231" spans="2:8" x14ac:dyDescent="0.25">
      <c r="B231" s="273"/>
      <c r="C231" s="273"/>
      <c r="D231" s="15">
        <v>1</v>
      </c>
      <c r="E231" s="278" t="s">
        <v>195</v>
      </c>
      <c r="F231" s="279"/>
      <c r="G231" s="279">
        <v>85000</v>
      </c>
      <c r="H231" s="305"/>
    </row>
    <row r="232" spans="2:8" x14ac:dyDescent="0.25">
      <c r="B232" s="273"/>
      <c r="C232" s="273"/>
      <c r="D232" s="14">
        <v>2</v>
      </c>
      <c r="E232" s="280" t="s">
        <v>203</v>
      </c>
      <c r="F232" s="281"/>
      <c r="G232" s="281">
        <v>3600</v>
      </c>
      <c r="H232" s="303"/>
    </row>
    <row r="233" spans="2:8" x14ac:dyDescent="0.25">
      <c r="B233" s="273"/>
      <c r="C233" s="273"/>
      <c r="D233" s="14">
        <v>3</v>
      </c>
      <c r="E233" s="280" t="s">
        <v>191</v>
      </c>
      <c r="F233" s="281"/>
      <c r="G233" s="281">
        <v>3600</v>
      </c>
      <c r="H233" s="303"/>
    </row>
    <row r="234" spans="2:8" x14ac:dyDescent="0.25">
      <c r="B234" s="273"/>
      <c r="C234" s="273"/>
      <c r="D234" s="14">
        <v>4</v>
      </c>
      <c r="E234" s="280" t="s">
        <v>204</v>
      </c>
      <c r="F234" s="281"/>
      <c r="G234" s="281">
        <v>2000</v>
      </c>
      <c r="H234" s="303"/>
    </row>
    <row r="235" spans="2:8" x14ac:dyDescent="0.25">
      <c r="B235" s="273"/>
      <c r="C235" s="273"/>
      <c r="D235" s="14">
        <v>5</v>
      </c>
      <c r="E235" s="280" t="s">
        <v>60</v>
      </c>
      <c r="F235" s="281"/>
      <c r="G235" s="281">
        <v>65000</v>
      </c>
      <c r="H235" s="303"/>
    </row>
    <row r="236" spans="2:8" x14ac:dyDescent="0.25">
      <c r="B236" s="273"/>
      <c r="C236" s="273"/>
      <c r="D236" s="14">
        <v>6</v>
      </c>
      <c r="E236" s="280"/>
      <c r="F236" s="281"/>
      <c r="G236" s="281">
        <v>0</v>
      </c>
      <c r="H236" s="303"/>
    </row>
    <row r="237" spans="2:8" ht="15.75" thickBot="1" x14ac:dyDescent="0.3">
      <c r="B237" s="274"/>
      <c r="C237" s="274"/>
      <c r="D237" s="16">
        <v>7</v>
      </c>
      <c r="E237" s="282"/>
      <c r="F237" s="283"/>
      <c r="G237" s="283">
        <v>0</v>
      </c>
      <c r="H237" s="304"/>
    </row>
    <row r="238" spans="2:8" ht="15.75" thickBot="1" x14ac:dyDescent="0.3">
      <c r="B238" s="306" t="s">
        <v>8</v>
      </c>
      <c r="C238" s="307"/>
      <c r="D238" s="307"/>
      <c r="E238" s="307"/>
      <c r="F238" s="307"/>
      <c r="G238" s="308">
        <f>SUM(G231:H237)</f>
        <v>159200</v>
      </c>
      <c r="H238" s="309"/>
    </row>
    <row r="239" spans="2:8" ht="15.75" thickBot="1" x14ac:dyDescent="0.3">
      <c r="B239" s="272">
        <v>27</v>
      </c>
      <c r="C239" s="272" t="s">
        <v>16</v>
      </c>
      <c r="D239" s="3" t="s">
        <v>4</v>
      </c>
      <c r="E239" s="275" t="s">
        <v>7</v>
      </c>
      <c r="F239" s="276"/>
      <c r="G239" s="276" t="s">
        <v>6</v>
      </c>
      <c r="H239" s="277"/>
    </row>
    <row r="240" spans="2:8" x14ac:dyDescent="0.25">
      <c r="B240" s="273"/>
      <c r="C240" s="273"/>
      <c r="D240" s="15">
        <v>1</v>
      </c>
      <c r="E240" s="278" t="s">
        <v>191</v>
      </c>
      <c r="F240" s="279"/>
      <c r="G240" s="279">
        <v>8500</v>
      </c>
      <c r="H240" s="305"/>
    </row>
    <row r="241" spans="2:8" x14ac:dyDescent="0.25">
      <c r="B241" s="273"/>
      <c r="C241" s="273"/>
      <c r="D241" s="14">
        <v>2</v>
      </c>
      <c r="E241" s="280"/>
      <c r="F241" s="281"/>
      <c r="G241" s="281"/>
      <c r="H241" s="303"/>
    </row>
    <row r="242" spans="2:8" x14ac:dyDescent="0.25">
      <c r="B242" s="273"/>
      <c r="C242" s="273"/>
      <c r="D242" s="14">
        <v>3</v>
      </c>
      <c r="E242" s="280"/>
      <c r="F242" s="281"/>
      <c r="G242" s="281"/>
      <c r="H242" s="303"/>
    </row>
    <row r="243" spans="2:8" x14ac:dyDescent="0.25">
      <c r="B243" s="273"/>
      <c r="C243" s="273"/>
      <c r="D243" s="14">
        <v>4</v>
      </c>
      <c r="E243" s="280"/>
      <c r="F243" s="281"/>
      <c r="G243" s="281"/>
      <c r="H243" s="303"/>
    </row>
    <row r="244" spans="2:8" x14ac:dyDescent="0.25">
      <c r="B244" s="273"/>
      <c r="C244" s="273"/>
      <c r="D244" s="14">
        <v>5</v>
      </c>
      <c r="E244" s="280"/>
      <c r="F244" s="281"/>
      <c r="G244" s="281"/>
      <c r="H244" s="303"/>
    </row>
    <row r="245" spans="2:8" x14ac:dyDescent="0.25">
      <c r="B245" s="273"/>
      <c r="C245" s="273"/>
      <c r="D245" s="14">
        <v>6</v>
      </c>
      <c r="E245" s="280"/>
      <c r="F245" s="281"/>
      <c r="G245" s="281"/>
      <c r="H245" s="303"/>
    </row>
    <row r="246" spans="2:8" ht="15.75" thickBot="1" x14ac:dyDescent="0.3">
      <c r="B246" s="274"/>
      <c r="C246" s="274"/>
      <c r="D246" s="16">
        <v>7</v>
      </c>
      <c r="E246" s="282"/>
      <c r="F246" s="283"/>
      <c r="G246" s="283"/>
      <c r="H246" s="304"/>
    </row>
    <row r="247" spans="2:8" ht="15.75" thickBot="1" x14ac:dyDescent="0.3">
      <c r="B247" s="306" t="s">
        <v>8</v>
      </c>
      <c r="C247" s="307"/>
      <c r="D247" s="307"/>
      <c r="E247" s="307"/>
      <c r="F247" s="307"/>
      <c r="G247" s="308">
        <v>8500</v>
      </c>
      <c r="H247" s="309"/>
    </row>
    <row r="248" spans="2:8" ht="15.75" thickBot="1" x14ac:dyDescent="0.3">
      <c r="B248" s="287">
        <v>28</v>
      </c>
      <c r="C248" s="287" t="s">
        <v>16</v>
      </c>
      <c r="D248" s="30" t="s">
        <v>4</v>
      </c>
      <c r="E248" s="290" t="s">
        <v>7</v>
      </c>
      <c r="F248" s="291"/>
      <c r="G248" s="291" t="s">
        <v>6</v>
      </c>
      <c r="H248" s="292"/>
    </row>
    <row r="249" spans="2:8" x14ac:dyDescent="0.25">
      <c r="B249" s="288"/>
      <c r="C249" s="288"/>
      <c r="D249" s="76">
        <v>1</v>
      </c>
      <c r="E249" s="293" t="s">
        <v>195</v>
      </c>
      <c r="F249" s="294"/>
      <c r="G249" s="294">
        <f>18000+61900</f>
        <v>79900</v>
      </c>
      <c r="H249" s="295"/>
    </row>
    <row r="250" spans="2:8" x14ac:dyDescent="0.25">
      <c r="B250" s="288"/>
      <c r="C250" s="288"/>
      <c r="D250" s="77">
        <v>2</v>
      </c>
      <c r="E250" s="286" t="s">
        <v>206</v>
      </c>
      <c r="F250" s="284"/>
      <c r="G250" s="284">
        <v>100000</v>
      </c>
      <c r="H250" s="285"/>
    </row>
    <row r="251" spans="2:8" x14ac:dyDescent="0.25">
      <c r="B251" s="288"/>
      <c r="C251" s="288"/>
      <c r="D251" s="77">
        <v>3</v>
      </c>
      <c r="E251" s="286" t="s">
        <v>207</v>
      </c>
      <c r="F251" s="284"/>
      <c r="G251" s="284">
        <v>30000</v>
      </c>
      <c r="H251" s="285"/>
    </row>
    <row r="252" spans="2:8" x14ac:dyDescent="0.25">
      <c r="B252" s="288"/>
      <c r="C252" s="288"/>
      <c r="D252" s="77">
        <v>4</v>
      </c>
      <c r="E252" s="286" t="s">
        <v>101</v>
      </c>
      <c r="F252" s="284"/>
      <c r="G252" s="284">
        <v>15000</v>
      </c>
      <c r="H252" s="285"/>
    </row>
    <row r="253" spans="2:8" x14ac:dyDescent="0.25">
      <c r="B253" s="288"/>
      <c r="C253" s="288"/>
      <c r="D253" s="77">
        <v>5</v>
      </c>
      <c r="E253" s="286"/>
      <c r="F253" s="284"/>
      <c r="G253" s="284">
        <v>0</v>
      </c>
      <c r="H253" s="285"/>
    </row>
    <row r="254" spans="2:8" x14ac:dyDescent="0.25">
      <c r="B254" s="288"/>
      <c r="C254" s="288"/>
      <c r="D254" s="77">
        <v>6</v>
      </c>
      <c r="E254" s="286"/>
      <c r="F254" s="284"/>
      <c r="G254" s="284">
        <v>0</v>
      </c>
      <c r="H254" s="285"/>
    </row>
    <row r="255" spans="2:8" ht="15.75" thickBot="1" x14ac:dyDescent="0.3">
      <c r="B255" s="289"/>
      <c r="C255" s="289"/>
      <c r="D255" s="78">
        <v>7</v>
      </c>
      <c r="E255" s="296"/>
      <c r="F255" s="297"/>
      <c r="G255" s="297">
        <v>0</v>
      </c>
      <c r="H255" s="298"/>
    </row>
    <row r="256" spans="2:8" ht="15.75" thickBot="1" x14ac:dyDescent="0.3">
      <c r="B256" s="299" t="s">
        <v>8</v>
      </c>
      <c r="C256" s="300"/>
      <c r="D256" s="300"/>
      <c r="E256" s="300"/>
      <c r="F256" s="300"/>
      <c r="G256" s="301">
        <f>SUM(G249:H255)</f>
        <v>224900</v>
      </c>
      <c r="H256" s="302"/>
    </row>
    <row r="257" spans="2:8" ht="15.75" thickBot="1" x14ac:dyDescent="0.3">
      <c r="B257" s="272">
        <v>29</v>
      </c>
      <c r="C257" s="272" t="s">
        <v>16</v>
      </c>
      <c r="D257" s="3" t="s">
        <v>4</v>
      </c>
      <c r="E257" s="275" t="s">
        <v>7</v>
      </c>
      <c r="F257" s="276"/>
      <c r="G257" s="276" t="s">
        <v>6</v>
      </c>
      <c r="H257" s="277"/>
    </row>
    <row r="258" spans="2:8" x14ac:dyDescent="0.25">
      <c r="B258" s="273"/>
      <c r="C258" s="273"/>
      <c r="D258" s="15">
        <v>1</v>
      </c>
      <c r="E258" s="278"/>
      <c r="F258" s="279"/>
      <c r="G258" s="279"/>
      <c r="H258" s="305"/>
    </row>
    <row r="259" spans="2:8" x14ac:dyDescent="0.25">
      <c r="B259" s="273"/>
      <c r="C259" s="273"/>
      <c r="D259" s="14">
        <v>2</v>
      </c>
      <c r="E259" s="280"/>
      <c r="F259" s="281"/>
      <c r="G259" s="281"/>
      <c r="H259" s="303"/>
    </row>
    <row r="260" spans="2:8" x14ac:dyDescent="0.25">
      <c r="B260" s="273"/>
      <c r="C260" s="273"/>
      <c r="D260" s="14">
        <v>3</v>
      </c>
      <c r="E260" s="280"/>
      <c r="F260" s="281"/>
      <c r="G260" s="281"/>
      <c r="H260" s="303"/>
    </row>
    <row r="261" spans="2:8" x14ac:dyDescent="0.25">
      <c r="B261" s="273"/>
      <c r="C261" s="273"/>
      <c r="D261" s="14">
        <v>4</v>
      </c>
      <c r="E261" s="280"/>
      <c r="F261" s="281"/>
      <c r="G261" s="281"/>
      <c r="H261" s="303"/>
    </row>
    <row r="262" spans="2:8" x14ac:dyDescent="0.25">
      <c r="B262" s="273"/>
      <c r="C262" s="273"/>
      <c r="D262" s="14">
        <v>5</v>
      </c>
      <c r="E262" s="280"/>
      <c r="F262" s="281"/>
      <c r="G262" s="281"/>
      <c r="H262" s="303"/>
    </row>
    <row r="263" spans="2:8" x14ac:dyDescent="0.25">
      <c r="B263" s="273"/>
      <c r="C263" s="273"/>
      <c r="D263" s="14">
        <v>6</v>
      </c>
      <c r="E263" s="280"/>
      <c r="F263" s="281"/>
      <c r="G263" s="281"/>
      <c r="H263" s="303"/>
    </row>
    <row r="264" spans="2:8" ht="15.75" thickBot="1" x14ac:dyDescent="0.3">
      <c r="B264" s="274"/>
      <c r="C264" s="274"/>
      <c r="D264" s="16">
        <v>7</v>
      </c>
      <c r="E264" s="282"/>
      <c r="F264" s="283"/>
      <c r="G264" s="283"/>
      <c r="H264" s="304"/>
    </row>
    <row r="265" spans="2:8" ht="15.75" thickBot="1" x14ac:dyDescent="0.3">
      <c r="B265" s="306" t="s">
        <v>8</v>
      </c>
      <c r="C265" s="307"/>
      <c r="D265" s="307"/>
      <c r="E265" s="307"/>
      <c r="F265" s="307"/>
      <c r="G265" s="308"/>
      <c r="H265" s="309"/>
    </row>
    <row r="266" spans="2:8" ht="15.75" thickBot="1" x14ac:dyDescent="0.3">
      <c r="B266" s="272">
        <v>30</v>
      </c>
      <c r="C266" s="272" t="s">
        <v>16</v>
      </c>
      <c r="D266" s="3" t="s">
        <v>4</v>
      </c>
      <c r="E266" s="275" t="s">
        <v>7</v>
      </c>
      <c r="F266" s="276"/>
      <c r="G266" s="276" t="s">
        <v>6</v>
      </c>
      <c r="H266" s="277"/>
    </row>
    <row r="267" spans="2:8" x14ac:dyDescent="0.25">
      <c r="B267" s="273"/>
      <c r="C267" s="273"/>
      <c r="D267" s="15">
        <v>1</v>
      </c>
      <c r="E267" s="278"/>
      <c r="F267" s="279"/>
      <c r="G267" s="279"/>
      <c r="H267" s="305"/>
    </row>
    <row r="268" spans="2:8" x14ac:dyDescent="0.25">
      <c r="B268" s="273"/>
      <c r="C268" s="273"/>
      <c r="D268" s="14">
        <v>2</v>
      </c>
      <c r="E268" s="280"/>
      <c r="F268" s="281"/>
      <c r="G268" s="281"/>
      <c r="H268" s="303"/>
    </row>
    <row r="269" spans="2:8" x14ac:dyDescent="0.25">
      <c r="B269" s="273"/>
      <c r="C269" s="273"/>
      <c r="D269" s="14">
        <v>3</v>
      </c>
      <c r="E269" s="280"/>
      <c r="F269" s="281"/>
      <c r="G269" s="281"/>
      <c r="H269" s="303"/>
    </row>
    <row r="270" spans="2:8" x14ac:dyDescent="0.25">
      <c r="B270" s="273"/>
      <c r="C270" s="273"/>
      <c r="D270" s="14">
        <v>4</v>
      </c>
      <c r="E270" s="280"/>
      <c r="F270" s="281"/>
      <c r="G270" s="281"/>
      <c r="H270" s="303"/>
    </row>
    <row r="271" spans="2:8" x14ac:dyDescent="0.25">
      <c r="B271" s="273"/>
      <c r="C271" s="273"/>
      <c r="D271" s="14">
        <v>5</v>
      </c>
      <c r="E271" s="280"/>
      <c r="F271" s="281"/>
      <c r="G271" s="281"/>
      <c r="H271" s="303"/>
    </row>
    <row r="272" spans="2:8" x14ac:dyDescent="0.25">
      <c r="B272" s="273"/>
      <c r="C272" s="273"/>
      <c r="D272" s="14">
        <v>6</v>
      </c>
      <c r="E272" s="280"/>
      <c r="F272" s="281"/>
      <c r="G272" s="281"/>
      <c r="H272" s="303"/>
    </row>
    <row r="273" spans="2:8" ht="15.75" thickBot="1" x14ac:dyDescent="0.3">
      <c r="B273" s="274"/>
      <c r="C273" s="274"/>
      <c r="D273" s="16">
        <v>7</v>
      </c>
      <c r="E273" s="282"/>
      <c r="F273" s="283"/>
      <c r="G273" s="283"/>
      <c r="H273" s="304"/>
    </row>
    <row r="274" spans="2:8" ht="15.75" thickBot="1" x14ac:dyDescent="0.3">
      <c r="B274" s="306" t="s">
        <v>8</v>
      </c>
      <c r="C274" s="307"/>
      <c r="D274" s="307"/>
      <c r="E274" s="307"/>
      <c r="F274" s="307"/>
      <c r="G274" s="308"/>
      <c r="H274" s="309"/>
    </row>
    <row r="275" spans="2:8" ht="15.75" thickBot="1" x14ac:dyDescent="0.3">
      <c r="B275" s="272">
        <v>31</v>
      </c>
      <c r="C275" s="272" t="s">
        <v>16</v>
      </c>
      <c r="D275" s="3" t="s">
        <v>4</v>
      </c>
      <c r="E275" s="275" t="s">
        <v>7</v>
      </c>
      <c r="F275" s="276"/>
      <c r="G275" s="276" t="s">
        <v>6</v>
      </c>
      <c r="H275" s="277"/>
    </row>
    <row r="276" spans="2:8" x14ac:dyDescent="0.25">
      <c r="B276" s="273"/>
      <c r="C276" s="273"/>
      <c r="D276" s="15">
        <v>1</v>
      </c>
      <c r="E276" s="278"/>
      <c r="F276" s="279"/>
      <c r="G276" s="279"/>
      <c r="H276" s="305"/>
    </row>
    <row r="277" spans="2:8" x14ac:dyDescent="0.25">
      <c r="B277" s="273"/>
      <c r="C277" s="273"/>
      <c r="D277" s="14">
        <v>2</v>
      </c>
      <c r="E277" s="280"/>
      <c r="F277" s="281"/>
      <c r="G277" s="281"/>
      <c r="H277" s="303"/>
    </row>
    <row r="278" spans="2:8" x14ac:dyDescent="0.25">
      <c r="B278" s="273"/>
      <c r="C278" s="273"/>
      <c r="D278" s="14">
        <v>3</v>
      </c>
      <c r="E278" s="280"/>
      <c r="F278" s="281"/>
      <c r="G278" s="281"/>
      <c r="H278" s="303"/>
    </row>
    <row r="279" spans="2:8" x14ac:dyDescent="0.25">
      <c r="B279" s="273"/>
      <c r="C279" s="273"/>
      <c r="D279" s="14">
        <v>4</v>
      </c>
      <c r="E279" s="280"/>
      <c r="F279" s="281"/>
      <c r="G279" s="281"/>
      <c r="H279" s="303"/>
    </row>
    <row r="280" spans="2:8" x14ac:dyDescent="0.25">
      <c r="B280" s="273"/>
      <c r="C280" s="273"/>
      <c r="D280" s="14">
        <v>5</v>
      </c>
      <c r="E280" s="280"/>
      <c r="F280" s="281"/>
      <c r="G280" s="281"/>
      <c r="H280" s="303"/>
    </row>
    <row r="281" spans="2:8" x14ac:dyDescent="0.25">
      <c r="B281" s="273"/>
      <c r="C281" s="273"/>
      <c r="D281" s="14">
        <v>6</v>
      </c>
      <c r="E281" s="280"/>
      <c r="F281" s="281"/>
      <c r="G281" s="281"/>
      <c r="H281" s="303"/>
    </row>
    <row r="282" spans="2:8" ht="15.75" thickBot="1" x14ac:dyDescent="0.3">
      <c r="B282" s="274"/>
      <c r="C282" s="274"/>
      <c r="D282" s="16">
        <v>7</v>
      </c>
      <c r="E282" s="282"/>
      <c r="F282" s="283"/>
      <c r="G282" s="283"/>
      <c r="H282" s="304"/>
    </row>
    <row r="283" spans="2:8" ht="15.75" thickBot="1" x14ac:dyDescent="0.3">
      <c r="B283" s="299" t="s">
        <v>8</v>
      </c>
      <c r="C283" s="300"/>
      <c r="D283" s="300"/>
      <c r="E283" s="300"/>
      <c r="F283" s="300"/>
      <c r="G283" s="308"/>
      <c r="H283" s="309"/>
    </row>
  </sheetData>
  <mergeCells count="647">
    <mergeCell ref="M26:M28"/>
    <mergeCell ref="N26:P28"/>
    <mergeCell ref="Q26:R28"/>
    <mergeCell ref="M31:R31"/>
    <mergeCell ref="M32:R33"/>
    <mergeCell ref="L30:S30"/>
    <mergeCell ref="N19:P19"/>
    <mergeCell ref="Q19:R19"/>
    <mergeCell ref="M20:M22"/>
    <mergeCell ref="N20:P22"/>
    <mergeCell ref="Q20:R22"/>
    <mergeCell ref="N25:P25"/>
    <mergeCell ref="Q25:R25"/>
    <mergeCell ref="M8:M10"/>
    <mergeCell ref="N8:P10"/>
    <mergeCell ref="Q8:R10"/>
    <mergeCell ref="N13:P13"/>
    <mergeCell ref="Q13:R13"/>
    <mergeCell ref="M14:M16"/>
    <mergeCell ref="N14:P16"/>
    <mergeCell ref="Q14:R16"/>
    <mergeCell ref="M2:R2"/>
    <mergeCell ref="M4:R4"/>
    <mergeCell ref="Q7:R7"/>
    <mergeCell ref="N7:P7"/>
    <mergeCell ref="E282:F282"/>
    <mergeCell ref="G282:H282"/>
    <mergeCell ref="B283:F283"/>
    <mergeCell ref="G283:H283"/>
    <mergeCell ref="G278:H278"/>
    <mergeCell ref="E279:F279"/>
    <mergeCell ref="G279:H279"/>
    <mergeCell ref="E280:F280"/>
    <mergeCell ref="G280:H280"/>
    <mergeCell ref="E281:F281"/>
    <mergeCell ref="G281:H281"/>
    <mergeCell ref="B275:B282"/>
    <mergeCell ref="C275:C282"/>
    <mergeCell ref="E275:F275"/>
    <mergeCell ref="G275:H275"/>
    <mergeCell ref="E276:F276"/>
    <mergeCell ref="G276:H276"/>
    <mergeCell ref="E277:F277"/>
    <mergeCell ref="G277:H277"/>
    <mergeCell ref="E278:F278"/>
    <mergeCell ref="B274:F274"/>
    <mergeCell ref="G274:H274"/>
    <mergeCell ref="G268:H268"/>
    <mergeCell ref="E269:F269"/>
    <mergeCell ref="G269:H269"/>
    <mergeCell ref="E270:F270"/>
    <mergeCell ref="G270:H270"/>
    <mergeCell ref="E271:F271"/>
    <mergeCell ref="G271:H271"/>
    <mergeCell ref="B265:F265"/>
    <mergeCell ref="G265:H265"/>
    <mergeCell ref="B266:B273"/>
    <mergeCell ref="C266:C273"/>
    <mergeCell ref="E266:F266"/>
    <mergeCell ref="G266:H266"/>
    <mergeCell ref="E267:F267"/>
    <mergeCell ref="G267:H267"/>
    <mergeCell ref="E268:F268"/>
    <mergeCell ref="E272:F272"/>
    <mergeCell ref="G272:H272"/>
    <mergeCell ref="E273:F273"/>
    <mergeCell ref="G273:H273"/>
    <mergeCell ref="B256:F256"/>
    <mergeCell ref="G256:H256"/>
    <mergeCell ref="B257:B264"/>
    <mergeCell ref="C257:C264"/>
    <mergeCell ref="E257:F257"/>
    <mergeCell ref="G257:H257"/>
    <mergeCell ref="E258:F258"/>
    <mergeCell ref="E262:F262"/>
    <mergeCell ref="G262:H262"/>
    <mergeCell ref="E263:F263"/>
    <mergeCell ref="G263:H263"/>
    <mergeCell ref="E264:F264"/>
    <mergeCell ref="G264:H264"/>
    <mergeCell ref="G258:H258"/>
    <mergeCell ref="E259:F259"/>
    <mergeCell ref="G259:H259"/>
    <mergeCell ref="E260:F260"/>
    <mergeCell ref="G260:H260"/>
    <mergeCell ref="E261:F261"/>
    <mergeCell ref="G261:H261"/>
    <mergeCell ref="G251:H251"/>
    <mergeCell ref="E252:F252"/>
    <mergeCell ref="G252:H252"/>
    <mergeCell ref="E253:F253"/>
    <mergeCell ref="G253:H253"/>
    <mergeCell ref="E254:F254"/>
    <mergeCell ref="G254:H254"/>
    <mergeCell ref="B248:B255"/>
    <mergeCell ref="C248:C255"/>
    <mergeCell ref="E248:F248"/>
    <mergeCell ref="G248:H248"/>
    <mergeCell ref="E249:F249"/>
    <mergeCell ref="G249:H249"/>
    <mergeCell ref="E250:F250"/>
    <mergeCell ref="G250:H250"/>
    <mergeCell ref="E251:F251"/>
    <mergeCell ref="E255:F255"/>
    <mergeCell ref="G255:H255"/>
    <mergeCell ref="B247:F247"/>
    <mergeCell ref="G247:H247"/>
    <mergeCell ref="G241:H241"/>
    <mergeCell ref="E242:F242"/>
    <mergeCell ref="G242:H242"/>
    <mergeCell ref="E243:F243"/>
    <mergeCell ref="G243:H243"/>
    <mergeCell ref="E244:F244"/>
    <mergeCell ref="G244:H244"/>
    <mergeCell ref="B238:F238"/>
    <mergeCell ref="G238:H238"/>
    <mergeCell ref="B239:B246"/>
    <mergeCell ref="C239:C246"/>
    <mergeCell ref="E239:F239"/>
    <mergeCell ref="G239:H239"/>
    <mergeCell ref="E240:F240"/>
    <mergeCell ref="G240:H240"/>
    <mergeCell ref="E241:F241"/>
    <mergeCell ref="E245:F245"/>
    <mergeCell ref="G245:H245"/>
    <mergeCell ref="E246:F246"/>
    <mergeCell ref="G246:H246"/>
    <mergeCell ref="B229:F229"/>
    <mergeCell ref="G229:H229"/>
    <mergeCell ref="B230:B237"/>
    <mergeCell ref="C230:C237"/>
    <mergeCell ref="E230:F230"/>
    <mergeCell ref="G230:H230"/>
    <mergeCell ref="E231:F231"/>
    <mergeCell ref="E235:F235"/>
    <mergeCell ref="G235:H235"/>
    <mergeCell ref="E236:F236"/>
    <mergeCell ref="G236:H236"/>
    <mergeCell ref="E237:F237"/>
    <mergeCell ref="G237:H237"/>
    <mergeCell ref="G231:H231"/>
    <mergeCell ref="E232:F232"/>
    <mergeCell ref="G232:H232"/>
    <mergeCell ref="E233:F233"/>
    <mergeCell ref="G233:H233"/>
    <mergeCell ref="E234:F234"/>
    <mergeCell ref="G234:H234"/>
    <mergeCell ref="G224:H224"/>
    <mergeCell ref="E225:F225"/>
    <mergeCell ref="G225:H225"/>
    <mergeCell ref="E226:F226"/>
    <mergeCell ref="G226:H226"/>
    <mergeCell ref="E227:F227"/>
    <mergeCell ref="G227:H227"/>
    <mergeCell ref="B221:B228"/>
    <mergeCell ref="C221:C228"/>
    <mergeCell ref="E221:F221"/>
    <mergeCell ref="G221:H221"/>
    <mergeCell ref="E222:F222"/>
    <mergeCell ref="G222:H222"/>
    <mergeCell ref="E223:F223"/>
    <mergeCell ref="G223:H223"/>
    <mergeCell ref="E224:F224"/>
    <mergeCell ref="E228:F228"/>
    <mergeCell ref="G228:H228"/>
    <mergeCell ref="B220:F220"/>
    <mergeCell ref="G220:H220"/>
    <mergeCell ref="G214:H214"/>
    <mergeCell ref="E215:F215"/>
    <mergeCell ref="G215:H215"/>
    <mergeCell ref="E216:F216"/>
    <mergeCell ref="G216:H216"/>
    <mergeCell ref="E217:F217"/>
    <mergeCell ref="G217:H217"/>
    <mergeCell ref="B211:F211"/>
    <mergeCell ref="G211:H211"/>
    <mergeCell ref="B212:B219"/>
    <mergeCell ref="C212:C219"/>
    <mergeCell ref="E212:F212"/>
    <mergeCell ref="G212:H212"/>
    <mergeCell ref="E213:F213"/>
    <mergeCell ref="G213:H213"/>
    <mergeCell ref="E214:F214"/>
    <mergeCell ref="E218:F218"/>
    <mergeCell ref="G218:H218"/>
    <mergeCell ref="E219:F219"/>
    <mergeCell ref="G219:H219"/>
    <mergeCell ref="B202:F202"/>
    <mergeCell ref="G202:H202"/>
    <mergeCell ref="B203:B210"/>
    <mergeCell ref="C203:C210"/>
    <mergeCell ref="E203:F203"/>
    <mergeCell ref="G203:H203"/>
    <mergeCell ref="E204:F204"/>
    <mergeCell ref="E208:F208"/>
    <mergeCell ref="G208:H208"/>
    <mergeCell ref="E209:F209"/>
    <mergeCell ref="G209:H209"/>
    <mergeCell ref="E210:F210"/>
    <mergeCell ref="G210:H210"/>
    <mergeCell ref="G204:H204"/>
    <mergeCell ref="E205:F205"/>
    <mergeCell ref="G205:H205"/>
    <mergeCell ref="E206:F206"/>
    <mergeCell ref="G206:H206"/>
    <mergeCell ref="E207:F207"/>
    <mergeCell ref="G207:H207"/>
    <mergeCell ref="G197:H197"/>
    <mergeCell ref="E198:F198"/>
    <mergeCell ref="G198:H198"/>
    <mergeCell ref="E199:F199"/>
    <mergeCell ref="G199:H199"/>
    <mergeCell ref="E200:F200"/>
    <mergeCell ref="G200:H200"/>
    <mergeCell ref="B194:B201"/>
    <mergeCell ref="C194:C201"/>
    <mergeCell ref="E194:F194"/>
    <mergeCell ref="G194:H194"/>
    <mergeCell ref="E195:F195"/>
    <mergeCell ref="G195:H195"/>
    <mergeCell ref="E196:F196"/>
    <mergeCell ref="G196:H196"/>
    <mergeCell ref="E197:F197"/>
    <mergeCell ref="E201:F201"/>
    <mergeCell ref="G201:H201"/>
    <mergeCell ref="B193:F193"/>
    <mergeCell ref="G193:H193"/>
    <mergeCell ref="G187:H187"/>
    <mergeCell ref="E188:F188"/>
    <mergeCell ref="G188:H188"/>
    <mergeCell ref="E189:F189"/>
    <mergeCell ref="G189:H189"/>
    <mergeCell ref="E190:F190"/>
    <mergeCell ref="G190:H190"/>
    <mergeCell ref="B184:F184"/>
    <mergeCell ref="G184:H184"/>
    <mergeCell ref="B185:B192"/>
    <mergeCell ref="C185:C192"/>
    <mergeCell ref="E185:F185"/>
    <mergeCell ref="G185:H185"/>
    <mergeCell ref="E186:F186"/>
    <mergeCell ref="G186:H186"/>
    <mergeCell ref="E187:F187"/>
    <mergeCell ref="E191:F191"/>
    <mergeCell ref="G191:H191"/>
    <mergeCell ref="E192:F192"/>
    <mergeCell ref="G192:H192"/>
    <mergeCell ref="B175:F175"/>
    <mergeCell ref="G175:H175"/>
    <mergeCell ref="B176:B183"/>
    <mergeCell ref="C176:C183"/>
    <mergeCell ref="E176:F176"/>
    <mergeCell ref="G176:H176"/>
    <mergeCell ref="E177:F177"/>
    <mergeCell ref="E181:F181"/>
    <mergeCell ref="G181:H181"/>
    <mergeCell ref="E182:F182"/>
    <mergeCell ref="G182:H182"/>
    <mergeCell ref="E183:F183"/>
    <mergeCell ref="G183:H183"/>
    <mergeCell ref="G177:H177"/>
    <mergeCell ref="E178:F178"/>
    <mergeCell ref="G178:H178"/>
    <mergeCell ref="E179:F179"/>
    <mergeCell ref="G179:H179"/>
    <mergeCell ref="E180:F180"/>
    <mergeCell ref="G180:H180"/>
    <mergeCell ref="G170:H170"/>
    <mergeCell ref="E171:F171"/>
    <mergeCell ref="G171:H171"/>
    <mergeCell ref="E172:F172"/>
    <mergeCell ref="G172:H172"/>
    <mergeCell ref="E173:F173"/>
    <mergeCell ref="G173:H173"/>
    <mergeCell ref="B167:B174"/>
    <mergeCell ref="C167:C174"/>
    <mergeCell ref="E167:F167"/>
    <mergeCell ref="G167:H167"/>
    <mergeCell ref="E168:F168"/>
    <mergeCell ref="G168:H168"/>
    <mergeCell ref="E169:F169"/>
    <mergeCell ref="G169:H169"/>
    <mergeCell ref="E170:F170"/>
    <mergeCell ref="E174:F174"/>
    <mergeCell ref="G174:H174"/>
    <mergeCell ref="B166:F166"/>
    <mergeCell ref="G166:H166"/>
    <mergeCell ref="G160:H160"/>
    <mergeCell ref="E161:F161"/>
    <mergeCell ref="G161:H161"/>
    <mergeCell ref="E162:F162"/>
    <mergeCell ref="G162:H162"/>
    <mergeCell ref="E163:F163"/>
    <mergeCell ref="G163:H163"/>
    <mergeCell ref="B157:F157"/>
    <mergeCell ref="G157:H157"/>
    <mergeCell ref="B158:B165"/>
    <mergeCell ref="C158:C165"/>
    <mergeCell ref="E158:F158"/>
    <mergeCell ref="G158:H158"/>
    <mergeCell ref="E159:F159"/>
    <mergeCell ref="G159:H159"/>
    <mergeCell ref="E160:F160"/>
    <mergeCell ref="E164:F164"/>
    <mergeCell ref="G164:H164"/>
    <mergeCell ref="E165:F165"/>
    <mergeCell ref="G165:H165"/>
    <mergeCell ref="B148:F148"/>
    <mergeCell ref="G148:H148"/>
    <mergeCell ref="B149:B156"/>
    <mergeCell ref="C149:C156"/>
    <mergeCell ref="E149:F149"/>
    <mergeCell ref="G149:H149"/>
    <mergeCell ref="E150:F150"/>
    <mergeCell ref="E154:F154"/>
    <mergeCell ref="G154:H154"/>
    <mergeCell ref="E155:F155"/>
    <mergeCell ref="G155:H155"/>
    <mergeCell ref="E156:F156"/>
    <mergeCell ref="G156:H156"/>
    <mergeCell ref="G150:H150"/>
    <mergeCell ref="E151:F151"/>
    <mergeCell ref="G151:H151"/>
    <mergeCell ref="E152:F152"/>
    <mergeCell ref="G152:H152"/>
    <mergeCell ref="E153:F153"/>
    <mergeCell ref="G153:H153"/>
    <mergeCell ref="G143:H143"/>
    <mergeCell ref="E144:F144"/>
    <mergeCell ref="G144:H144"/>
    <mergeCell ref="E145:F145"/>
    <mergeCell ref="G145:H145"/>
    <mergeCell ref="E146:F146"/>
    <mergeCell ref="G146:H146"/>
    <mergeCell ref="B140:B147"/>
    <mergeCell ref="C140:C147"/>
    <mergeCell ref="E140:F140"/>
    <mergeCell ref="G140:H140"/>
    <mergeCell ref="E141:F141"/>
    <mergeCell ref="G141:H141"/>
    <mergeCell ref="E142:F142"/>
    <mergeCell ref="G142:H142"/>
    <mergeCell ref="E143:F143"/>
    <mergeCell ref="E147:F147"/>
    <mergeCell ref="G147:H147"/>
    <mergeCell ref="B139:F139"/>
    <mergeCell ref="G139:H139"/>
    <mergeCell ref="G133:H133"/>
    <mergeCell ref="E134:F134"/>
    <mergeCell ref="G134:H134"/>
    <mergeCell ref="E135:F135"/>
    <mergeCell ref="G135:H135"/>
    <mergeCell ref="E136:F136"/>
    <mergeCell ref="G136:H136"/>
    <mergeCell ref="B130:F130"/>
    <mergeCell ref="G130:H130"/>
    <mergeCell ref="B131:B138"/>
    <mergeCell ref="C131:C138"/>
    <mergeCell ref="E131:F131"/>
    <mergeCell ref="G131:H131"/>
    <mergeCell ref="E132:F132"/>
    <mergeCell ref="G132:H132"/>
    <mergeCell ref="E133:F133"/>
    <mergeCell ref="E137:F137"/>
    <mergeCell ref="G137:H137"/>
    <mergeCell ref="E138:F138"/>
    <mergeCell ref="G138:H138"/>
    <mergeCell ref="B121:F121"/>
    <mergeCell ref="G121:H121"/>
    <mergeCell ref="B122:B129"/>
    <mergeCell ref="C122:C129"/>
    <mergeCell ref="E122:F122"/>
    <mergeCell ref="G122:H122"/>
    <mergeCell ref="E123:F123"/>
    <mergeCell ref="E127:F127"/>
    <mergeCell ref="G127:H127"/>
    <mergeCell ref="E128:F128"/>
    <mergeCell ref="G128:H128"/>
    <mergeCell ref="E129:F129"/>
    <mergeCell ref="G129:H129"/>
    <mergeCell ref="G123:H123"/>
    <mergeCell ref="E124:F124"/>
    <mergeCell ref="G124:H124"/>
    <mergeCell ref="E125:F125"/>
    <mergeCell ref="G125:H125"/>
    <mergeCell ref="E126:F126"/>
    <mergeCell ref="G126:H126"/>
    <mergeCell ref="G116:H116"/>
    <mergeCell ref="E117:F117"/>
    <mergeCell ref="G117:H117"/>
    <mergeCell ref="E118:F118"/>
    <mergeCell ref="G118:H118"/>
    <mergeCell ref="E119:F119"/>
    <mergeCell ref="G119:H119"/>
    <mergeCell ref="B113:B120"/>
    <mergeCell ref="C113:C120"/>
    <mergeCell ref="E113:F113"/>
    <mergeCell ref="G113:H113"/>
    <mergeCell ref="E114:F114"/>
    <mergeCell ref="G114:H114"/>
    <mergeCell ref="E115:F115"/>
    <mergeCell ref="G115:H115"/>
    <mergeCell ref="E116:F116"/>
    <mergeCell ref="E120:F120"/>
    <mergeCell ref="G120:H120"/>
    <mergeCell ref="B112:F112"/>
    <mergeCell ref="G112:H112"/>
    <mergeCell ref="G106:H106"/>
    <mergeCell ref="E107:F107"/>
    <mergeCell ref="G107:H107"/>
    <mergeCell ref="E108:F108"/>
    <mergeCell ref="G108:H108"/>
    <mergeCell ref="E109:F109"/>
    <mergeCell ref="G109:H109"/>
    <mergeCell ref="B103:F103"/>
    <mergeCell ref="G103:H103"/>
    <mergeCell ref="B104:B111"/>
    <mergeCell ref="C104:C111"/>
    <mergeCell ref="E104:F104"/>
    <mergeCell ref="G104:H104"/>
    <mergeCell ref="E105:F105"/>
    <mergeCell ref="G105:H105"/>
    <mergeCell ref="E106:F106"/>
    <mergeCell ref="E110:F110"/>
    <mergeCell ref="G110:H110"/>
    <mergeCell ref="E111:F111"/>
    <mergeCell ref="G111:H111"/>
    <mergeCell ref="B94:F94"/>
    <mergeCell ref="G94:H94"/>
    <mergeCell ref="B95:B102"/>
    <mergeCell ref="C95:C102"/>
    <mergeCell ref="E95:F95"/>
    <mergeCell ref="G95:H95"/>
    <mergeCell ref="E96:F96"/>
    <mergeCell ref="E100:F100"/>
    <mergeCell ref="G100:H100"/>
    <mergeCell ref="E101:F101"/>
    <mergeCell ref="G101:H101"/>
    <mergeCell ref="E102:F102"/>
    <mergeCell ref="G102:H102"/>
    <mergeCell ref="G96:H96"/>
    <mergeCell ref="E97:F97"/>
    <mergeCell ref="G97:H97"/>
    <mergeCell ref="E98:F98"/>
    <mergeCell ref="G98:H98"/>
    <mergeCell ref="E99:F99"/>
    <mergeCell ref="G99:H99"/>
    <mergeCell ref="G89:H89"/>
    <mergeCell ref="E90:F90"/>
    <mergeCell ref="G90:H90"/>
    <mergeCell ref="E91:F91"/>
    <mergeCell ref="G91:H91"/>
    <mergeCell ref="E92:F92"/>
    <mergeCell ref="G92:H92"/>
    <mergeCell ref="B86:B93"/>
    <mergeCell ref="C86:C93"/>
    <mergeCell ref="E86:F86"/>
    <mergeCell ref="G86:H86"/>
    <mergeCell ref="E87:F87"/>
    <mergeCell ref="G87:H87"/>
    <mergeCell ref="E88:F88"/>
    <mergeCell ref="G88:H88"/>
    <mergeCell ref="E89:F89"/>
    <mergeCell ref="E93:F93"/>
    <mergeCell ref="G93:H93"/>
    <mergeCell ref="B85:F85"/>
    <mergeCell ref="G85:H85"/>
    <mergeCell ref="G79:H79"/>
    <mergeCell ref="E80:F80"/>
    <mergeCell ref="G80:H80"/>
    <mergeCell ref="E81:F81"/>
    <mergeCell ref="G81:H81"/>
    <mergeCell ref="E82:F82"/>
    <mergeCell ref="G82:H82"/>
    <mergeCell ref="B76:F76"/>
    <mergeCell ref="G76:H76"/>
    <mergeCell ref="B77:B84"/>
    <mergeCell ref="C77:C84"/>
    <mergeCell ref="E77:F77"/>
    <mergeCell ref="G77:H77"/>
    <mergeCell ref="E78:F78"/>
    <mergeCell ref="G78:H78"/>
    <mergeCell ref="E79:F79"/>
    <mergeCell ref="E83:F83"/>
    <mergeCell ref="G83:H83"/>
    <mergeCell ref="E84:F84"/>
    <mergeCell ref="G84:H84"/>
    <mergeCell ref="B67:F67"/>
    <mergeCell ref="G67:H67"/>
    <mergeCell ref="B68:B75"/>
    <mergeCell ref="C68:C75"/>
    <mergeCell ref="E68:F68"/>
    <mergeCell ref="G68:H68"/>
    <mergeCell ref="E69:F69"/>
    <mergeCell ref="E73:F73"/>
    <mergeCell ref="G73:H73"/>
    <mergeCell ref="E74:F74"/>
    <mergeCell ref="G74:H74"/>
    <mergeCell ref="E75:F75"/>
    <mergeCell ref="G75:H75"/>
    <mergeCell ref="G69:H69"/>
    <mergeCell ref="E70:F70"/>
    <mergeCell ref="G70:H70"/>
    <mergeCell ref="E71:F71"/>
    <mergeCell ref="G71:H71"/>
    <mergeCell ref="E72:F72"/>
    <mergeCell ref="G72:H72"/>
    <mergeCell ref="G62:H62"/>
    <mergeCell ref="E63:F63"/>
    <mergeCell ref="G63:H63"/>
    <mergeCell ref="E64:F64"/>
    <mergeCell ref="G64:H64"/>
    <mergeCell ref="E65:F65"/>
    <mergeCell ref="G65:H65"/>
    <mergeCell ref="B59:B66"/>
    <mergeCell ref="C59:C66"/>
    <mergeCell ref="E59:F59"/>
    <mergeCell ref="G59:H59"/>
    <mergeCell ref="E60:F60"/>
    <mergeCell ref="G60:H60"/>
    <mergeCell ref="E61:F61"/>
    <mergeCell ref="G61:H61"/>
    <mergeCell ref="E62:F62"/>
    <mergeCell ref="E66:F66"/>
    <mergeCell ref="G66:H66"/>
    <mergeCell ref="B58:F58"/>
    <mergeCell ref="G58:H58"/>
    <mergeCell ref="G52:H52"/>
    <mergeCell ref="E53:F53"/>
    <mergeCell ref="G53:H53"/>
    <mergeCell ref="E54:F54"/>
    <mergeCell ref="G54:H54"/>
    <mergeCell ref="E55:F55"/>
    <mergeCell ref="G55:H55"/>
    <mergeCell ref="B49:F49"/>
    <mergeCell ref="G49:H49"/>
    <mergeCell ref="B50:B57"/>
    <mergeCell ref="C50:C57"/>
    <mergeCell ref="E50:F50"/>
    <mergeCell ref="G50:H50"/>
    <mergeCell ref="E51:F51"/>
    <mergeCell ref="G51:H51"/>
    <mergeCell ref="E52:F52"/>
    <mergeCell ref="E56:F56"/>
    <mergeCell ref="G56:H56"/>
    <mergeCell ref="E57:F57"/>
    <mergeCell ref="G57:H57"/>
    <mergeCell ref="B40:F40"/>
    <mergeCell ref="G40:H40"/>
    <mergeCell ref="B41:B48"/>
    <mergeCell ref="C41:C48"/>
    <mergeCell ref="E41:F41"/>
    <mergeCell ref="G41:H41"/>
    <mergeCell ref="E42:F42"/>
    <mergeCell ref="E46:F46"/>
    <mergeCell ref="G46:H46"/>
    <mergeCell ref="E47:F47"/>
    <mergeCell ref="G47:H47"/>
    <mergeCell ref="E48:F48"/>
    <mergeCell ref="G48:H48"/>
    <mergeCell ref="G42:H42"/>
    <mergeCell ref="E43:F43"/>
    <mergeCell ref="G43:H43"/>
    <mergeCell ref="E44:F44"/>
    <mergeCell ref="G44:H44"/>
    <mergeCell ref="E45:F45"/>
    <mergeCell ref="G45:H45"/>
    <mergeCell ref="G35:H35"/>
    <mergeCell ref="E36:F36"/>
    <mergeCell ref="G36:H36"/>
    <mergeCell ref="E37:F37"/>
    <mergeCell ref="G37:H37"/>
    <mergeCell ref="E38:F38"/>
    <mergeCell ref="G38:H38"/>
    <mergeCell ref="B32:B39"/>
    <mergeCell ref="C32:C39"/>
    <mergeCell ref="E32:F32"/>
    <mergeCell ref="G32:H32"/>
    <mergeCell ref="E33:F33"/>
    <mergeCell ref="G33:H33"/>
    <mergeCell ref="E34:F34"/>
    <mergeCell ref="G34:H34"/>
    <mergeCell ref="E35:F35"/>
    <mergeCell ref="E39:F39"/>
    <mergeCell ref="G39:H39"/>
    <mergeCell ref="B31:F31"/>
    <mergeCell ref="G31:H31"/>
    <mergeCell ref="G25:H25"/>
    <mergeCell ref="E26:F26"/>
    <mergeCell ref="G26:H26"/>
    <mergeCell ref="E27:F27"/>
    <mergeCell ref="G27:H27"/>
    <mergeCell ref="E28:F28"/>
    <mergeCell ref="G28:H28"/>
    <mergeCell ref="B22:F22"/>
    <mergeCell ref="G22:H22"/>
    <mergeCell ref="B23:B30"/>
    <mergeCell ref="C23:C30"/>
    <mergeCell ref="E23:F23"/>
    <mergeCell ref="G23:H23"/>
    <mergeCell ref="E24:F24"/>
    <mergeCell ref="G24:H24"/>
    <mergeCell ref="E25:F25"/>
    <mergeCell ref="E29:F29"/>
    <mergeCell ref="G29:H29"/>
    <mergeCell ref="E30:F30"/>
    <mergeCell ref="G30:H30"/>
    <mergeCell ref="B13:F13"/>
    <mergeCell ref="G13:H13"/>
    <mergeCell ref="B14:B21"/>
    <mergeCell ref="C14:C21"/>
    <mergeCell ref="E14:F14"/>
    <mergeCell ref="G14:H14"/>
    <mergeCell ref="E15:F15"/>
    <mergeCell ref="E9:F9"/>
    <mergeCell ref="E10:F10"/>
    <mergeCell ref="E11:F11"/>
    <mergeCell ref="E12:F12"/>
    <mergeCell ref="E19:F19"/>
    <mergeCell ref="G19:H19"/>
    <mergeCell ref="E20:F20"/>
    <mergeCell ref="G20:H20"/>
    <mergeCell ref="E21:F21"/>
    <mergeCell ref="G21:H21"/>
    <mergeCell ref="G15:H15"/>
    <mergeCell ref="E16:F16"/>
    <mergeCell ref="G16:H16"/>
    <mergeCell ref="E17:F17"/>
    <mergeCell ref="G17:H17"/>
    <mergeCell ref="E18:F18"/>
    <mergeCell ref="G18:H18"/>
    <mergeCell ref="G6:H6"/>
    <mergeCell ref="G7:H7"/>
    <mergeCell ref="G8:H8"/>
    <mergeCell ref="G9:H9"/>
    <mergeCell ref="G10:H10"/>
    <mergeCell ref="G11:H11"/>
    <mergeCell ref="B2:H2"/>
    <mergeCell ref="E4:H4"/>
    <mergeCell ref="E5:F5"/>
    <mergeCell ref="G5:H5"/>
    <mergeCell ref="C5:C12"/>
    <mergeCell ref="B5:B12"/>
    <mergeCell ref="E6:F6"/>
    <mergeCell ref="E7:F7"/>
    <mergeCell ref="E8:F8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P41"/>
  <sheetViews>
    <sheetView showGridLines="0" zoomScaleNormal="100" workbookViewId="0">
      <pane xSplit="2" ySplit="5" topLeftCell="C30" activePane="bottomRight" state="frozen"/>
      <selection pane="topRight" activeCell="C1" sqref="C1"/>
      <selection pane="bottomLeft" activeCell="A6" sqref="A6"/>
      <selection pane="bottomRight" activeCell="O30" sqref="O30"/>
    </sheetView>
  </sheetViews>
  <sheetFormatPr defaultRowHeight="15" x14ac:dyDescent="0.25"/>
  <cols>
    <col min="2" max="2" width="6.5703125" customWidth="1"/>
    <col min="3" max="3" width="13.28515625" customWidth="1"/>
    <col min="8" max="8" width="16.85546875" customWidth="1"/>
    <col min="11" max="11" width="11.42578125" customWidth="1"/>
  </cols>
  <sheetData>
    <row r="2" spans="3:16" ht="15.75" thickBot="1" x14ac:dyDescent="0.3"/>
    <row r="3" spans="3:16" ht="15.75" thickBot="1" x14ac:dyDescent="0.3">
      <c r="C3" s="189" t="s">
        <v>26</v>
      </c>
      <c r="D3" s="190"/>
      <c r="E3" s="190"/>
      <c r="F3" s="190"/>
      <c r="G3" s="190"/>
      <c r="H3" s="191"/>
      <c r="K3" s="189" t="s">
        <v>22</v>
      </c>
      <c r="L3" s="190"/>
      <c r="M3" s="190"/>
      <c r="N3" s="190"/>
      <c r="O3" s="190"/>
      <c r="P3" s="191"/>
    </row>
    <row r="4" spans="3:16" ht="15.75" thickBot="1" x14ac:dyDescent="0.3"/>
    <row r="5" spans="3:16" ht="15.75" thickBot="1" x14ac:dyDescent="0.3">
      <c r="C5" s="85" t="s">
        <v>23</v>
      </c>
      <c r="D5" s="86"/>
      <c r="E5" s="86"/>
      <c r="F5" s="86"/>
      <c r="G5" s="86"/>
      <c r="H5" s="170"/>
      <c r="K5" s="85" t="s">
        <v>23</v>
      </c>
      <c r="L5" s="86"/>
      <c r="M5" s="86"/>
      <c r="N5" s="86"/>
      <c r="O5" s="86"/>
      <c r="P5" s="170"/>
    </row>
    <row r="7" spans="3:16" ht="15.75" thickBot="1" x14ac:dyDescent="0.3">
      <c r="C7" s="12" t="s">
        <v>18</v>
      </c>
      <c r="K7" s="12" t="s">
        <v>18</v>
      </c>
    </row>
    <row r="8" spans="3:16" ht="15.75" thickBot="1" x14ac:dyDescent="0.3">
      <c r="C8" s="7" t="s">
        <v>0</v>
      </c>
      <c r="D8" s="203" t="s">
        <v>1</v>
      </c>
      <c r="E8" s="203"/>
      <c r="F8" s="204" t="s">
        <v>2</v>
      </c>
      <c r="G8" s="204"/>
      <c r="H8" s="17" t="s">
        <v>24</v>
      </c>
      <c r="K8" s="7" t="s">
        <v>0</v>
      </c>
      <c r="L8" s="203" t="s">
        <v>2</v>
      </c>
      <c r="M8" s="203"/>
      <c r="N8" s="203"/>
      <c r="O8" s="203" t="s">
        <v>8</v>
      </c>
      <c r="P8" s="179"/>
    </row>
    <row r="9" spans="3:16" x14ac:dyDescent="0.25">
      <c r="C9" s="340" t="s">
        <v>32</v>
      </c>
      <c r="D9" s="334" t="str">
        <f>+'Daily statement (Plant)'!P8&amp;Q10</f>
        <v>6607000</v>
      </c>
      <c r="E9" s="335"/>
      <c r="F9" s="334" t="str">
        <f>+'Daily statement (Plant)'!R8&amp;S10</f>
        <v>2975000</v>
      </c>
      <c r="G9" s="335"/>
      <c r="H9" s="272" t="str">
        <f>+'Daily statement (Plant)'!T8&amp;T10</f>
        <v>3632000</v>
      </c>
      <c r="K9" s="344" t="str">
        <f>+C9</f>
        <v>1.2.2018 to 7.2.2018</v>
      </c>
      <c r="L9" s="198" t="str">
        <f>+'Daily Statement (House)'!N8&amp;P10</f>
        <v>428300</v>
      </c>
      <c r="M9" s="332"/>
      <c r="N9" s="199"/>
      <c r="O9" s="198" t="str">
        <f>+'Daily Statement (House)'!Q8&amp;R10</f>
        <v>428300</v>
      </c>
      <c r="P9" s="199"/>
    </row>
    <row r="10" spans="3:16" x14ac:dyDescent="0.25">
      <c r="C10" s="341"/>
      <c r="D10" s="336"/>
      <c r="E10" s="337"/>
      <c r="F10" s="336"/>
      <c r="G10" s="337"/>
      <c r="H10" s="273"/>
      <c r="K10" s="345"/>
      <c r="L10" s="231"/>
      <c r="M10" s="347"/>
      <c r="N10" s="232"/>
      <c r="O10" s="231"/>
      <c r="P10" s="232"/>
    </row>
    <row r="11" spans="3:16" ht="15.75" thickBot="1" x14ac:dyDescent="0.3">
      <c r="C11" s="342"/>
      <c r="D11" s="338"/>
      <c r="E11" s="339"/>
      <c r="F11" s="338"/>
      <c r="G11" s="339"/>
      <c r="H11" s="343"/>
      <c r="K11" s="346"/>
      <c r="L11" s="200"/>
      <c r="M11" s="333"/>
      <c r="N11" s="201"/>
      <c r="O11" s="200"/>
      <c r="P11" s="201"/>
    </row>
    <row r="13" spans="3:16" ht="15.75" thickBot="1" x14ac:dyDescent="0.3">
      <c r="C13" s="12" t="s">
        <v>19</v>
      </c>
      <c r="K13" s="12" t="s">
        <v>19</v>
      </c>
    </row>
    <row r="14" spans="3:16" ht="15.75" thickBot="1" x14ac:dyDescent="0.3">
      <c r="C14" s="7" t="s">
        <v>0</v>
      </c>
      <c r="D14" s="203" t="s">
        <v>1</v>
      </c>
      <c r="E14" s="203"/>
      <c r="F14" s="204" t="s">
        <v>2</v>
      </c>
      <c r="G14" s="204"/>
      <c r="H14" s="17" t="s">
        <v>24</v>
      </c>
      <c r="K14" s="7" t="s">
        <v>0</v>
      </c>
      <c r="L14" s="203" t="s">
        <v>2</v>
      </c>
      <c r="M14" s="203"/>
      <c r="N14" s="203"/>
      <c r="O14" s="203" t="s">
        <v>8</v>
      </c>
      <c r="P14" s="179"/>
    </row>
    <row r="15" spans="3:16" x14ac:dyDescent="0.25">
      <c r="C15" s="340" t="s">
        <v>181</v>
      </c>
      <c r="D15" s="334" t="str">
        <f>+'Daily statement (Plant)'!P14&amp;Q16</f>
        <v>15530105</v>
      </c>
      <c r="E15" s="335"/>
      <c r="F15" s="334" t="str">
        <f>+'Daily statement (Plant)'!R14&amp;S16</f>
        <v>5827600</v>
      </c>
      <c r="G15" s="335"/>
      <c r="H15" s="272">
        <f>+D15-F15</f>
        <v>9702505</v>
      </c>
      <c r="K15" s="344" t="str">
        <f>+C15</f>
        <v>8.2.2018 to 14.02.2018</v>
      </c>
      <c r="L15" s="198" t="str">
        <f>+'Daily Statement (House)'!N14&amp;P16</f>
        <v>311600</v>
      </c>
      <c r="M15" s="332"/>
      <c r="N15" s="199"/>
      <c r="O15" s="198" t="str">
        <f>+L15</f>
        <v>311600</v>
      </c>
      <c r="P15" s="199"/>
    </row>
    <row r="16" spans="3:16" x14ac:dyDescent="0.25">
      <c r="C16" s="341"/>
      <c r="D16" s="336"/>
      <c r="E16" s="337"/>
      <c r="F16" s="336"/>
      <c r="G16" s="337"/>
      <c r="H16" s="273"/>
      <c r="K16" s="345"/>
      <c r="L16" s="231"/>
      <c r="M16" s="347"/>
      <c r="N16" s="232"/>
      <c r="O16" s="231"/>
      <c r="P16" s="232"/>
    </row>
    <row r="17" spans="3:16" ht="15.75" thickBot="1" x14ac:dyDescent="0.3">
      <c r="C17" s="342"/>
      <c r="D17" s="338"/>
      <c r="E17" s="339"/>
      <c r="F17" s="338"/>
      <c r="G17" s="339"/>
      <c r="H17" s="343"/>
      <c r="K17" s="346"/>
      <c r="L17" s="200"/>
      <c r="M17" s="333"/>
      <c r="N17" s="201"/>
      <c r="O17" s="200"/>
      <c r="P17" s="201"/>
    </row>
    <row r="19" spans="3:16" ht="15.75" thickBot="1" x14ac:dyDescent="0.3">
      <c r="C19" s="12" t="s">
        <v>20</v>
      </c>
      <c r="K19" s="12" t="s">
        <v>20</v>
      </c>
    </row>
    <row r="20" spans="3:16" ht="15.75" thickBot="1" x14ac:dyDescent="0.3">
      <c r="C20" s="7" t="s">
        <v>0</v>
      </c>
      <c r="D20" s="203" t="s">
        <v>1</v>
      </c>
      <c r="E20" s="203"/>
      <c r="F20" s="204" t="s">
        <v>2</v>
      </c>
      <c r="G20" s="204"/>
      <c r="H20" s="17" t="s">
        <v>24</v>
      </c>
      <c r="K20" s="7" t="s">
        <v>0</v>
      </c>
      <c r="L20" s="203" t="s">
        <v>2</v>
      </c>
      <c r="M20" s="203"/>
      <c r="N20" s="203"/>
      <c r="O20" s="203" t="s">
        <v>8</v>
      </c>
      <c r="P20" s="179"/>
    </row>
    <row r="21" spans="3:16" x14ac:dyDescent="0.25">
      <c r="C21" s="340" t="s">
        <v>180</v>
      </c>
      <c r="D21" s="334" t="e">
        <f>+'Daily statement (Plant)'!P20&amp;Q22</f>
        <v>#REF!</v>
      </c>
      <c r="E21" s="335"/>
      <c r="F21" s="334" t="e">
        <f>+'Daily statement (Plant)'!R20&amp;S22</f>
        <v>#REF!</v>
      </c>
      <c r="G21" s="335"/>
      <c r="H21" s="272" t="e">
        <f>+D21-F21</f>
        <v>#REF!</v>
      </c>
      <c r="K21" s="344" t="str">
        <f>+C21</f>
        <v>15.02.2018 to 21.02.2018</v>
      </c>
      <c r="L21" s="198">
        <v>1130900</v>
      </c>
      <c r="M21" s="332"/>
      <c r="N21" s="199"/>
      <c r="O21" s="198">
        <v>1130900</v>
      </c>
      <c r="P21" s="199"/>
    </row>
    <row r="22" spans="3:16" x14ac:dyDescent="0.25">
      <c r="C22" s="341"/>
      <c r="D22" s="336"/>
      <c r="E22" s="337"/>
      <c r="F22" s="336"/>
      <c r="G22" s="337"/>
      <c r="H22" s="273"/>
      <c r="K22" s="345"/>
      <c r="L22" s="231"/>
      <c r="M22" s="347"/>
      <c r="N22" s="232"/>
      <c r="O22" s="231"/>
      <c r="P22" s="232"/>
    </row>
    <row r="23" spans="3:16" ht="15.75" thickBot="1" x14ac:dyDescent="0.3">
      <c r="C23" s="342"/>
      <c r="D23" s="338"/>
      <c r="E23" s="339"/>
      <c r="F23" s="338"/>
      <c r="G23" s="339"/>
      <c r="H23" s="343"/>
      <c r="K23" s="346"/>
      <c r="L23" s="200"/>
      <c r="M23" s="333"/>
      <c r="N23" s="201"/>
      <c r="O23" s="200"/>
      <c r="P23" s="201"/>
    </row>
    <row r="25" spans="3:16" ht="15.75" thickBot="1" x14ac:dyDescent="0.3">
      <c r="C25" s="12" t="s">
        <v>21</v>
      </c>
      <c r="K25" s="12" t="s">
        <v>21</v>
      </c>
    </row>
    <row r="26" spans="3:16" ht="15.75" thickBot="1" x14ac:dyDescent="0.3">
      <c r="C26" s="7" t="s">
        <v>0</v>
      </c>
      <c r="D26" s="203" t="s">
        <v>1</v>
      </c>
      <c r="E26" s="203"/>
      <c r="F26" s="204" t="s">
        <v>2</v>
      </c>
      <c r="G26" s="204"/>
      <c r="H26" s="17" t="s">
        <v>24</v>
      </c>
      <c r="K26" s="7" t="s">
        <v>0</v>
      </c>
      <c r="L26" s="203" t="s">
        <v>2</v>
      </c>
      <c r="M26" s="203"/>
      <c r="N26" s="203"/>
      <c r="O26" s="203" t="s">
        <v>8</v>
      </c>
      <c r="P26" s="179"/>
    </row>
    <row r="27" spans="3:16" x14ac:dyDescent="0.25">
      <c r="C27" s="340" t="s">
        <v>197</v>
      </c>
      <c r="D27" s="334">
        <v>12949200</v>
      </c>
      <c r="E27" s="335"/>
      <c r="F27" s="334" t="e">
        <f>+'Daily statement (Plant)'!R26&amp;S28</f>
        <v>#REF!</v>
      </c>
      <c r="G27" s="335"/>
      <c r="H27" s="272" t="e">
        <f>+'Daily statement (Plant)'!T26&amp;T28</f>
        <v>#REF!</v>
      </c>
      <c r="K27" s="344" t="str">
        <f>+C27</f>
        <v>22.02.2018 to 28.02.2018</v>
      </c>
      <c r="L27" s="198" t="str">
        <f>+'Daily Statement (House)'!N26&amp;P28</f>
        <v>484100</v>
      </c>
      <c r="M27" s="332"/>
      <c r="N27" s="199"/>
      <c r="O27" s="198" t="str">
        <f>+'Daily Statement (House)'!Q26&amp;R28</f>
        <v>484100</v>
      </c>
      <c r="P27" s="199"/>
    </row>
    <row r="28" spans="3:16" x14ac:dyDescent="0.25">
      <c r="C28" s="341"/>
      <c r="D28" s="336"/>
      <c r="E28" s="337"/>
      <c r="F28" s="336"/>
      <c r="G28" s="337"/>
      <c r="H28" s="273"/>
      <c r="K28" s="345"/>
      <c r="L28" s="231"/>
      <c r="M28" s="347"/>
      <c r="N28" s="232"/>
      <c r="O28" s="231"/>
      <c r="P28" s="232"/>
    </row>
    <row r="29" spans="3:16" ht="15.75" thickBot="1" x14ac:dyDescent="0.3">
      <c r="C29" s="342"/>
      <c r="D29" s="338"/>
      <c r="E29" s="339"/>
      <c r="F29" s="338"/>
      <c r="G29" s="339"/>
      <c r="H29" s="343"/>
      <c r="K29" s="346"/>
      <c r="L29" s="200"/>
      <c r="M29" s="333"/>
      <c r="N29" s="201"/>
      <c r="O29" s="200"/>
      <c r="P29" s="201"/>
    </row>
    <row r="30" spans="3:16" ht="15.75" thickBot="1" x14ac:dyDescent="0.3"/>
    <row r="31" spans="3:16" ht="15.75" thickBot="1" x14ac:dyDescent="0.3">
      <c r="C31" s="348" t="s">
        <v>27</v>
      </c>
      <c r="D31" s="349"/>
      <c r="E31" s="349"/>
      <c r="F31" s="349"/>
      <c r="G31" s="360"/>
      <c r="H31" s="19" t="e">
        <f>+H27+H21+H15+H9</f>
        <v>#REF!</v>
      </c>
      <c r="K31" s="348" t="s">
        <v>28</v>
      </c>
      <c r="L31" s="349"/>
      <c r="M31" s="349"/>
      <c r="N31" s="349"/>
      <c r="O31" s="350">
        <f>+O27+O21+O15+O9</f>
        <v>2354900</v>
      </c>
      <c r="P31" s="351"/>
    </row>
    <row r="33" spans="3:11" ht="15.75" thickBot="1" x14ac:dyDescent="0.3"/>
    <row r="34" spans="3:11" x14ac:dyDescent="0.25">
      <c r="C34" s="352" t="s">
        <v>29</v>
      </c>
      <c r="D34" s="353"/>
      <c r="E34" s="353"/>
      <c r="F34" s="353"/>
      <c r="G34" s="354"/>
      <c r="H34" s="358" t="e">
        <f>+H31-O31</f>
        <v>#REF!</v>
      </c>
      <c r="I34" t="s">
        <v>193</v>
      </c>
    </row>
    <row r="35" spans="3:11" ht="15.75" thickBot="1" x14ac:dyDescent="0.3">
      <c r="C35" s="355"/>
      <c r="D35" s="356"/>
      <c r="E35" s="356"/>
      <c r="F35" s="356"/>
      <c r="G35" s="357"/>
      <c r="H35" s="359"/>
      <c r="I35" t="e">
        <f>+'Daily statement (Plant)'!#REF!&amp;P238</f>
        <v>#REF!</v>
      </c>
    </row>
    <row r="39" spans="3:11" x14ac:dyDescent="0.25">
      <c r="F39" t="s">
        <v>194</v>
      </c>
      <c r="K39" t="s">
        <v>195</v>
      </c>
    </row>
    <row r="40" spans="3:11" x14ac:dyDescent="0.25">
      <c r="F40" t="s">
        <v>1</v>
      </c>
      <c r="G40" t="s">
        <v>2</v>
      </c>
      <c r="K40" t="s">
        <v>2</v>
      </c>
    </row>
    <row r="41" spans="3:11" x14ac:dyDescent="0.25">
      <c r="F41" t="e">
        <f>+D9+D15+D21+D27</f>
        <v>#REF!</v>
      </c>
      <c r="G41" t="e">
        <f>+F9+F15+F21+F27</f>
        <v>#REF!</v>
      </c>
      <c r="K41">
        <f>+L9+L15+L21+L27</f>
        <v>2354900</v>
      </c>
    </row>
  </sheetData>
  <mergeCells count="53">
    <mergeCell ref="K31:N31"/>
    <mergeCell ref="O31:P31"/>
    <mergeCell ref="C34:G35"/>
    <mergeCell ref="H34:H35"/>
    <mergeCell ref="H21:H23"/>
    <mergeCell ref="D26:E26"/>
    <mergeCell ref="C27:C29"/>
    <mergeCell ref="D27:E29"/>
    <mergeCell ref="H27:H29"/>
    <mergeCell ref="C31:G31"/>
    <mergeCell ref="K21:K23"/>
    <mergeCell ref="L21:N23"/>
    <mergeCell ref="O21:P23"/>
    <mergeCell ref="L26:N26"/>
    <mergeCell ref="O26:P26"/>
    <mergeCell ref="K27:K29"/>
    <mergeCell ref="L27:N29"/>
    <mergeCell ref="O27:P29"/>
    <mergeCell ref="L14:N14"/>
    <mergeCell ref="O14:P14"/>
    <mergeCell ref="K15:K17"/>
    <mergeCell ref="L15:N17"/>
    <mergeCell ref="O15:P17"/>
    <mergeCell ref="L20:N20"/>
    <mergeCell ref="O20:P20"/>
    <mergeCell ref="K3:P3"/>
    <mergeCell ref="K5:P5"/>
    <mergeCell ref="L8:N8"/>
    <mergeCell ref="O8:P8"/>
    <mergeCell ref="K9:K11"/>
    <mergeCell ref="L9:N11"/>
    <mergeCell ref="O9:P11"/>
    <mergeCell ref="F21:G23"/>
    <mergeCell ref="F26:G26"/>
    <mergeCell ref="F27:G29"/>
    <mergeCell ref="C21:C23"/>
    <mergeCell ref="D21:E23"/>
    <mergeCell ref="F20:G20"/>
    <mergeCell ref="D20:E20"/>
    <mergeCell ref="F8:G8"/>
    <mergeCell ref="F9:G11"/>
    <mergeCell ref="C3:H3"/>
    <mergeCell ref="C5:H5"/>
    <mergeCell ref="D8:E8"/>
    <mergeCell ref="C9:C11"/>
    <mergeCell ref="D9:E11"/>
    <mergeCell ref="H9:H11"/>
    <mergeCell ref="D14:E14"/>
    <mergeCell ref="C15:C17"/>
    <mergeCell ref="D15:E17"/>
    <mergeCell ref="H15:H17"/>
    <mergeCell ref="F14:G14"/>
    <mergeCell ref="F15:G1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pane ySplit="3" topLeftCell="A4" activePane="bottomLeft" state="frozen"/>
      <selection pane="bottomLeft" activeCell="G19" sqref="G19"/>
    </sheetView>
  </sheetViews>
  <sheetFormatPr defaultRowHeight="15" x14ac:dyDescent="0.25"/>
  <sheetData>
    <row r="2" spans="2:6" ht="15.75" thickBot="1" x14ac:dyDescent="0.3"/>
    <row r="3" spans="2:6" ht="15.75" thickBot="1" x14ac:dyDescent="0.3">
      <c r="B3" s="361" t="s">
        <v>12</v>
      </c>
      <c r="C3" s="362"/>
      <c r="D3" s="362"/>
      <c r="E3" s="362"/>
      <c r="F3" s="363"/>
    </row>
    <row r="4" spans="2:6" ht="15.75" thickBot="1" x14ac:dyDescent="0.3">
      <c r="B4" s="13" t="s">
        <v>5</v>
      </c>
    </row>
    <row r="5" spans="2:6" ht="15.75" thickBot="1" x14ac:dyDescent="0.3">
      <c r="B5" s="85" t="s">
        <v>11</v>
      </c>
      <c r="C5" s="86"/>
      <c r="D5" s="86"/>
      <c r="E5" s="86"/>
      <c r="F5" s="170"/>
    </row>
    <row r="6" spans="2:6" ht="15.75" thickBot="1" x14ac:dyDescent="0.3">
      <c r="B6" s="348" t="s">
        <v>1</v>
      </c>
      <c r="C6" s="360"/>
      <c r="D6" s="348" t="s">
        <v>2</v>
      </c>
      <c r="E6" s="360"/>
      <c r="F6" s="11" t="s">
        <v>30</v>
      </c>
    </row>
    <row r="7" spans="2:6" x14ac:dyDescent="0.25">
      <c r="B7" s="198" t="e">
        <f>+weekly!F41</f>
        <v>#REF!</v>
      </c>
      <c r="C7" s="199"/>
      <c r="D7" s="198" t="e">
        <f>+weekly!G41</f>
        <v>#REF!</v>
      </c>
      <c r="E7" s="199"/>
      <c r="F7" s="202" t="e">
        <f>+B7-D7</f>
        <v>#REF!</v>
      </c>
    </row>
    <row r="8" spans="2:6" ht="15.75" thickBot="1" x14ac:dyDescent="0.3">
      <c r="B8" s="200"/>
      <c r="C8" s="201"/>
      <c r="D8" s="200"/>
      <c r="E8" s="201"/>
      <c r="F8" s="182"/>
    </row>
    <row r="10" spans="2:6" ht="15.75" thickBot="1" x14ac:dyDescent="0.3">
      <c r="B10" s="13" t="s">
        <v>13</v>
      </c>
    </row>
    <row r="11" spans="2:6" ht="15.75" thickBot="1" x14ac:dyDescent="0.3">
      <c r="B11" s="85" t="s">
        <v>11</v>
      </c>
      <c r="C11" s="86"/>
      <c r="D11" s="86"/>
      <c r="E11" s="86"/>
      <c r="F11" s="170"/>
    </row>
    <row r="12" spans="2:6" ht="15.75" thickBot="1" x14ac:dyDescent="0.3">
      <c r="B12" s="348" t="s">
        <v>2</v>
      </c>
      <c r="C12" s="349"/>
      <c r="D12" s="349"/>
      <c r="E12" s="360"/>
      <c r="F12" s="11" t="s">
        <v>38</v>
      </c>
    </row>
    <row r="13" spans="2:6" x14ac:dyDescent="0.25">
      <c r="B13" s="198" t="str">
        <f>+'Daily Statement (House)'!M32&amp;R33</f>
        <v>2354900</v>
      </c>
      <c r="C13" s="332"/>
      <c r="D13" s="332"/>
      <c r="E13" s="199"/>
      <c r="F13" s="202" t="str">
        <f>+B13</f>
        <v>2354900</v>
      </c>
    </row>
    <row r="14" spans="2:6" ht="15.75" thickBot="1" x14ac:dyDescent="0.3">
      <c r="B14" s="200"/>
      <c r="C14" s="333"/>
      <c r="D14" s="333"/>
      <c r="E14" s="201"/>
      <c r="F14" s="182"/>
    </row>
    <row r="15" spans="2:6" ht="15.75" thickBot="1" x14ac:dyDescent="0.3"/>
    <row r="16" spans="2:6" ht="27" thickBot="1" x14ac:dyDescent="0.45">
      <c r="B16" s="366" t="s">
        <v>10</v>
      </c>
      <c r="C16" s="367"/>
      <c r="D16" s="368"/>
      <c r="E16" s="364" t="e">
        <f>+F7-F13</f>
        <v>#REF!</v>
      </c>
      <c r="F16" s="365"/>
    </row>
  </sheetData>
  <mergeCells count="13">
    <mergeCell ref="B12:E12"/>
    <mergeCell ref="E16:F16"/>
    <mergeCell ref="B16:D16"/>
    <mergeCell ref="F13:F14"/>
    <mergeCell ref="B13:E14"/>
    <mergeCell ref="D7:E8"/>
    <mergeCell ref="F7:F8"/>
    <mergeCell ref="B3:F3"/>
    <mergeCell ref="B11:F11"/>
    <mergeCell ref="B5:F5"/>
    <mergeCell ref="B6:C6"/>
    <mergeCell ref="D6:E6"/>
    <mergeCell ref="B7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statement (Plant)</vt:lpstr>
      <vt:lpstr>Daily Statement (House)</vt:lpstr>
      <vt:lpstr>weekly</vt:lpstr>
      <vt:lpstr>Monthly</vt:lpstr>
      <vt:lpstr>Quarterly</vt:lpstr>
      <vt:lpstr>Half yearly</vt:lpstr>
      <vt:lpstr>Annualy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2018-01-31T06:30:02Z</dcterms:created>
  <dcterms:modified xsi:type="dcterms:W3CDTF">2018-03-22T12:08:07Z</dcterms:modified>
</cp:coreProperties>
</file>