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Fuzzy_gedeelte_thesis\"/>
    </mc:Choice>
  </mc:AlternateContent>
  <xr:revisionPtr revIDLastSave="0" documentId="8_{63DB9F0A-9B26-4C49-B765-2AD358891BD1}" xr6:coauthVersionLast="47" xr6:coauthVersionMax="47" xr10:uidLastSave="{00000000-0000-0000-0000-000000000000}"/>
  <bookViews>
    <workbookView xWindow="-108" yWindow="-108" windowWidth="23256" windowHeight="12576" xr2:uid="{A3F22D2F-B9C0-4BD5-BF5D-50D6A3995541}"/>
  </bookViews>
  <sheets>
    <sheet name="Criteria_Amount_labour" sheetId="2" r:id="rId1"/>
    <sheet name="Criteria_Employee_Involvement" sheetId="4" r:id="rId2"/>
    <sheet name="Criteria_Pedestrian_Intensity" sheetId="5" r:id="rId3"/>
    <sheet name="Criteria_Regulary_Of_Flows" sheetId="6" r:id="rId4"/>
    <sheet name="Criteria_Flexibility" sheetId="7" r:id="rId5"/>
    <sheet name="Employee_motivation" sheetId="16" r:id="rId6"/>
    <sheet name="Criteria_TechnicalReadiness" sheetId="8" r:id="rId7"/>
    <sheet name="Criteria_Complexity" sheetId="9" r:id="rId8"/>
    <sheet name="Multideployability" sheetId="10" r:id="rId9"/>
    <sheet name="Ability_to_operate_alone" sheetId="11" r:id="rId10"/>
    <sheet name="Departements_involved" sheetId="13" r:id="rId11"/>
    <sheet name="Criteria" sheetId="14" r:id="rId12"/>
    <sheet name="Final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3" l="1"/>
  <c r="K15" i="13" s="1"/>
  <c r="P17" i="14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F3" i="15"/>
  <c r="G3" i="15"/>
  <c r="H3" i="15"/>
  <c r="I3" i="15"/>
  <c r="J3" i="15"/>
  <c r="F4" i="15"/>
  <c r="G4" i="15"/>
  <c r="H4" i="15"/>
  <c r="I4" i="15"/>
  <c r="J4" i="15"/>
  <c r="F5" i="15"/>
  <c r="G5" i="15"/>
  <c r="H5" i="15"/>
  <c r="I5" i="15"/>
  <c r="J5" i="15"/>
  <c r="F6" i="15"/>
  <c r="G6" i="15"/>
  <c r="H6" i="15"/>
  <c r="I6" i="15"/>
  <c r="J6" i="15"/>
  <c r="F7" i="15"/>
  <c r="G7" i="15"/>
  <c r="H7" i="15"/>
  <c r="I7" i="15"/>
  <c r="J7" i="15"/>
  <c r="F8" i="15"/>
  <c r="G8" i="15"/>
  <c r="H8" i="15"/>
  <c r="I8" i="15"/>
  <c r="J8" i="15"/>
  <c r="F9" i="15"/>
  <c r="G9" i="15"/>
  <c r="H9" i="15"/>
  <c r="I9" i="15"/>
  <c r="J9" i="15"/>
  <c r="F10" i="15"/>
  <c r="G10" i="15"/>
  <c r="H10" i="15"/>
  <c r="I10" i="15"/>
  <c r="J10" i="15"/>
  <c r="F11" i="15"/>
  <c r="G11" i="15"/>
  <c r="H11" i="15"/>
  <c r="I11" i="15"/>
  <c r="J11" i="15"/>
  <c r="F12" i="15"/>
  <c r="G12" i="15"/>
  <c r="H12" i="15"/>
  <c r="I12" i="15"/>
  <c r="J12" i="15"/>
  <c r="F13" i="15"/>
  <c r="G13" i="15"/>
  <c r="H13" i="15"/>
  <c r="I13" i="15"/>
  <c r="J13" i="15"/>
  <c r="F14" i="15"/>
  <c r="G14" i="15"/>
  <c r="H14" i="15"/>
  <c r="I14" i="15"/>
  <c r="J14" i="15"/>
  <c r="F15" i="15"/>
  <c r="G15" i="15"/>
  <c r="H15" i="15"/>
  <c r="I15" i="15"/>
  <c r="J15" i="15"/>
  <c r="G9" i="14"/>
  <c r="F13" i="16"/>
  <c r="E13" i="16"/>
  <c r="D13" i="16"/>
  <c r="C13" i="16"/>
  <c r="B13" i="16"/>
  <c r="L14" i="7"/>
  <c r="Y15" i="14"/>
  <c r="AA17" i="13"/>
  <c r="AA17" i="11"/>
  <c r="AA18" i="10"/>
  <c r="AA17" i="9"/>
  <c r="AA16" i="8"/>
  <c r="AA17" i="16"/>
  <c r="AA16" i="7"/>
  <c r="AA16" i="6"/>
  <c r="AA16" i="5"/>
  <c r="AA16" i="4"/>
  <c r="AA16" i="2"/>
  <c r="P19" i="14"/>
  <c r="R20" i="2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C3" i="15"/>
  <c r="C15" i="15"/>
  <c r="C14" i="15"/>
  <c r="C13" i="15"/>
  <c r="C12" i="15"/>
  <c r="C11" i="15"/>
  <c r="C10" i="15"/>
  <c r="C9" i="15"/>
  <c r="C8" i="15"/>
  <c r="C7" i="15"/>
  <c r="C6" i="15"/>
  <c r="C5" i="15"/>
  <c r="C4" i="15"/>
  <c r="R20" i="16"/>
  <c r="R22" i="16"/>
  <c r="B12" i="16"/>
  <c r="F8" i="16"/>
  <c r="E8" i="16"/>
  <c r="D8" i="16"/>
  <c r="C8" i="16"/>
  <c r="B8" i="16"/>
  <c r="B4" i="16"/>
  <c r="K13" i="14"/>
  <c r="J13" i="14"/>
  <c r="I13" i="14"/>
  <c r="H13" i="14"/>
  <c r="G13" i="14"/>
  <c r="F13" i="14"/>
  <c r="E13" i="14"/>
  <c r="D13" i="14"/>
  <c r="C13" i="14"/>
  <c r="B13" i="14"/>
  <c r="J12" i="14"/>
  <c r="I12" i="14"/>
  <c r="H12" i="14"/>
  <c r="G12" i="14"/>
  <c r="F12" i="14"/>
  <c r="E12" i="14"/>
  <c r="D12" i="14"/>
  <c r="B12" i="14"/>
  <c r="I11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E7" i="14"/>
  <c r="D7" i="14"/>
  <c r="C7" i="14"/>
  <c r="B7" i="14"/>
  <c r="D6" i="14"/>
  <c r="C6" i="14"/>
  <c r="B6" i="14"/>
  <c r="C5" i="14"/>
  <c r="B5" i="14"/>
  <c r="R22" i="2"/>
  <c r="Q18" i="4"/>
  <c r="Q20" i="4"/>
  <c r="Q18" i="5"/>
  <c r="Q20" i="5"/>
  <c r="Q20" i="6"/>
  <c r="Q22" i="6"/>
  <c r="Q17" i="7"/>
  <c r="Q19" i="7"/>
  <c r="Q19" i="8"/>
  <c r="Q21" i="8"/>
  <c r="Q18" i="9"/>
  <c r="Q20" i="9"/>
  <c r="Q18" i="10"/>
  <c r="Q20" i="10"/>
  <c r="Q19" i="11"/>
  <c r="Q21" i="11"/>
  <c r="Q21" i="13"/>
  <c r="Q19" i="13"/>
  <c r="C14" i="2"/>
  <c r="D14" i="2"/>
  <c r="E14" i="2"/>
  <c r="F14" i="2"/>
  <c r="G14" i="2"/>
  <c r="H14" i="2"/>
  <c r="I14" i="2"/>
  <c r="J14" i="2"/>
  <c r="K14" i="2"/>
  <c r="L14" i="2"/>
  <c r="K13" i="2"/>
  <c r="B12" i="2"/>
  <c r="J15" i="13"/>
  <c r="I15" i="13"/>
  <c r="H15" i="13"/>
  <c r="G15" i="13"/>
  <c r="F15" i="13"/>
  <c r="E15" i="13"/>
  <c r="D15" i="13"/>
  <c r="C15" i="13"/>
  <c r="B15" i="13"/>
  <c r="K14" i="13"/>
  <c r="J14" i="13"/>
  <c r="I14" i="13"/>
  <c r="H14" i="13"/>
  <c r="G14" i="13"/>
  <c r="F14" i="13"/>
  <c r="E14" i="13"/>
  <c r="D14" i="13"/>
  <c r="C14" i="13"/>
  <c r="B14" i="13"/>
  <c r="K13" i="13"/>
  <c r="J13" i="13"/>
  <c r="I13" i="13"/>
  <c r="H13" i="13"/>
  <c r="G13" i="13"/>
  <c r="F13" i="13"/>
  <c r="E13" i="13"/>
  <c r="D13" i="13"/>
  <c r="C13" i="13"/>
  <c r="B13" i="13"/>
  <c r="J12" i="13"/>
  <c r="I12" i="13"/>
  <c r="H12" i="13"/>
  <c r="G12" i="13"/>
  <c r="F12" i="13"/>
  <c r="E12" i="13"/>
  <c r="D12" i="13"/>
  <c r="C12" i="13"/>
  <c r="B12" i="13"/>
  <c r="I11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G9" i="13"/>
  <c r="F9" i="13"/>
  <c r="E9" i="13"/>
  <c r="D9" i="13"/>
  <c r="C9" i="13"/>
  <c r="B9" i="13"/>
  <c r="F8" i="13"/>
  <c r="E8" i="13"/>
  <c r="D8" i="13"/>
  <c r="C8" i="13"/>
  <c r="B8" i="13"/>
  <c r="E7" i="13"/>
  <c r="D7" i="13"/>
  <c r="C7" i="13"/>
  <c r="B7" i="13"/>
  <c r="D6" i="13"/>
  <c r="C6" i="13"/>
  <c r="B6" i="13"/>
  <c r="C5" i="13"/>
  <c r="B5" i="13"/>
  <c r="B4" i="13"/>
  <c r="C12" i="11"/>
  <c r="B12" i="11"/>
  <c r="J12" i="11"/>
  <c r="I12" i="11"/>
  <c r="H12" i="11"/>
  <c r="G12" i="11"/>
  <c r="F12" i="11"/>
  <c r="E12" i="11"/>
  <c r="D12" i="11"/>
  <c r="F8" i="11"/>
  <c r="E8" i="11"/>
  <c r="D8" i="11"/>
  <c r="C8" i="11"/>
  <c r="B8" i="11"/>
  <c r="J13" i="10"/>
  <c r="I13" i="10"/>
  <c r="H13" i="10"/>
  <c r="G13" i="10"/>
  <c r="F13" i="10"/>
  <c r="E13" i="10"/>
  <c r="D13" i="10"/>
  <c r="C13" i="10"/>
  <c r="B13" i="10"/>
  <c r="F11" i="10"/>
  <c r="E11" i="10"/>
  <c r="D11" i="10"/>
  <c r="C11" i="10"/>
  <c r="B11" i="10"/>
  <c r="J12" i="10"/>
  <c r="I12" i="10"/>
  <c r="H12" i="10"/>
  <c r="G12" i="10"/>
  <c r="F12" i="10"/>
  <c r="E12" i="10"/>
  <c r="D12" i="10"/>
  <c r="C12" i="10"/>
  <c r="B12" i="10"/>
  <c r="F8" i="10"/>
  <c r="E8" i="10"/>
  <c r="D8" i="10"/>
  <c r="C8" i="10"/>
  <c r="B8" i="10"/>
  <c r="B15" i="7"/>
  <c r="D14" i="9"/>
  <c r="C12" i="9"/>
  <c r="B12" i="9"/>
  <c r="L14" i="9"/>
  <c r="K14" i="9"/>
  <c r="J14" i="9"/>
  <c r="I14" i="9"/>
  <c r="H14" i="9"/>
  <c r="G14" i="9"/>
  <c r="F14" i="9"/>
  <c r="E14" i="9"/>
  <c r="C14" i="9"/>
  <c r="B14" i="9"/>
  <c r="K13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I11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G9" i="9"/>
  <c r="F9" i="9"/>
  <c r="E9" i="9"/>
  <c r="D9" i="9"/>
  <c r="C9" i="9"/>
  <c r="B9" i="9"/>
  <c r="F8" i="9"/>
  <c r="E8" i="9"/>
  <c r="D8" i="9"/>
  <c r="C8" i="9"/>
  <c r="B8" i="9"/>
  <c r="C5" i="9"/>
  <c r="B5" i="9"/>
  <c r="B4" i="9"/>
  <c r="D14" i="8"/>
  <c r="C12" i="8"/>
  <c r="B12" i="8"/>
  <c r="L14" i="8"/>
  <c r="K14" i="8"/>
  <c r="J14" i="8"/>
  <c r="I14" i="8"/>
  <c r="H14" i="8"/>
  <c r="G14" i="8"/>
  <c r="F14" i="8"/>
  <c r="E14" i="8"/>
  <c r="C14" i="8"/>
  <c r="B14" i="8"/>
  <c r="K13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I11" i="8"/>
  <c r="H11" i="8"/>
  <c r="G11" i="8"/>
  <c r="F11" i="8"/>
  <c r="E11" i="8"/>
  <c r="D11" i="8"/>
  <c r="C11" i="8"/>
  <c r="B11" i="8"/>
  <c r="C12" i="7"/>
  <c r="B12" i="7"/>
  <c r="K14" i="7"/>
  <c r="J14" i="7"/>
  <c r="I14" i="7"/>
  <c r="H14" i="7"/>
  <c r="G14" i="7"/>
  <c r="F14" i="7"/>
  <c r="E14" i="7"/>
  <c r="D14" i="7"/>
  <c r="C14" i="7"/>
  <c r="B14" i="7"/>
  <c r="K13" i="7"/>
  <c r="J13" i="7"/>
  <c r="I13" i="7"/>
  <c r="H13" i="7"/>
  <c r="G13" i="7"/>
  <c r="F13" i="7"/>
  <c r="E13" i="7"/>
  <c r="D13" i="7"/>
  <c r="B13" i="7"/>
  <c r="J12" i="7"/>
  <c r="I12" i="7"/>
  <c r="H12" i="7"/>
  <c r="G12" i="7"/>
  <c r="F12" i="7"/>
  <c r="E12" i="7"/>
  <c r="D12" i="7"/>
  <c r="I11" i="7"/>
  <c r="H11" i="7"/>
  <c r="G11" i="7"/>
  <c r="F11" i="7"/>
  <c r="E11" i="7"/>
  <c r="D11" i="7"/>
  <c r="C11" i="7"/>
  <c r="B11" i="7"/>
  <c r="H10" i="7"/>
  <c r="G10" i="7"/>
  <c r="F10" i="7"/>
  <c r="E10" i="7"/>
  <c r="D10" i="7"/>
  <c r="C10" i="7"/>
  <c r="B10" i="7"/>
  <c r="G9" i="7"/>
  <c r="F9" i="7"/>
  <c r="E9" i="7"/>
  <c r="D9" i="7"/>
  <c r="C9" i="7"/>
  <c r="B9" i="7"/>
  <c r="F8" i="7"/>
  <c r="E8" i="7"/>
  <c r="D8" i="7"/>
  <c r="C8" i="7"/>
  <c r="B8" i="7"/>
  <c r="E7" i="7"/>
  <c r="D7" i="7"/>
  <c r="C7" i="7"/>
  <c r="B7" i="7"/>
  <c r="D6" i="7"/>
  <c r="C6" i="7"/>
  <c r="B6" i="7"/>
  <c r="C5" i="7"/>
  <c r="B5" i="7"/>
  <c r="B4" i="7"/>
  <c r="D14" i="6"/>
  <c r="C12" i="6"/>
  <c r="B12" i="6"/>
  <c r="B12" i="5"/>
  <c r="L14" i="6"/>
  <c r="K14" i="6"/>
  <c r="J14" i="6"/>
  <c r="I14" i="6"/>
  <c r="H14" i="6"/>
  <c r="G14" i="6"/>
  <c r="F14" i="6"/>
  <c r="E14" i="6"/>
  <c r="C14" i="6"/>
  <c r="B14" i="6"/>
  <c r="K13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I11" i="6"/>
  <c r="H11" i="6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G9" i="6"/>
  <c r="F9" i="6"/>
  <c r="E9" i="6"/>
  <c r="D9" i="6"/>
  <c r="C9" i="6"/>
  <c r="B9" i="6"/>
  <c r="F8" i="6"/>
  <c r="E8" i="6"/>
  <c r="D8" i="6"/>
  <c r="C8" i="6"/>
  <c r="B8" i="6"/>
  <c r="E7" i="6"/>
  <c r="D7" i="6"/>
  <c r="C7" i="6"/>
  <c r="B7" i="6"/>
  <c r="D6" i="6"/>
  <c r="C6" i="6"/>
  <c r="B6" i="6"/>
  <c r="C5" i="6"/>
  <c r="B5" i="6"/>
  <c r="B4" i="6"/>
  <c r="L14" i="5"/>
  <c r="K14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B10" i="5"/>
  <c r="G9" i="5"/>
  <c r="F9" i="5"/>
  <c r="E9" i="5"/>
  <c r="D9" i="5"/>
  <c r="C9" i="5"/>
  <c r="B9" i="5"/>
  <c r="F8" i="5"/>
  <c r="E8" i="5"/>
  <c r="D8" i="5"/>
  <c r="C8" i="5"/>
  <c r="B8" i="5"/>
  <c r="E7" i="5"/>
  <c r="D7" i="5"/>
  <c r="C7" i="5"/>
  <c r="B7" i="5"/>
  <c r="D6" i="5"/>
  <c r="C6" i="5"/>
  <c r="B6" i="5"/>
  <c r="C5" i="5"/>
  <c r="B5" i="5"/>
  <c r="B4" i="5"/>
  <c r="D9" i="4"/>
  <c r="B4" i="4"/>
  <c r="B14" i="4"/>
  <c r="B13" i="4"/>
  <c r="B12" i="4"/>
  <c r="B11" i="4"/>
  <c r="B10" i="4"/>
  <c r="G9" i="4"/>
  <c r="F9" i="4"/>
  <c r="E9" i="4"/>
  <c r="C9" i="4"/>
  <c r="B9" i="4"/>
  <c r="F8" i="4"/>
  <c r="E8" i="4"/>
  <c r="D8" i="4"/>
  <c r="C8" i="4"/>
  <c r="B8" i="4"/>
  <c r="B7" i="4"/>
  <c r="B6" i="4"/>
  <c r="B5" i="4"/>
  <c r="H10" i="2"/>
  <c r="F10" i="2"/>
  <c r="C10" i="2"/>
  <c r="B10" i="2"/>
  <c r="J13" i="2"/>
  <c r="I13" i="2"/>
  <c r="I11" i="2"/>
  <c r="H13" i="2"/>
  <c r="H11" i="2"/>
  <c r="G13" i="2"/>
  <c r="G11" i="2"/>
  <c r="G10" i="2"/>
  <c r="G9" i="2"/>
  <c r="F13" i="2"/>
  <c r="F11" i="2"/>
  <c r="F9" i="2"/>
  <c r="F8" i="2"/>
  <c r="E13" i="2"/>
  <c r="E11" i="2"/>
  <c r="E10" i="2"/>
  <c r="E9" i="2"/>
  <c r="E8" i="2"/>
  <c r="E7" i="2"/>
  <c r="D6" i="2"/>
  <c r="D13" i="2"/>
  <c r="D9" i="2"/>
  <c r="D11" i="2"/>
  <c r="D10" i="2"/>
  <c r="D8" i="2"/>
  <c r="D7" i="2"/>
  <c r="C13" i="2"/>
  <c r="C11" i="2"/>
  <c r="C9" i="2"/>
  <c r="C8" i="2"/>
  <c r="C7" i="2"/>
  <c r="C6" i="2"/>
  <c r="C5" i="2"/>
  <c r="B14" i="2"/>
  <c r="B5" i="2"/>
  <c r="B13" i="2"/>
  <c r="B11" i="2"/>
  <c r="B9" i="2"/>
  <c r="B8" i="2"/>
  <c r="B7" i="2"/>
  <c r="B6" i="2"/>
  <c r="B4" i="2"/>
  <c r="K16" i="15" l="1"/>
  <c r="J16" i="15"/>
  <c r="L16" i="15"/>
  <c r="I16" i="15"/>
  <c r="H16" i="15"/>
  <c r="C16" i="15"/>
  <c r="D16" i="15"/>
  <c r="E16" i="15"/>
  <c r="G16" i="15"/>
  <c r="F16" i="15"/>
  <c r="M16" i="15"/>
</calcChain>
</file>

<file path=xl/sharedStrings.xml><?xml version="1.0" encoding="utf-8"?>
<sst xmlns="http://schemas.openxmlformats.org/spreadsheetml/2006/main" count="513" uniqueCount="60">
  <si>
    <t>process</t>
  </si>
  <si>
    <t>Thrash</t>
  </si>
  <si>
    <t>Linen</t>
  </si>
  <si>
    <t>Meal carts</t>
  </si>
  <si>
    <t>Bulk meal carts</t>
  </si>
  <si>
    <t>Medication</t>
  </si>
  <si>
    <t>Lab material</t>
  </si>
  <si>
    <t>Sterile</t>
  </si>
  <si>
    <t> Post</t>
  </si>
  <si>
    <t>Patient transport</t>
  </si>
  <si>
    <t>Bed Transport</t>
  </si>
  <si>
    <t>Consumables</t>
  </si>
  <si>
    <t>Medical devices</t>
  </si>
  <si>
    <t>Mealcarts</t>
  </si>
  <si>
    <t>Lab Material/ Blood (excluding tubes)</t>
  </si>
  <si>
    <t xml:space="preserve"> Sterile instruments</t>
  </si>
  <si>
    <t>Post</t>
  </si>
  <si>
    <t>Bed (without patients)</t>
  </si>
  <si>
    <t>Alternatives Comparison Amount of labour</t>
  </si>
  <si>
    <t>Regaal carts/ Crockery</t>
  </si>
  <si>
    <t>Alternatives Comparison Employee Involvement</t>
  </si>
  <si>
    <t>Alternatives Pedestrian intensity</t>
  </si>
  <si>
    <t>Alternatives Comparison Regularity of Flows</t>
  </si>
  <si>
    <t>Alternatives Comparison Flexilibity</t>
  </si>
  <si>
    <t>Alternatives Technical Readiness</t>
  </si>
  <si>
    <t>Alternatives Comparison Complexity</t>
  </si>
  <si>
    <t>Alternatives Multi-deployability</t>
  </si>
  <si>
    <t>Alternatives ability to operate alone</t>
  </si>
  <si>
    <t>Alternatives Comparison Departements involved</t>
  </si>
  <si>
    <t>Vagueness</t>
  </si>
  <si>
    <t>0.2</t>
  </si>
  <si>
    <t>0.4</t>
  </si>
  <si>
    <t>0.6</t>
  </si>
  <si>
    <t>0.8</t>
  </si>
  <si>
    <t>Normalized weights</t>
  </si>
  <si>
    <t>Criteria comparison</t>
  </si>
  <si>
    <t>Sort</t>
  </si>
  <si>
    <t>Amount of labour</t>
  </si>
  <si>
    <t>Employee involvement</t>
  </si>
  <si>
    <t>Pedestrian Intensity</t>
  </si>
  <si>
    <t>Regularity of Flows</t>
  </si>
  <si>
    <t>Time constraint/ Flexibility</t>
  </si>
  <si>
    <t>Employee Motivation</t>
  </si>
  <si>
    <t>Technical readiness</t>
  </si>
  <si>
    <t>Complexity of delivery</t>
  </si>
  <si>
    <t> Multi-deployability  of AGVs</t>
  </si>
  <si>
    <t> Operate without humans</t>
  </si>
  <si>
    <t> Number of departments involved</t>
  </si>
  <si>
    <t>Flexilibity</t>
  </si>
  <si>
    <t>Employee motivation</t>
  </si>
  <si>
    <t>1.2</t>
  </si>
  <si>
    <t>1.4</t>
  </si>
  <si>
    <t>1.6</t>
  </si>
  <si>
    <t>1.8</t>
  </si>
  <si>
    <t>2.0</t>
  </si>
  <si>
    <t>CI</t>
  </si>
  <si>
    <t>CR</t>
  </si>
  <si>
    <t>Ranking Vagueness=2</t>
  </si>
  <si>
    <t>Alternatives Comparison Employee Motivation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</si>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</sst>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6"/>
      <color rgb="FFFFFFFF"/>
      <name val="Calibri"/>
      <family val="2"/>
    </font>
    <font>
      <b/>
      <sz val="6"/>
      <color rgb="FFFFFFFF"/>
      <name val="Calibri"/>
      <family val="2"/>
    </font>
    <font>
      <sz val="6"/>
      <color rgb="FF000000"/>
      <name val="Calibri"/>
      <family val="2"/>
    </font>
    <font>
      <sz val="6"/>
      <name val="Calibri"/>
      <family val="2"/>
      <scheme val="minor"/>
    </font>
    <font>
      <sz val="6"/>
      <color rgb="FF000000"/>
      <name val="Calibri Light"/>
      <family val="2"/>
      <scheme val="major"/>
    </font>
    <font>
      <sz val="6"/>
      <name val="Calibri Light"/>
      <family val="2"/>
      <scheme val="maj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b/>
      <sz val="6"/>
      <color rgb="FFFFFFFF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1919"/>
        <bgColor indexed="64"/>
      </patternFill>
    </fill>
    <fill>
      <patternFill patternType="solid">
        <fgColor rgb="FFEBCCCC"/>
        <bgColor indexed="64"/>
      </patternFill>
    </fill>
    <fill>
      <patternFill patternType="solid">
        <fgColor rgb="FFF5E7E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2" fontId="7" fillId="3" borderId="2" xfId="0" applyNumberFormat="1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 readingOrder="1"/>
    </xf>
    <xf numFmtId="0" fontId="7" fillId="4" borderId="3" xfId="0" applyFont="1" applyFill="1" applyBorder="1" applyAlignment="1">
      <alignment horizontal="left" vertical="top" wrapText="1"/>
    </xf>
    <xf numFmtId="2" fontId="6" fillId="3" borderId="3" xfId="0" applyNumberFormat="1" applyFont="1" applyFill="1" applyBorder="1" applyAlignment="1">
      <alignment horizontal="left" vertical="top" wrapText="1" readingOrder="1"/>
    </xf>
    <xf numFmtId="2" fontId="6" fillId="3" borderId="2" xfId="0" applyNumberFormat="1" applyFont="1" applyFill="1" applyBorder="1" applyAlignment="1">
      <alignment horizontal="left" vertical="top" wrapText="1" readingOrder="1"/>
    </xf>
    <xf numFmtId="2" fontId="6" fillId="4" borderId="3" xfId="0" applyNumberFormat="1" applyFont="1" applyFill="1" applyBorder="1" applyAlignment="1">
      <alignment horizontal="left" vertical="top" wrapText="1" readingOrder="1"/>
    </xf>
    <xf numFmtId="2" fontId="7" fillId="3" borderId="3" xfId="0" applyNumberFormat="1" applyFont="1" applyFill="1" applyBorder="1" applyAlignment="1">
      <alignment horizontal="left" vertical="top" wrapText="1"/>
    </xf>
    <xf numFmtId="2" fontId="7" fillId="4" borderId="3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 readingOrder="1"/>
    </xf>
    <xf numFmtId="0" fontId="5" fillId="3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9" fillId="0" borderId="0" xfId="0" applyFont="1"/>
    <xf numFmtId="0" fontId="0" fillId="0" borderId="0" xfId="0" applyFont="1"/>
    <xf numFmtId="0" fontId="9" fillId="0" borderId="0" xfId="0" applyFont="1" applyAlignment="1">
      <alignment horizontal="left"/>
    </xf>
    <xf numFmtId="0" fontId="2" fillId="2" borderId="4" xfId="0" applyFont="1" applyFill="1" applyBorder="1" applyAlignment="1">
      <alignment horizontal="left" vertical="center" wrapText="1" readingOrder="1"/>
    </xf>
    <xf numFmtId="0" fontId="10" fillId="0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top" wrapText="1" readingOrder="1"/>
    </xf>
    <xf numFmtId="0" fontId="11" fillId="3" borderId="2" xfId="0" applyFont="1" applyFill="1" applyBorder="1" applyAlignment="1">
      <alignment horizontal="left" vertical="center" wrapText="1" readingOrder="1"/>
    </xf>
    <xf numFmtId="0" fontId="11" fillId="3" borderId="2" xfId="0" applyFont="1" applyFill="1" applyBorder="1" applyAlignment="1">
      <alignment horizontal="left" vertical="top" wrapText="1" readingOrder="1"/>
    </xf>
    <xf numFmtId="0" fontId="11" fillId="4" borderId="3" xfId="0" applyFont="1" applyFill="1" applyBorder="1" applyAlignment="1">
      <alignment horizontal="left" vertical="center" wrapText="1" readingOrder="1"/>
    </xf>
    <xf numFmtId="0" fontId="11" fillId="3" borderId="3" xfId="0" applyFont="1" applyFill="1" applyBorder="1" applyAlignment="1">
      <alignment horizontal="left" vertical="center" wrapText="1" readingOrder="1"/>
    </xf>
    <xf numFmtId="0" fontId="11" fillId="4" borderId="3" xfId="0" applyFont="1" applyFill="1" applyBorder="1" applyAlignment="1">
      <alignment horizontal="left" vertical="top" wrapText="1" readingOrder="1"/>
    </xf>
    <xf numFmtId="0" fontId="3" fillId="2" borderId="3" xfId="0" applyFont="1" applyFill="1" applyBorder="1" applyAlignment="1">
      <alignment horizontal="left" vertical="top" wrapText="1" readingOrder="1"/>
    </xf>
    <xf numFmtId="0" fontId="11" fillId="3" borderId="3" xfId="0" applyFont="1" applyFill="1" applyBorder="1" applyAlignment="1">
      <alignment horizontal="left" vertical="top" wrapText="1" readingOrder="1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49AB-40CF-4B74-AE9E-6A4DDD48AE24}">
  <dimension ref="A1:AA22"/>
  <sheetViews>
    <sheetView tabSelected="1" zoomScale="85" zoomScaleNormal="85" workbookViewId="0">
      <selection activeCell="E18" sqref="E18"/>
    </sheetView>
  </sheetViews>
  <sheetFormatPr defaultRowHeight="14.4" x14ac:dyDescent="0.3"/>
  <cols>
    <col min="2" max="2" width="11.21875" customWidth="1"/>
    <col min="4" max="4" width="21.44140625" bestFit="1" customWidth="1"/>
    <col min="14" max="14" width="17.6640625" customWidth="1"/>
    <col min="16" max="16" width="14.5546875" customWidth="1"/>
  </cols>
  <sheetData>
    <row r="1" spans="1:27" ht="21.6" thickBot="1" x14ac:dyDescent="0.45">
      <c r="A1" s="1" t="s">
        <v>18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3</v>
      </c>
      <c r="D3" s="6">
        <v>4</v>
      </c>
      <c r="E3" s="6">
        <v>5</v>
      </c>
      <c r="F3" s="10">
        <v>3</v>
      </c>
      <c r="G3" s="6">
        <v>5</v>
      </c>
      <c r="H3" s="10">
        <v>4</v>
      </c>
      <c r="I3" s="10">
        <v>2</v>
      </c>
      <c r="J3" s="6">
        <v>4</v>
      </c>
      <c r="K3" s="6">
        <v>0.5</v>
      </c>
      <c r="L3" s="6">
        <v>2</v>
      </c>
      <c r="M3" s="10">
        <v>2</v>
      </c>
      <c r="N3" s="15">
        <v>1</v>
      </c>
      <c r="Q3">
        <v>0</v>
      </c>
      <c r="R3">
        <v>0.22885197055928799</v>
      </c>
      <c r="S3">
        <v>0.39339495563052002</v>
      </c>
      <c r="T3">
        <v>0.36490999846954902</v>
      </c>
      <c r="U3">
        <v>0.33474011922279101</v>
      </c>
      <c r="V3">
        <v>0.310034926898618</v>
      </c>
      <c r="W3">
        <v>0.26980040395885302</v>
      </c>
      <c r="X3">
        <v>0.23514988189379599</v>
      </c>
      <c r="Y3">
        <v>0.21463102731710301</v>
      </c>
      <c r="Z3">
        <v>0.20088157518453101</v>
      </c>
      <c r="AA3">
        <v>0.18757834813282701</v>
      </c>
    </row>
    <row r="4" spans="1:27" ht="15.6" thickTop="1" thickBot="1" x14ac:dyDescent="0.35">
      <c r="A4" s="5" t="s">
        <v>2</v>
      </c>
      <c r="B4" s="11">
        <f>1/C3</f>
        <v>0.33333333333333331</v>
      </c>
      <c r="C4" s="10">
        <v>1</v>
      </c>
      <c r="D4" s="10">
        <v>4</v>
      </c>
      <c r="E4" s="6">
        <v>4</v>
      </c>
      <c r="F4" s="11">
        <v>2</v>
      </c>
      <c r="G4" s="6">
        <v>4</v>
      </c>
      <c r="H4" s="10">
        <v>2</v>
      </c>
      <c r="I4" s="11">
        <v>0.5</v>
      </c>
      <c r="J4" s="10">
        <v>3</v>
      </c>
      <c r="K4" s="6">
        <v>0.33</v>
      </c>
      <c r="L4" s="11">
        <v>1</v>
      </c>
      <c r="M4" s="6">
        <v>2</v>
      </c>
      <c r="N4" s="18">
        <v>1</v>
      </c>
      <c r="Q4">
        <v>0</v>
      </c>
      <c r="R4">
        <v>0</v>
      </c>
      <c r="S4">
        <v>0</v>
      </c>
      <c r="T4">
        <v>0</v>
      </c>
      <c r="U4">
        <v>5.63715596811614E-2</v>
      </c>
      <c r="V4">
        <v>0.112854949064949</v>
      </c>
      <c r="W4">
        <v>0.131443294541193</v>
      </c>
      <c r="X4">
        <v>0.13462076242693899</v>
      </c>
      <c r="Y4">
        <v>0.13640334156879699</v>
      </c>
      <c r="Z4">
        <v>0.13748022397346801</v>
      </c>
      <c r="AA4">
        <v>0.135747864740282</v>
      </c>
    </row>
    <row r="5" spans="1:27" ht="15.6" thickTop="1" thickBot="1" x14ac:dyDescent="0.35">
      <c r="A5" s="5" t="s">
        <v>13</v>
      </c>
      <c r="B5" s="9">
        <f>1/D3</f>
        <v>0.25</v>
      </c>
      <c r="C5" s="9">
        <f>1/D4</f>
        <v>0.25</v>
      </c>
      <c r="D5" s="10">
        <v>1</v>
      </c>
      <c r="E5" s="11">
        <v>2</v>
      </c>
      <c r="F5" s="9">
        <v>0.33</v>
      </c>
      <c r="G5" s="9">
        <v>1</v>
      </c>
      <c r="H5" s="9">
        <v>0.33300000000000002</v>
      </c>
      <c r="I5" s="9">
        <v>0.25</v>
      </c>
      <c r="J5" s="9">
        <v>1</v>
      </c>
      <c r="K5" s="12">
        <v>0.25</v>
      </c>
      <c r="L5" s="12">
        <v>0.25</v>
      </c>
      <c r="M5" s="12">
        <v>0.33</v>
      </c>
      <c r="N5" s="19">
        <v>0.25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t="16.8" thickTop="1" thickBot="1" x14ac:dyDescent="0.35">
      <c r="A6" s="5" t="s">
        <v>4</v>
      </c>
      <c r="B6" s="9">
        <f>1/E3</f>
        <v>0.2</v>
      </c>
      <c r="C6" s="9">
        <f>1/E4</f>
        <v>0.25</v>
      </c>
      <c r="D6" s="12">
        <f>1/E5</f>
        <v>0.5</v>
      </c>
      <c r="E6" s="10">
        <v>1</v>
      </c>
      <c r="F6" s="9">
        <v>0.25</v>
      </c>
      <c r="G6" s="9">
        <v>0.5</v>
      </c>
      <c r="H6" s="9">
        <v>0.33</v>
      </c>
      <c r="I6" s="9">
        <v>0.2</v>
      </c>
      <c r="J6" s="9">
        <v>0.5</v>
      </c>
      <c r="K6" s="12">
        <v>0.25</v>
      </c>
      <c r="L6" s="12">
        <v>0.2</v>
      </c>
      <c r="M6" s="12">
        <v>0.2</v>
      </c>
      <c r="N6" s="19">
        <v>0.25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t="24.6" thickTop="1" thickBot="1" x14ac:dyDescent="0.35">
      <c r="A7" s="5" t="s">
        <v>19</v>
      </c>
      <c r="B7" s="11">
        <f>1/F3</f>
        <v>0.33333333333333331</v>
      </c>
      <c r="C7" s="11">
        <f>1/F4</f>
        <v>0.5</v>
      </c>
      <c r="D7" s="13">
        <f>1/F5</f>
        <v>3.0303030303030303</v>
      </c>
      <c r="E7" s="11">
        <f>1/F6</f>
        <v>4</v>
      </c>
      <c r="F7" s="10">
        <v>1</v>
      </c>
      <c r="G7" s="11">
        <v>3</v>
      </c>
      <c r="H7" s="11">
        <v>2</v>
      </c>
      <c r="I7" s="11">
        <v>0.5</v>
      </c>
      <c r="J7" s="11">
        <v>3</v>
      </c>
      <c r="K7" s="12">
        <v>0.5</v>
      </c>
      <c r="L7" s="12">
        <v>0.5</v>
      </c>
      <c r="M7" s="12">
        <v>0.5</v>
      </c>
      <c r="N7" s="18">
        <v>0.5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1.66549118388159E-2</v>
      </c>
      <c r="X7">
        <v>5.0804225166523401E-2</v>
      </c>
      <c r="Y7">
        <v>7.1060764875163801E-2</v>
      </c>
      <c r="Z7">
        <v>8.4677242770352601E-2</v>
      </c>
      <c r="AA7">
        <v>9.3043446076380404E-2</v>
      </c>
    </row>
    <row r="8" spans="1:27" ht="15.6" thickTop="1" thickBot="1" x14ac:dyDescent="0.35">
      <c r="A8" s="5" t="s">
        <v>5</v>
      </c>
      <c r="B8" s="9">
        <f>1/G3</f>
        <v>0.2</v>
      </c>
      <c r="C8" s="9">
        <f>1/G4</f>
        <v>0.25</v>
      </c>
      <c r="D8" s="12">
        <f>1/G5</f>
        <v>1</v>
      </c>
      <c r="E8" s="9">
        <f>1/G6</f>
        <v>2</v>
      </c>
      <c r="F8" s="9">
        <f>1/G7</f>
        <v>0.33333333333333331</v>
      </c>
      <c r="G8" s="10">
        <v>1</v>
      </c>
      <c r="H8" s="9">
        <v>0.33</v>
      </c>
      <c r="I8" s="9">
        <v>0.25</v>
      </c>
      <c r="J8" s="9">
        <v>1</v>
      </c>
      <c r="K8" s="12">
        <v>0.5</v>
      </c>
      <c r="L8" s="6">
        <v>0.33</v>
      </c>
      <c r="M8" s="6">
        <v>0.33</v>
      </c>
      <c r="N8" s="19">
        <v>0.25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32.4" thickTop="1" thickBot="1" x14ac:dyDescent="0.35">
      <c r="A9" s="5" t="s">
        <v>14</v>
      </c>
      <c r="B9" s="11">
        <f>1/H3</f>
        <v>0.25</v>
      </c>
      <c r="C9" s="11">
        <f>1/H4</f>
        <v>0.5</v>
      </c>
      <c r="D9" s="13">
        <f>ROUND(1/H5,0)</f>
        <v>3</v>
      </c>
      <c r="E9" s="11">
        <f>1/H6</f>
        <v>3.0303030303030303</v>
      </c>
      <c r="F9" s="11">
        <f>1/H7</f>
        <v>0.5</v>
      </c>
      <c r="G9" s="11">
        <f>1/H8</f>
        <v>3.0303030303030303</v>
      </c>
      <c r="H9" s="10">
        <v>1</v>
      </c>
      <c r="I9" s="11">
        <v>0.5</v>
      </c>
      <c r="J9" s="11">
        <v>3</v>
      </c>
      <c r="K9" s="6">
        <v>0.5</v>
      </c>
      <c r="L9" s="6">
        <v>0.5</v>
      </c>
      <c r="M9" s="6">
        <v>2</v>
      </c>
      <c r="N9" s="18">
        <v>0.5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2.6067434216087398E-2</v>
      </c>
      <c r="X9">
        <v>5.7915482389082597E-2</v>
      </c>
      <c r="Y9">
        <v>7.6792529829772999E-2</v>
      </c>
      <c r="Z9">
        <v>8.9463573381992803E-2</v>
      </c>
      <c r="AA9">
        <v>9.7043424469896097E-2</v>
      </c>
    </row>
    <row r="10" spans="1:27" ht="16.8" thickTop="1" thickBot="1" x14ac:dyDescent="0.35">
      <c r="A10" s="5" t="s">
        <v>15</v>
      </c>
      <c r="B10" s="9">
        <f>1/I3</f>
        <v>0.5</v>
      </c>
      <c r="C10" s="9">
        <f>1/I4</f>
        <v>2</v>
      </c>
      <c r="D10" s="12">
        <f>1/I5</f>
        <v>4</v>
      </c>
      <c r="E10" s="9">
        <f>1/I6</f>
        <v>5</v>
      </c>
      <c r="F10" s="9">
        <f>1/I7</f>
        <v>2</v>
      </c>
      <c r="G10" s="9">
        <f>1/I8</f>
        <v>4</v>
      </c>
      <c r="H10" s="9">
        <f>1/I9</f>
        <v>2</v>
      </c>
      <c r="I10" s="10">
        <v>1</v>
      </c>
      <c r="J10" s="9">
        <v>4</v>
      </c>
      <c r="K10" s="6">
        <v>0.5</v>
      </c>
      <c r="L10" s="6">
        <v>1</v>
      </c>
      <c r="M10" s="6">
        <v>2</v>
      </c>
      <c r="N10" s="19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t="15.6" thickTop="1" thickBot="1" x14ac:dyDescent="0.35">
      <c r="A11" s="5" t="s">
        <v>16</v>
      </c>
      <c r="B11" s="11">
        <f>1/J3</f>
        <v>0.25</v>
      </c>
      <c r="C11" s="11">
        <f>1/J4</f>
        <v>0.33333333333333331</v>
      </c>
      <c r="D11" s="13">
        <f>1/J5</f>
        <v>1</v>
      </c>
      <c r="E11" s="11">
        <f>1/J6</f>
        <v>2</v>
      </c>
      <c r="F11" s="11">
        <f>1/J7</f>
        <v>0.33333333333333331</v>
      </c>
      <c r="G11" s="11">
        <f>1/J8</f>
        <v>1</v>
      </c>
      <c r="H11" s="11">
        <f>1/J9</f>
        <v>0.33333333333333331</v>
      </c>
      <c r="I11" s="11">
        <f>1/J10</f>
        <v>0.25</v>
      </c>
      <c r="J11" s="10">
        <v>1</v>
      </c>
      <c r="K11" s="6">
        <v>0.2</v>
      </c>
      <c r="L11" s="6">
        <v>0.33</v>
      </c>
      <c r="M11" s="6">
        <v>0.5</v>
      </c>
      <c r="N11" s="18">
        <v>0.33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6.8" thickTop="1" thickBot="1" x14ac:dyDescent="0.35">
      <c r="A12" s="5" t="s">
        <v>9</v>
      </c>
      <c r="B12" s="9">
        <f>ROUND(1/K3,0)</f>
        <v>2</v>
      </c>
      <c r="C12" s="10">
        <v>3</v>
      </c>
      <c r="D12" s="6">
        <v>4</v>
      </c>
      <c r="E12" s="6">
        <v>5</v>
      </c>
      <c r="F12" s="10">
        <v>3</v>
      </c>
      <c r="G12" s="6">
        <v>5</v>
      </c>
      <c r="H12" s="10">
        <v>4</v>
      </c>
      <c r="I12" s="10">
        <v>2</v>
      </c>
      <c r="J12" s="6">
        <v>4</v>
      </c>
      <c r="K12" s="6">
        <v>1</v>
      </c>
      <c r="L12" s="6">
        <v>2</v>
      </c>
      <c r="M12" s="10">
        <v>2</v>
      </c>
      <c r="N12" s="15">
        <v>3</v>
      </c>
      <c r="Q12">
        <v>1</v>
      </c>
      <c r="R12">
        <v>0.77114802944071104</v>
      </c>
      <c r="S12">
        <v>0.60590894447793098</v>
      </c>
      <c r="T12">
        <v>0.47552727955664498</v>
      </c>
      <c r="U12">
        <v>0.40481093732393802</v>
      </c>
      <c r="V12">
        <v>0.35925322459634501</v>
      </c>
      <c r="W12">
        <v>0.30404126244144702</v>
      </c>
      <c r="X12">
        <v>0.25981197423970198</v>
      </c>
      <c r="Y12">
        <v>0.233649747124587</v>
      </c>
      <c r="Z12">
        <v>0.21615171085523099</v>
      </c>
      <c r="AA12">
        <v>0.19993804178247501</v>
      </c>
    </row>
    <row r="13" spans="1:27" ht="16.8" thickTop="1" thickBot="1" x14ac:dyDescent="0.35">
      <c r="A13" s="5" t="s">
        <v>17</v>
      </c>
      <c r="B13" s="11">
        <f>1/L3</f>
        <v>0.5</v>
      </c>
      <c r="C13" s="11">
        <f>1/L4</f>
        <v>1</v>
      </c>
      <c r="D13" s="13">
        <f>1/L5</f>
        <v>4</v>
      </c>
      <c r="E13" s="11">
        <f>1/L6</f>
        <v>5</v>
      </c>
      <c r="F13" s="11">
        <f>1/L7</f>
        <v>2</v>
      </c>
      <c r="G13" s="11">
        <f>1/L8</f>
        <v>3.0303030303030303</v>
      </c>
      <c r="H13" s="11">
        <f>1/L9</f>
        <v>2</v>
      </c>
      <c r="I13" s="11">
        <f>1/L10</f>
        <v>1</v>
      </c>
      <c r="J13" s="11">
        <f>1/L11</f>
        <v>3.0303030303030303</v>
      </c>
      <c r="K13" s="13">
        <f>1/L12</f>
        <v>0.5</v>
      </c>
      <c r="L13" s="10">
        <v>1</v>
      </c>
      <c r="M13" s="13">
        <v>2</v>
      </c>
      <c r="N13" s="18">
        <v>1</v>
      </c>
      <c r="Q13">
        <v>0</v>
      </c>
      <c r="R13">
        <v>0</v>
      </c>
      <c r="S13">
        <v>6.9609989154858197E-4</v>
      </c>
      <c r="T13">
        <v>0.159562721973804</v>
      </c>
      <c r="U13">
        <v>0.20407738377210799</v>
      </c>
      <c r="V13">
        <v>0.21785689944008599</v>
      </c>
      <c r="W13">
        <v>0.20540648324952199</v>
      </c>
      <c r="X13">
        <v>0.18859062354037001</v>
      </c>
      <c r="Y13">
        <v>0.178601995845413</v>
      </c>
      <c r="Z13">
        <v>0.171872499000289</v>
      </c>
      <c r="AA13">
        <v>0.16405636189956399</v>
      </c>
    </row>
    <row r="14" spans="1:27" ht="16.8" thickTop="1" thickBot="1" x14ac:dyDescent="0.35">
      <c r="A14" s="5" t="s">
        <v>11</v>
      </c>
      <c r="B14" s="9">
        <f>1/M3</f>
        <v>0.5</v>
      </c>
      <c r="C14" s="9">
        <f>1/M4</f>
        <v>0.5</v>
      </c>
      <c r="D14" s="12">
        <f>ROUND(1/M5,0)</f>
        <v>3</v>
      </c>
      <c r="E14" s="9">
        <f>1/M6</f>
        <v>5</v>
      </c>
      <c r="F14" s="9">
        <f>1/M7</f>
        <v>2</v>
      </c>
      <c r="G14" s="9">
        <f>1/M8</f>
        <v>3.0303030303030303</v>
      </c>
      <c r="H14" s="9">
        <f>1/M9</f>
        <v>0.5</v>
      </c>
      <c r="I14" s="9">
        <f>1/M10</f>
        <v>0.5</v>
      </c>
      <c r="J14" s="9">
        <f>1/M11</f>
        <v>2</v>
      </c>
      <c r="K14" s="12">
        <f>1/M12</f>
        <v>0.5</v>
      </c>
      <c r="L14" s="12">
        <f>1/M13</f>
        <v>0.5</v>
      </c>
      <c r="M14" s="10">
        <v>1</v>
      </c>
      <c r="N14" s="19">
        <v>0.5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4.6586209754081197E-2</v>
      </c>
      <c r="X14">
        <v>7.3107050343584903E-2</v>
      </c>
      <c r="Y14">
        <v>8.8860593439161001E-2</v>
      </c>
      <c r="Z14">
        <v>9.9473174834133204E-2</v>
      </c>
      <c r="AA14">
        <v>0.105446529101598</v>
      </c>
    </row>
    <row r="15" spans="1:27" ht="16.8" thickTop="1" thickBot="1" x14ac:dyDescent="0.35">
      <c r="A15" s="5" t="s">
        <v>12</v>
      </c>
      <c r="B15" s="10">
        <v>1</v>
      </c>
      <c r="C15" s="10">
        <v>3</v>
      </c>
      <c r="D15" s="6">
        <v>4</v>
      </c>
      <c r="E15" s="6">
        <v>5</v>
      </c>
      <c r="F15" s="10">
        <v>3</v>
      </c>
      <c r="G15" s="6">
        <v>5</v>
      </c>
      <c r="H15" s="10">
        <v>4</v>
      </c>
      <c r="I15" s="10">
        <v>2</v>
      </c>
      <c r="J15" s="6">
        <v>4</v>
      </c>
      <c r="K15" s="6">
        <v>0.5</v>
      </c>
      <c r="L15" s="6">
        <v>2</v>
      </c>
      <c r="M15" s="10">
        <v>2</v>
      </c>
      <c r="N15" s="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1.71459837969756E-2</v>
      </c>
    </row>
    <row r="16" spans="1:27" x14ac:dyDescent="0.3">
      <c r="AA16">
        <f>SUM(AA3:AA15)</f>
        <v>0.99999999999999811</v>
      </c>
    </row>
    <row r="18" spans="17:18" x14ac:dyDescent="0.3">
      <c r="Q18" s="21"/>
    </row>
    <row r="20" spans="17:18" x14ac:dyDescent="0.3">
      <c r="Q20" t="s">
        <v>55</v>
      </c>
      <c r="R20">
        <f xml:space="preserve"> ( 14.04-13)/12</f>
        <v>8.66666666666666E-2</v>
      </c>
    </row>
    <row r="21" spans="17:18" x14ac:dyDescent="0.3">
      <c r="Q21" t="s">
        <v>59</v>
      </c>
      <c r="R21">
        <v>1.56</v>
      </c>
    </row>
    <row r="22" spans="17:18" x14ac:dyDescent="0.3">
      <c r="Q22" t="s">
        <v>56</v>
      </c>
      <c r="R22">
        <f>R20/R21</f>
        <v>5.5555555555555511E-2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0879-32A8-4DF2-B82E-E185044A71BC}">
  <dimension ref="A1:AA21"/>
  <sheetViews>
    <sheetView topLeftCell="I1" workbookViewId="0">
      <selection activeCell="AA18" sqref="AA18"/>
    </sheetView>
  </sheetViews>
  <sheetFormatPr defaultRowHeight="14.4" x14ac:dyDescent="0.3"/>
  <sheetData>
    <row r="1" spans="1:27" ht="21.6" thickBot="1" x14ac:dyDescent="0.45">
      <c r="A1" s="1" t="s">
        <v>27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1</v>
      </c>
      <c r="D3" s="6">
        <v>1</v>
      </c>
      <c r="E3" s="6">
        <v>1</v>
      </c>
      <c r="F3" s="10">
        <v>1</v>
      </c>
      <c r="G3" s="6">
        <v>3</v>
      </c>
      <c r="H3" s="10">
        <v>1</v>
      </c>
      <c r="I3" s="10">
        <v>1</v>
      </c>
      <c r="J3" s="6">
        <v>1</v>
      </c>
      <c r="K3" s="6">
        <v>5</v>
      </c>
      <c r="L3" s="6">
        <v>1</v>
      </c>
      <c r="M3" s="10">
        <v>1</v>
      </c>
      <c r="N3" s="15">
        <v>1</v>
      </c>
      <c r="Q3">
        <v>9.0909090909090898E-2</v>
      </c>
      <c r="R3">
        <v>9.0909090909090898E-2</v>
      </c>
      <c r="S3">
        <v>9.0909090909090898E-2</v>
      </c>
      <c r="T3">
        <v>9.0909090909090898E-2</v>
      </c>
      <c r="U3">
        <v>9.0909090909090898E-2</v>
      </c>
      <c r="V3">
        <v>9.0909090909090898E-2</v>
      </c>
      <c r="W3">
        <v>9.0909090909090898E-2</v>
      </c>
      <c r="X3">
        <v>9.0909090909090898E-2</v>
      </c>
      <c r="Y3">
        <v>9.0909090909090898E-2</v>
      </c>
      <c r="Z3">
        <v>9.0909090909090898E-2</v>
      </c>
      <c r="AA3">
        <v>9.0909090909090898E-2</v>
      </c>
    </row>
    <row r="4" spans="1:27" ht="15.6" thickTop="1" thickBot="1" x14ac:dyDescent="0.35">
      <c r="A4" s="5" t="s">
        <v>2</v>
      </c>
      <c r="B4" s="11">
        <v>1</v>
      </c>
      <c r="C4" s="10">
        <v>1</v>
      </c>
      <c r="D4" s="10">
        <v>1</v>
      </c>
      <c r="E4" s="6">
        <v>1</v>
      </c>
      <c r="F4" s="11">
        <v>1</v>
      </c>
      <c r="G4" s="6">
        <v>3</v>
      </c>
      <c r="H4" s="10">
        <v>1</v>
      </c>
      <c r="I4" s="11">
        <v>1</v>
      </c>
      <c r="J4" s="10">
        <v>1</v>
      </c>
      <c r="K4" s="6">
        <v>5</v>
      </c>
      <c r="L4" s="11">
        <v>1</v>
      </c>
      <c r="M4" s="6">
        <v>1</v>
      </c>
      <c r="N4" s="16">
        <v>1</v>
      </c>
      <c r="Q4">
        <v>9.0909090909090898E-2</v>
      </c>
      <c r="R4">
        <v>9.0909090909090898E-2</v>
      </c>
      <c r="S4">
        <v>9.0909090909090898E-2</v>
      </c>
      <c r="T4">
        <v>9.0909090909090898E-2</v>
      </c>
      <c r="U4">
        <v>9.0909090909090898E-2</v>
      </c>
      <c r="V4">
        <v>9.0909090909090898E-2</v>
      </c>
      <c r="W4">
        <v>9.0909090909090898E-2</v>
      </c>
      <c r="X4">
        <v>9.0909090909090898E-2</v>
      </c>
      <c r="Y4">
        <v>9.0909090909090898E-2</v>
      </c>
      <c r="Z4">
        <v>9.0909090909090898E-2</v>
      </c>
      <c r="AA4">
        <v>9.0909090909090898E-2</v>
      </c>
    </row>
    <row r="5" spans="1:27" ht="15.6" thickTop="1" thickBot="1" x14ac:dyDescent="0.35">
      <c r="A5" s="5" t="s">
        <v>13</v>
      </c>
      <c r="B5" s="9">
        <v>1</v>
      </c>
      <c r="C5" s="9">
        <v>1</v>
      </c>
      <c r="D5" s="10">
        <v>1</v>
      </c>
      <c r="E5" s="11">
        <v>1</v>
      </c>
      <c r="F5" s="9">
        <v>1</v>
      </c>
      <c r="G5" s="9">
        <v>3</v>
      </c>
      <c r="H5" s="9">
        <v>1</v>
      </c>
      <c r="I5" s="9">
        <v>1</v>
      </c>
      <c r="J5" s="9">
        <v>1</v>
      </c>
      <c r="K5" s="12">
        <v>5</v>
      </c>
      <c r="L5" s="12">
        <v>1</v>
      </c>
      <c r="M5" s="12">
        <v>1</v>
      </c>
      <c r="N5" s="17">
        <v>1</v>
      </c>
      <c r="Q5">
        <v>9.0909090909090898E-2</v>
      </c>
      <c r="R5">
        <v>9.0909090909090898E-2</v>
      </c>
      <c r="S5">
        <v>9.0909090909090898E-2</v>
      </c>
      <c r="T5">
        <v>9.0909090909090898E-2</v>
      </c>
      <c r="U5">
        <v>9.0909090909090898E-2</v>
      </c>
      <c r="V5">
        <v>9.0909090909090898E-2</v>
      </c>
      <c r="W5">
        <v>9.0909090909090898E-2</v>
      </c>
      <c r="X5">
        <v>9.0909090909090898E-2</v>
      </c>
      <c r="Y5">
        <v>9.0909090909090898E-2</v>
      </c>
      <c r="Z5">
        <v>9.0909090909090898E-2</v>
      </c>
      <c r="AA5">
        <v>9.0909090909090898E-2</v>
      </c>
    </row>
    <row r="6" spans="1:27" ht="16.8" thickTop="1" thickBot="1" x14ac:dyDescent="0.35">
      <c r="A6" s="5" t="s">
        <v>4</v>
      </c>
      <c r="B6" s="9">
        <v>1</v>
      </c>
      <c r="C6" s="9">
        <v>1</v>
      </c>
      <c r="D6" s="12">
        <v>1</v>
      </c>
      <c r="E6" s="10">
        <v>1</v>
      </c>
      <c r="F6" s="9">
        <v>1</v>
      </c>
      <c r="G6" s="9">
        <v>3</v>
      </c>
      <c r="H6" s="9">
        <v>1</v>
      </c>
      <c r="I6" s="9">
        <v>1</v>
      </c>
      <c r="J6" s="9">
        <v>1</v>
      </c>
      <c r="K6" s="12">
        <v>5</v>
      </c>
      <c r="L6" s="12">
        <v>1</v>
      </c>
      <c r="M6" s="12">
        <v>1</v>
      </c>
      <c r="N6" s="17">
        <v>1</v>
      </c>
      <c r="Q6">
        <v>9.0909090909090898E-2</v>
      </c>
      <c r="R6">
        <v>9.0909090909090898E-2</v>
      </c>
      <c r="S6">
        <v>9.0909090909090898E-2</v>
      </c>
      <c r="T6">
        <v>9.0909090909090898E-2</v>
      </c>
      <c r="U6">
        <v>9.0909090909090898E-2</v>
      </c>
      <c r="V6">
        <v>9.0909090909090898E-2</v>
      </c>
      <c r="W6">
        <v>9.0909090909090898E-2</v>
      </c>
      <c r="X6">
        <v>9.0909090909090898E-2</v>
      </c>
      <c r="Y6">
        <v>9.0909090909090898E-2</v>
      </c>
      <c r="Z6">
        <v>9.0909090909090898E-2</v>
      </c>
      <c r="AA6">
        <v>9.0909090909090898E-2</v>
      </c>
    </row>
    <row r="7" spans="1:27" ht="24.6" thickTop="1" thickBot="1" x14ac:dyDescent="0.35">
      <c r="A7" s="5" t="s">
        <v>19</v>
      </c>
      <c r="B7" s="11">
        <v>1</v>
      </c>
      <c r="C7" s="11">
        <v>1</v>
      </c>
      <c r="D7" s="13">
        <v>1</v>
      </c>
      <c r="E7" s="11">
        <v>1</v>
      </c>
      <c r="F7" s="10">
        <v>1</v>
      </c>
      <c r="G7" s="11">
        <v>3</v>
      </c>
      <c r="H7" s="11">
        <v>1</v>
      </c>
      <c r="I7" s="11">
        <v>1</v>
      </c>
      <c r="J7" s="11">
        <v>1</v>
      </c>
      <c r="K7" s="12">
        <v>5</v>
      </c>
      <c r="L7" s="12">
        <v>1</v>
      </c>
      <c r="M7" s="12">
        <v>1</v>
      </c>
      <c r="N7" s="16">
        <v>1</v>
      </c>
      <c r="Q7">
        <v>9.0909090909090898E-2</v>
      </c>
      <c r="R7">
        <v>9.0909090909090898E-2</v>
      </c>
      <c r="S7">
        <v>9.0909090909090898E-2</v>
      </c>
      <c r="T7">
        <v>9.0909090909090898E-2</v>
      </c>
      <c r="U7">
        <v>9.0909090909090898E-2</v>
      </c>
      <c r="V7">
        <v>9.0909090909090898E-2</v>
      </c>
      <c r="W7">
        <v>9.0909090909090898E-2</v>
      </c>
      <c r="X7">
        <v>9.0909090909090898E-2</v>
      </c>
      <c r="Y7">
        <v>9.0909090909090898E-2</v>
      </c>
      <c r="Z7">
        <v>9.0909090909090898E-2</v>
      </c>
      <c r="AA7">
        <v>9.0909090909090898E-2</v>
      </c>
    </row>
    <row r="8" spans="1:27" ht="15.6" thickTop="1" thickBot="1" x14ac:dyDescent="0.35">
      <c r="A8" s="5" t="s">
        <v>5</v>
      </c>
      <c r="B8" s="9">
        <f>1/G3</f>
        <v>0.33333333333333331</v>
      </c>
      <c r="C8" s="9">
        <f>1/G4</f>
        <v>0.33333333333333331</v>
      </c>
      <c r="D8" s="12">
        <f>1/G5</f>
        <v>0.33333333333333331</v>
      </c>
      <c r="E8" s="9">
        <f>1/G6</f>
        <v>0.33333333333333331</v>
      </c>
      <c r="F8" s="9">
        <f>1/G7</f>
        <v>0.33333333333333331</v>
      </c>
      <c r="G8" s="10">
        <v>1</v>
      </c>
      <c r="H8" s="9">
        <v>0.33</v>
      </c>
      <c r="I8" s="9">
        <v>0.33</v>
      </c>
      <c r="J8" s="9">
        <v>0.33</v>
      </c>
      <c r="K8" s="12">
        <v>3</v>
      </c>
      <c r="L8" s="6">
        <v>0.33</v>
      </c>
      <c r="M8" s="6">
        <v>0.33</v>
      </c>
      <c r="N8" s="17">
        <v>0.33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32.4" thickTop="1" thickBot="1" x14ac:dyDescent="0.35">
      <c r="A9" s="5" t="s">
        <v>14</v>
      </c>
      <c r="B9" s="11">
        <v>1</v>
      </c>
      <c r="C9" s="11">
        <v>1</v>
      </c>
      <c r="D9" s="13">
        <v>1</v>
      </c>
      <c r="E9" s="11">
        <v>1</v>
      </c>
      <c r="F9" s="11">
        <v>1</v>
      </c>
      <c r="G9" s="11">
        <v>3</v>
      </c>
      <c r="H9" s="10">
        <v>1</v>
      </c>
      <c r="I9" s="11">
        <v>1</v>
      </c>
      <c r="J9" s="11">
        <v>1</v>
      </c>
      <c r="K9" s="6">
        <v>5</v>
      </c>
      <c r="L9" s="6">
        <v>1</v>
      </c>
      <c r="M9" s="6">
        <v>1</v>
      </c>
      <c r="N9" s="16">
        <v>1</v>
      </c>
      <c r="Q9">
        <v>9.0909090909090898E-2</v>
      </c>
      <c r="R9">
        <v>9.0909090909090898E-2</v>
      </c>
      <c r="S9">
        <v>9.0909090909090898E-2</v>
      </c>
      <c r="T9">
        <v>9.0909090909090898E-2</v>
      </c>
      <c r="U9">
        <v>9.0909090909090898E-2</v>
      </c>
      <c r="V9">
        <v>9.0909090909090898E-2</v>
      </c>
      <c r="W9">
        <v>9.0909090909090898E-2</v>
      </c>
      <c r="X9">
        <v>9.0909090909090898E-2</v>
      </c>
      <c r="Y9">
        <v>9.0909090909090898E-2</v>
      </c>
      <c r="Z9">
        <v>9.0909090909090898E-2</v>
      </c>
      <c r="AA9">
        <v>9.0909090909090898E-2</v>
      </c>
    </row>
    <row r="10" spans="1:27" ht="16.8" thickTop="1" thickBot="1" x14ac:dyDescent="0.35">
      <c r="A10" s="5" t="s">
        <v>15</v>
      </c>
      <c r="B10" s="9">
        <v>1</v>
      </c>
      <c r="C10" s="9">
        <v>1</v>
      </c>
      <c r="D10" s="12">
        <v>1</v>
      </c>
      <c r="E10" s="9">
        <v>1</v>
      </c>
      <c r="F10" s="9">
        <v>1</v>
      </c>
      <c r="G10" s="9">
        <v>3</v>
      </c>
      <c r="H10" s="9">
        <v>1</v>
      </c>
      <c r="I10" s="10">
        <v>1</v>
      </c>
      <c r="J10" s="9">
        <v>1</v>
      </c>
      <c r="K10" s="6">
        <v>5</v>
      </c>
      <c r="L10" s="6">
        <v>1</v>
      </c>
      <c r="M10" s="6">
        <v>1</v>
      </c>
      <c r="N10" s="17">
        <v>1</v>
      </c>
      <c r="Q10">
        <v>9.0909090909090898E-2</v>
      </c>
      <c r="R10">
        <v>9.0909090909090898E-2</v>
      </c>
      <c r="S10">
        <v>9.0909090909090898E-2</v>
      </c>
      <c r="T10">
        <v>9.0909090909090898E-2</v>
      </c>
      <c r="U10">
        <v>9.0909090909090898E-2</v>
      </c>
      <c r="V10">
        <v>9.0909090909090898E-2</v>
      </c>
      <c r="W10">
        <v>9.0909090909090898E-2</v>
      </c>
      <c r="X10">
        <v>9.0909090909090898E-2</v>
      </c>
      <c r="Y10">
        <v>9.0909090909090898E-2</v>
      </c>
      <c r="Z10">
        <v>9.0909090909090898E-2</v>
      </c>
      <c r="AA10">
        <v>9.0909090909090898E-2</v>
      </c>
    </row>
    <row r="11" spans="1:27" ht="15.6" thickTop="1" thickBot="1" x14ac:dyDescent="0.35">
      <c r="A11" s="5" t="s">
        <v>16</v>
      </c>
      <c r="B11" s="11">
        <v>1</v>
      </c>
      <c r="C11" s="11">
        <v>1</v>
      </c>
      <c r="D11" s="13">
        <v>1</v>
      </c>
      <c r="E11" s="11">
        <v>1</v>
      </c>
      <c r="F11" s="11">
        <v>1</v>
      </c>
      <c r="G11" s="11">
        <v>3</v>
      </c>
      <c r="H11" s="11">
        <v>1</v>
      </c>
      <c r="I11" s="11">
        <v>1</v>
      </c>
      <c r="J11" s="10">
        <v>1</v>
      </c>
      <c r="K11" s="6">
        <v>5</v>
      </c>
      <c r="L11" s="6">
        <v>1</v>
      </c>
      <c r="M11" s="6">
        <v>1</v>
      </c>
      <c r="N11" s="16">
        <v>1</v>
      </c>
      <c r="Q11">
        <v>9.0909090909090898E-2</v>
      </c>
      <c r="R11">
        <v>9.0909090909090898E-2</v>
      </c>
      <c r="S11">
        <v>9.0909090909090898E-2</v>
      </c>
      <c r="T11">
        <v>9.0909090909090898E-2</v>
      </c>
      <c r="U11">
        <v>9.0909090909090898E-2</v>
      </c>
      <c r="V11">
        <v>9.0909090909090898E-2</v>
      </c>
      <c r="W11">
        <v>9.0909090909090898E-2</v>
      </c>
      <c r="X11">
        <v>9.0909090909090898E-2</v>
      </c>
      <c r="Y11">
        <v>9.0909090909090898E-2</v>
      </c>
      <c r="Z11">
        <v>9.0909090909090898E-2</v>
      </c>
      <c r="AA11">
        <v>9.0909090909090898E-2</v>
      </c>
    </row>
    <row r="12" spans="1:27" ht="16.8" thickTop="1" thickBot="1" x14ac:dyDescent="0.35">
      <c r="A12" s="5" t="s">
        <v>9</v>
      </c>
      <c r="B12" s="9">
        <f>1/K3</f>
        <v>0.2</v>
      </c>
      <c r="C12" s="9">
        <f>1/K4</f>
        <v>0.2</v>
      </c>
      <c r="D12" s="12">
        <f>1/K5</f>
        <v>0.2</v>
      </c>
      <c r="E12" s="9">
        <f>1/K6</f>
        <v>0.2</v>
      </c>
      <c r="F12" s="9">
        <f>1/K7</f>
        <v>0.2</v>
      </c>
      <c r="G12" s="9">
        <f>1/K8</f>
        <v>0.33333333333333331</v>
      </c>
      <c r="H12" s="9">
        <f>1/K9</f>
        <v>0.2</v>
      </c>
      <c r="I12" s="9">
        <f>1/K10</f>
        <v>0.2</v>
      </c>
      <c r="J12" s="9">
        <f>1/K11</f>
        <v>0.2</v>
      </c>
      <c r="K12" s="10">
        <v>1</v>
      </c>
      <c r="L12" s="11">
        <v>0.2</v>
      </c>
      <c r="M12" s="12">
        <v>0.2</v>
      </c>
      <c r="N12" s="17">
        <v>0.2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8" thickTop="1" thickBot="1" x14ac:dyDescent="0.35">
      <c r="A13" s="5" t="s">
        <v>17</v>
      </c>
      <c r="B13" s="11">
        <v>1</v>
      </c>
      <c r="C13" s="11">
        <v>1</v>
      </c>
      <c r="D13" s="13">
        <v>1</v>
      </c>
      <c r="E13" s="11">
        <v>1</v>
      </c>
      <c r="F13" s="11">
        <v>1</v>
      </c>
      <c r="G13" s="11">
        <v>3</v>
      </c>
      <c r="H13" s="11">
        <v>1</v>
      </c>
      <c r="I13" s="11">
        <v>1</v>
      </c>
      <c r="J13" s="11">
        <v>1</v>
      </c>
      <c r="K13" s="13">
        <v>5</v>
      </c>
      <c r="L13" s="10">
        <v>1</v>
      </c>
      <c r="M13" s="13">
        <v>1</v>
      </c>
      <c r="N13" s="16">
        <v>1</v>
      </c>
      <c r="Q13">
        <v>9.0909090909090898E-2</v>
      </c>
      <c r="R13">
        <v>9.0909090909090898E-2</v>
      </c>
      <c r="S13">
        <v>9.0909090909090898E-2</v>
      </c>
      <c r="T13">
        <v>9.0909090909090898E-2</v>
      </c>
      <c r="U13">
        <v>9.0909090909090898E-2</v>
      </c>
      <c r="V13">
        <v>9.0909090909090898E-2</v>
      </c>
      <c r="W13">
        <v>9.0909090909090898E-2</v>
      </c>
      <c r="X13">
        <v>9.0909090909090898E-2</v>
      </c>
      <c r="Y13">
        <v>9.0909090909090898E-2</v>
      </c>
      <c r="Z13">
        <v>9.0909090909090898E-2</v>
      </c>
      <c r="AA13">
        <v>9.0909090909090898E-2</v>
      </c>
    </row>
    <row r="14" spans="1:27" ht="16.8" thickTop="1" thickBot="1" x14ac:dyDescent="0.35">
      <c r="A14" s="5" t="s">
        <v>11</v>
      </c>
      <c r="B14" s="9">
        <v>1</v>
      </c>
      <c r="C14" s="9">
        <v>1</v>
      </c>
      <c r="D14" s="12">
        <v>1</v>
      </c>
      <c r="E14" s="9">
        <v>1</v>
      </c>
      <c r="F14" s="9">
        <v>1</v>
      </c>
      <c r="G14" s="9">
        <v>3</v>
      </c>
      <c r="H14" s="9">
        <v>1</v>
      </c>
      <c r="I14" s="9">
        <v>1</v>
      </c>
      <c r="J14" s="9">
        <v>1</v>
      </c>
      <c r="K14" s="12">
        <v>5</v>
      </c>
      <c r="L14" s="12">
        <v>1</v>
      </c>
      <c r="M14" s="10">
        <v>1</v>
      </c>
      <c r="N14" s="17">
        <v>1</v>
      </c>
      <c r="Q14">
        <v>9.0909090909090898E-2</v>
      </c>
      <c r="R14">
        <v>9.0909090909090898E-2</v>
      </c>
      <c r="S14">
        <v>9.0909090909090898E-2</v>
      </c>
      <c r="T14">
        <v>9.0909090909090898E-2</v>
      </c>
      <c r="U14">
        <v>9.0909090909090898E-2</v>
      </c>
      <c r="V14">
        <v>9.0909090909090898E-2</v>
      </c>
      <c r="W14">
        <v>9.0909090909090898E-2</v>
      </c>
      <c r="X14">
        <v>9.0909090909090898E-2</v>
      </c>
      <c r="Y14">
        <v>9.0909090909090898E-2</v>
      </c>
      <c r="Z14">
        <v>9.0909090909090898E-2</v>
      </c>
      <c r="AA14">
        <v>9.0909090909090898E-2</v>
      </c>
    </row>
    <row r="15" spans="1:27" ht="16.8" thickTop="1" thickBot="1" x14ac:dyDescent="0.35">
      <c r="A15" s="5" t="s">
        <v>12</v>
      </c>
      <c r="B15" s="7">
        <v>1</v>
      </c>
      <c r="C15" s="7">
        <v>1</v>
      </c>
      <c r="D15" s="8">
        <v>1</v>
      </c>
      <c r="E15" s="7">
        <v>1</v>
      </c>
      <c r="F15" s="7">
        <v>1</v>
      </c>
      <c r="G15" s="7">
        <v>3</v>
      </c>
      <c r="H15" s="7">
        <v>1</v>
      </c>
      <c r="I15" s="7">
        <v>1</v>
      </c>
      <c r="J15" s="7">
        <v>1</v>
      </c>
      <c r="K15" s="8">
        <v>5</v>
      </c>
      <c r="L15" s="8">
        <v>1</v>
      </c>
      <c r="M15" s="8">
        <v>1</v>
      </c>
      <c r="N15" s="4">
        <v>1</v>
      </c>
      <c r="Q15">
        <v>9.0909090909090898E-2</v>
      </c>
      <c r="R15">
        <v>9.0909090909090898E-2</v>
      </c>
      <c r="S15">
        <v>9.0909090909090898E-2</v>
      </c>
      <c r="T15">
        <v>9.0909090909090898E-2</v>
      </c>
      <c r="U15">
        <v>9.0909090909090898E-2</v>
      </c>
      <c r="V15">
        <v>9.0909090909090898E-2</v>
      </c>
      <c r="W15">
        <v>9.0909090909090898E-2</v>
      </c>
      <c r="X15">
        <v>9.0909090909090898E-2</v>
      </c>
      <c r="Y15">
        <v>9.0909090909090898E-2</v>
      </c>
      <c r="Z15">
        <v>9.0909090909090898E-2</v>
      </c>
      <c r="AA15">
        <v>9.0909090909090898E-2</v>
      </c>
    </row>
    <row r="17" spans="16:27" x14ac:dyDescent="0.3">
      <c r="AA17">
        <f>SUM(AA3:AA15)</f>
        <v>1</v>
      </c>
    </row>
    <row r="19" spans="16:27" x14ac:dyDescent="0.3">
      <c r="P19" t="s">
        <v>55</v>
      </c>
      <c r="Q19">
        <f xml:space="preserve"> ( 13.0186250568177-13)/12</f>
        <v>1.5520880681417399E-3</v>
      </c>
    </row>
    <row r="20" spans="16:27" x14ac:dyDescent="0.3">
      <c r="P20" t="s">
        <v>59</v>
      </c>
      <c r="Q20">
        <v>1.56</v>
      </c>
    </row>
    <row r="21" spans="16:27" x14ac:dyDescent="0.3">
      <c r="P21" t="s">
        <v>56</v>
      </c>
      <c r="Q21">
        <f>Q19/Q20</f>
        <v>9.9492824880880772E-4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1DE9-835C-45A2-BDA1-E187C0D515C5}">
  <dimension ref="A1:AA21"/>
  <sheetViews>
    <sheetView zoomScale="115" zoomScaleNormal="115" workbookViewId="0">
      <selection sqref="A1:N15"/>
    </sheetView>
  </sheetViews>
  <sheetFormatPr defaultRowHeight="14.4" x14ac:dyDescent="0.3"/>
  <cols>
    <col min="16" max="16" width="20.5546875" customWidth="1"/>
  </cols>
  <sheetData>
    <row r="1" spans="1:27" ht="21.6" thickBot="1" x14ac:dyDescent="0.45">
      <c r="A1" s="1" t="s">
        <v>28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2</v>
      </c>
      <c r="D3" s="6">
        <v>2</v>
      </c>
      <c r="E3" s="6">
        <v>1</v>
      </c>
      <c r="F3" s="10">
        <v>2</v>
      </c>
      <c r="G3" s="6">
        <v>3</v>
      </c>
      <c r="H3" s="10">
        <v>2</v>
      </c>
      <c r="I3" s="10">
        <v>1</v>
      </c>
      <c r="J3" s="6">
        <v>1</v>
      </c>
      <c r="K3" s="6">
        <v>1</v>
      </c>
      <c r="L3" s="6">
        <v>2</v>
      </c>
      <c r="M3" s="10">
        <v>1</v>
      </c>
      <c r="N3" s="15">
        <v>2</v>
      </c>
      <c r="Q3">
        <v>0.2</v>
      </c>
      <c r="R3">
        <v>0.17829466802239</v>
      </c>
      <c r="S3">
        <v>0.17226720931178799</v>
      </c>
      <c r="T3">
        <v>0.17033373180873199</v>
      </c>
      <c r="U3">
        <v>0.16937280655585299</v>
      </c>
      <c r="V3">
        <v>0.15308573809075299</v>
      </c>
      <c r="W3">
        <v>0.13678982396666101</v>
      </c>
      <c r="X3">
        <v>0.12426111579225101</v>
      </c>
      <c r="Y3">
        <v>0.11588327908774999</v>
      </c>
      <c r="Z3">
        <v>0.108979751460044</v>
      </c>
      <c r="AA3">
        <v>0.102761040786729</v>
      </c>
    </row>
    <row r="4" spans="1:27" ht="15.6" thickTop="1" thickBot="1" x14ac:dyDescent="0.35">
      <c r="A4" s="5" t="s">
        <v>2</v>
      </c>
      <c r="B4" s="11">
        <f>1/C3</f>
        <v>0.5</v>
      </c>
      <c r="C4" s="10">
        <v>1</v>
      </c>
      <c r="D4" s="10">
        <v>1</v>
      </c>
      <c r="E4" s="6">
        <v>0.5</v>
      </c>
      <c r="F4" s="11">
        <v>1</v>
      </c>
      <c r="G4" s="6">
        <v>2</v>
      </c>
      <c r="H4" s="10">
        <v>2</v>
      </c>
      <c r="I4" s="11">
        <v>0.5</v>
      </c>
      <c r="J4" s="10">
        <v>0.5</v>
      </c>
      <c r="K4" s="6">
        <v>0.5</v>
      </c>
      <c r="L4" s="11">
        <v>1</v>
      </c>
      <c r="M4" s="6">
        <v>0.5</v>
      </c>
      <c r="N4" s="18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2.1942013054330099E-2</v>
      </c>
      <c r="W4">
        <v>4.0212819727344799E-2</v>
      </c>
      <c r="X4">
        <v>5.0410682366864801E-2</v>
      </c>
      <c r="Y4">
        <v>5.7205412766492797E-2</v>
      </c>
      <c r="Z4">
        <v>6.1738639228642499E-2</v>
      </c>
      <c r="AA4">
        <v>6.4719262025304397E-2</v>
      </c>
    </row>
    <row r="5" spans="1:27" ht="15.6" thickTop="1" thickBot="1" x14ac:dyDescent="0.35">
      <c r="A5" s="5" t="s">
        <v>13</v>
      </c>
      <c r="B5" s="9">
        <f>1/D3</f>
        <v>0.5</v>
      </c>
      <c r="C5" s="9">
        <f>1/D4</f>
        <v>1</v>
      </c>
      <c r="D5" s="10">
        <v>1</v>
      </c>
      <c r="E5" s="6">
        <v>0.5</v>
      </c>
      <c r="F5" s="11">
        <v>1</v>
      </c>
      <c r="G5" s="6">
        <v>2</v>
      </c>
      <c r="H5" s="10">
        <v>2</v>
      </c>
      <c r="I5" s="11">
        <v>0.5</v>
      </c>
      <c r="J5" s="10">
        <v>0.5</v>
      </c>
      <c r="K5" s="6">
        <v>0.5</v>
      </c>
      <c r="L5" s="11">
        <v>1</v>
      </c>
      <c r="M5" s="6">
        <v>0.5</v>
      </c>
      <c r="N5" s="18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2.1942013054330099E-2</v>
      </c>
      <c r="W5">
        <v>4.0212819727344799E-2</v>
      </c>
      <c r="X5">
        <v>5.0410682366864801E-2</v>
      </c>
      <c r="Y5">
        <v>5.7205412766492797E-2</v>
      </c>
      <c r="Z5">
        <v>6.1738639228642499E-2</v>
      </c>
      <c r="AA5">
        <v>6.4719262025304397E-2</v>
      </c>
    </row>
    <row r="6" spans="1:27" ht="16.8" thickTop="1" thickBot="1" x14ac:dyDescent="0.35">
      <c r="A6" s="5" t="s">
        <v>4</v>
      </c>
      <c r="B6" s="9">
        <f>1/E3</f>
        <v>1</v>
      </c>
      <c r="C6" s="9">
        <f>1/E4</f>
        <v>2</v>
      </c>
      <c r="D6" s="12">
        <f>1/E5</f>
        <v>2</v>
      </c>
      <c r="E6" s="10">
        <v>1</v>
      </c>
      <c r="F6" s="10">
        <v>2</v>
      </c>
      <c r="G6" s="6">
        <v>3</v>
      </c>
      <c r="H6" s="10">
        <v>2</v>
      </c>
      <c r="I6" s="10">
        <v>1</v>
      </c>
      <c r="J6" s="6">
        <v>1</v>
      </c>
      <c r="K6" s="6">
        <v>1</v>
      </c>
      <c r="L6" s="6">
        <v>2</v>
      </c>
      <c r="M6" s="10">
        <v>1</v>
      </c>
      <c r="N6" s="15">
        <v>2</v>
      </c>
      <c r="Q6">
        <v>0.2</v>
      </c>
      <c r="R6">
        <v>0.17829466802239</v>
      </c>
      <c r="S6">
        <v>0.17226720931178799</v>
      </c>
      <c r="T6">
        <v>0.17033373180873199</v>
      </c>
      <c r="U6">
        <v>0.16937280655585299</v>
      </c>
      <c r="V6">
        <v>0.15308573809075299</v>
      </c>
      <c r="W6">
        <v>0.13678982396666101</v>
      </c>
      <c r="X6">
        <v>0.12426111579225101</v>
      </c>
      <c r="Y6">
        <v>0.11588327908774999</v>
      </c>
      <c r="Z6">
        <v>0.108979751460044</v>
      </c>
      <c r="AA6">
        <v>0.102761040786729</v>
      </c>
    </row>
    <row r="7" spans="1:27" ht="24.6" thickTop="1" thickBot="1" x14ac:dyDescent="0.35">
      <c r="A7" s="5" t="s">
        <v>19</v>
      </c>
      <c r="B7" s="11">
        <f>1/F3</f>
        <v>0.5</v>
      </c>
      <c r="C7" s="11">
        <f>1/F4</f>
        <v>1</v>
      </c>
      <c r="D7" s="13">
        <f>1/F5</f>
        <v>1</v>
      </c>
      <c r="E7" s="11">
        <f>1/F6</f>
        <v>0.5</v>
      </c>
      <c r="F7" s="11">
        <v>1</v>
      </c>
      <c r="G7" s="6">
        <v>2</v>
      </c>
      <c r="H7" s="10">
        <v>2</v>
      </c>
      <c r="I7" s="11">
        <v>0.5</v>
      </c>
      <c r="J7" s="10">
        <v>0.5</v>
      </c>
      <c r="K7" s="6">
        <v>0.5</v>
      </c>
      <c r="L7" s="11">
        <v>1</v>
      </c>
      <c r="M7" s="6">
        <v>0.5</v>
      </c>
      <c r="N7" s="18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2.1942013054330099E-2</v>
      </c>
      <c r="W7">
        <v>4.0212819727344799E-2</v>
      </c>
      <c r="X7">
        <v>5.0410682366864801E-2</v>
      </c>
      <c r="Y7">
        <v>5.7205412766492797E-2</v>
      </c>
      <c r="Z7">
        <v>6.1738639228642499E-2</v>
      </c>
      <c r="AA7">
        <v>6.4719262025304397E-2</v>
      </c>
    </row>
    <row r="8" spans="1:27" ht="15.6" thickTop="1" thickBot="1" x14ac:dyDescent="0.35">
      <c r="A8" s="5" t="s">
        <v>5</v>
      </c>
      <c r="B8" s="9">
        <f>1/G3</f>
        <v>0.33333333333333331</v>
      </c>
      <c r="C8" s="9">
        <f>1/G4</f>
        <v>0.5</v>
      </c>
      <c r="D8" s="12">
        <f>1/G5</f>
        <v>0.5</v>
      </c>
      <c r="E8" s="9">
        <f>1/G6</f>
        <v>0.33333333333333331</v>
      </c>
      <c r="F8" s="9">
        <f>1/G7</f>
        <v>0.5</v>
      </c>
      <c r="G8" s="10">
        <v>1</v>
      </c>
      <c r="H8" s="9">
        <v>0.5</v>
      </c>
      <c r="I8" s="9">
        <v>0.33</v>
      </c>
      <c r="J8" s="9">
        <v>0.33</v>
      </c>
      <c r="K8" s="9">
        <v>0.33</v>
      </c>
      <c r="L8" s="6">
        <v>0.5</v>
      </c>
      <c r="M8" s="6">
        <v>0.33</v>
      </c>
      <c r="N8" s="19">
        <v>0.5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6.86301994880361E-3</v>
      </c>
      <c r="AA8">
        <v>2.01579506623169E-2</v>
      </c>
    </row>
    <row r="9" spans="1:27" ht="32.4" thickTop="1" thickBot="1" x14ac:dyDescent="0.35">
      <c r="A9" s="5" t="s">
        <v>14</v>
      </c>
      <c r="B9" s="11">
        <f>1/H3</f>
        <v>0.5</v>
      </c>
      <c r="C9" s="11">
        <f>1/H4</f>
        <v>0.5</v>
      </c>
      <c r="D9" s="13">
        <f>ROUND(1/H5,0)</f>
        <v>1</v>
      </c>
      <c r="E9" s="11">
        <f>1/H6</f>
        <v>0.5</v>
      </c>
      <c r="F9" s="11">
        <f>1/H7</f>
        <v>0.5</v>
      </c>
      <c r="G9" s="11">
        <f>1/H8</f>
        <v>2</v>
      </c>
      <c r="H9" s="10">
        <v>1</v>
      </c>
      <c r="I9" s="11">
        <v>0.5</v>
      </c>
      <c r="J9" s="10">
        <v>0.5</v>
      </c>
      <c r="K9" s="6">
        <v>0.5</v>
      </c>
      <c r="L9" s="11">
        <v>1</v>
      </c>
      <c r="M9" s="6">
        <v>0.5</v>
      </c>
      <c r="N9" s="18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7.4720169202696198E-3</v>
      </c>
      <c r="X9">
        <v>2.53154847217501E-2</v>
      </c>
      <c r="Y9">
        <v>3.7361689409242498E-2</v>
      </c>
      <c r="Z9">
        <v>4.6010274660744803E-2</v>
      </c>
      <c r="AA9">
        <v>5.2461363594334599E-2</v>
      </c>
    </row>
    <row r="10" spans="1:27" ht="16.8" thickTop="1" thickBot="1" x14ac:dyDescent="0.35">
      <c r="A10" s="5" t="s">
        <v>15</v>
      </c>
      <c r="B10" s="9">
        <f>1/I3</f>
        <v>1</v>
      </c>
      <c r="C10" s="9">
        <f>1/I4</f>
        <v>2</v>
      </c>
      <c r="D10" s="12">
        <f>1/I5</f>
        <v>2</v>
      </c>
      <c r="E10" s="9">
        <f>1/I6</f>
        <v>1</v>
      </c>
      <c r="F10" s="9">
        <f>1/I7</f>
        <v>2</v>
      </c>
      <c r="G10" s="9">
        <f>1/I8</f>
        <v>3.0303030303030303</v>
      </c>
      <c r="H10" s="9">
        <f>1/I9</f>
        <v>2</v>
      </c>
      <c r="I10" s="10">
        <v>1</v>
      </c>
      <c r="J10" s="6">
        <v>1</v>
      </c>
      <c r="K10" s="6">
        <v>1</v>
      </c>
      <c r="L10" s="6">
        <v>2</v>
      </c>
      <c r="M10" s="10">
        <v>1</v>
      </c>
      <c r="N10" s="15">
        <v>2</v>
      </c>
      <c r="Q10">
        <v>0.2</v>
      </c>
      <c r="R10">
        <v>0.17829466802239</v>
      </c>
      <c r="S10">
        <v>0.17226720931178799</v>
      </c>
      <c r="T10">
        <v>0.17033373180873199</v>
      </c>
      <c r="U10">
        <v>0.16937280655585299</v>
      </c>
      <c r="V10">
        <v>0.15308573809075299</v>
      </c>
      <c r="W10">
        <v>0.13678982396666101</v>
      </c>
      <c r="X10">
        <v>0.12426111579225101</v>
      </c>
      <c r="Y10">
        <v>0.11588327908774999</v>
      </c>
      <c r="Z10">
        <v>0.108979751460044</v>
      </c>
      <c r="AA10">
        <v>0.102761040786729</v>
      </c>
    </row>
    <row r="11" spans="1:27" ht="15.6" thickTop="1" thickBot="1" x14ac:dyDescent="0.35">
      <c r="A11" s="5" t="s">
        <v>16</v>
      </c>
      <c r="B11" s="11">
        <f>1/J3</f>
        <v>1</v>
      </c>
      <c r="C11" s="11">
        <f>1/J4</f>
        <v>2</v>
      </c>
      <c r="D11" s="13">
        <f>1/J5</f>
        <v>2</v>
      </c>
      <c r="E11" s="11">
        <f>1/J6</f>
        <v>1</v>
      </c>
      <c r="F11" s="11">
        <f>1/J7</f>
        <v>2</v>
      </c>
      <c r="G11" s="11">
        <f>1/J8</f>
        <v>3.0303030303030303</v>
      </c>
      <c r="H11" s="11">
        <f>1/J9</f>
        <v>2</v>
      </c>
      <c r="I11" s="11">
        <f>1/J10</f>
        <v>1</v>
      </c>
      <c r="J11" s="10">
        <v>1</v>
      </c>
      <c r="K11" s="6">
        <v>1</v>
      </c>
      <c r="L11" s="6">
        <v>2</v>
      </c>
      <c r="M11" s="10">
        <v>1</v>
      </c>
      <c r="N11" s="15">
        <v>2</v>
      </c>
      <c r="Q11">
        <v>0.2</v>
      </c>
      <c r="R11">
        <v>0.17829466802239</v>
      </c>
      <c r="S11">
        <v>0.17226720931178799</v>
      </c>
      <c r="T11">
        <v>0.17033373180873199</v>
      </c>
      <c r="U11">
        <v>0.16937280655585299</v>
      </c>
      <c r="V11">
        <v>0.15308573809075299</v>
      </c>
      <c r="W11">
        <v>0.13678982396666101</v>
      </c>
      <c r="X11">
        <v>0.12426111579225101</v>
      </c>
      <c r="Y11">
        <v>0.11588327908774999</v>
      </c>
      <c r="Z11">
        <v>0.108979751460044</v>
      </c>
      <c r="AA11">
        <v>0.102761040786729</v>
      </c>
    </row>
    <row r="12" spans="1:27" ht="16.8" thickTop="1" thickBot="1" x14ac:dyDescent="0.35">
      <c r="A12" s="5" t="s">
        <v>9</v>
      </c>
      <c r="B12" s="9">
        <f>ROUND(1/K3,0)</f>
        <v>1</v>
      </c>
      <c r="C12" s="9">
        <f>ROUND(1/K4,0)</f>
        <v>2</v>
      </c>
      <c r="D12" s="12">
        <f>1/K5</f>
        <v>2</v>
      </c>
      <c r="E12" s="9">
        <f>1/K6</f>
        <v>1</v>
      </c>
      <c r="F12" s="9">
        <f>1/K7</f>
        <v>2</v>
      </c>
      <c r="G12" s="9">
        <f>1/K8</f>
        <v>3.0303030303030303</v>
      </c>
      <c r="H12" s="9">
        <f>1/K9</f>
        <v>2</v>
      </c>
      <c r="I12" s="9">
        <f>1/K10</f>
        <v>1</v>
      </c>
      <c r="J12" s="9">
        <f>1/K11</f>
        <v>1</v>
      </c>
      <c r="K12" s="6">
        <v>1</v>
      </c>
      <c r="L12" s="6">
        <v>2</v>
      </c>
      <c r="M12" s="10">
        <v>1</v>
      </c>
      <c r="N12" s="15">
        <v>2</v>
      </c>
      <c r="Q12">
        <v>0.2</v>
      </c>
      <c r="R12">
        <v>0.17829466802239</v>
      </c>
      <c r="S12">
        <v>0.17226720931178799</v>
      </c>
      <c r="T12">
        <v>0.17033373180873199</v>
      </c>
      <c r="U12">
        <v>0.16937280655585299</v>
      </c>
      <c r="V12">
        <v>0.15308573809075299</v>
      </c>
      <c r="W12">
        <v>0.13678982396666101</v>
      </c>
      <c r="X12">
        <v>0.12426111579225101</v>
      </c>
      <c r="Y12">
        <v>0.11588327908774999</v>
      </c>
      <c r="Z12">
        <v>0.108979751460044</v>
      </c>
      <c r="AA12">
        <v>0.102761040786729</v>
      </c>
    </row>
    <row r="13" spans="1:27" ht="16.8" thickTop="1" thickBot="1" x14ac:dyDescent="0.35">
      <c r="A13" s="5" t="s">
        <v>17</v>
      </c>
      <c r="B13" s="11">
        <f>1/L3</f>
        <v>0.5</v>
      </c>
      <c r="C13" s="11">
        <f>1/L4</f>
        <v>1</v>
      </c>
      <c r="D13" s="13">
        <f>1/L5</f>
        <v>1</v>
      </c>
      <c r="E13" s="11">
        <f>1/L6</f>
        <v>0.5</v>
      </c>
      <c r="F13" s="11">
        <f>1/L7</f>
        <v>1</v>
      </c>
      <c r="G13" s="11">
        <f>1/L8</f>
        <v>2</v>
      </c>
      <c r="H13" s="11">
        <f>1/L9</f>
        <v>1</v>
      </c>
      <c r="I13" s="11">
        <f>1/L10</f>
        <v>0.5</v>
      </c>
      <c r="J13" s="11">
        <f>1/L11</f>
        <v>0.5</v>
      </c>
      <c r="K13" s="13">
        <f>1/L12</f>
        <v>0.5</v>
      </c>
      <c r="L13" s="10">
        <v>0.5</v>
      </c>
      <c r="M13" s="13">
        <v>1</v>
      </c>
      <c r="N13" s="18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1.56327724389396E-2</v>
      </c>
      <c r="X13">
        <v>3.11674364409321E-2</v>
      </c>
      <c r="Y13">
        <v>4.1587770817953999E-2</v>
      </c>
      <c r="Z13">
        <v>4.8942197524751603E-2</v>
      </c>
      <c r="AA13">
        <v>5.4294193173862797E-2</v>
      </c>
    </row>
    <row r="14" spans="1:27" ht="16.8" thickTop="1" thickBot="1" x14ac:dyDescent="0.35">
      <c r="A14" s="5" t="s">
        <v>11</v>
      </c>
      <c r="B14" s="9">
        <f>1/M3</f>
        <v>1</v>
      </c>
      <c r="C14" s="9">
        <f>1/M4</f>
        <v>2</v>
      </c>
      <c r="D14" s="12">
        <f>ROUND(1/M5,0)</f>
        <v>2</v>
      </c>
      <c r="E14" s="9">
        <f>1/M6</f>
        <v>1</v>
      </c>
      <c r="F14" s="9">
        <f>1/M7</f>
        <v>2</v>
      </c>
      <c r="G14" s="9">
        <f>1/M8</f>
        <v>3.0303030303030303</v>
      </c>
      <c r="H14" s="9">
        <f>1/M9</f>
        <v>2</v>
      </c>
      <c r="I14" s="9">
        <f>1/M10</f>
        <v>1</v>
      </c>
      <c r="J14" s="9">
        <f>1/M11</f>
        <v>1</v>
      </c>
      <c r="K14" s="12">
        <f>1/M12</f>
        <v>1</v>
      </c>
      <c r="L14" s="12">
        <f>1/M13</f>
        <v>1</v>
      </c>
      <c r="M14" s="10">
        <v>1</v>
      </c>
      <c r="N14" s="19">
        <v>2</v>
      </c>
      <c r="Q14">
        <v>0</v>
      </c>
      <c r="R14">
        <v>0.10852665988804699</v>
      </c>
      <c r="S14">
        <v>0.138663953441059</v>
      </c>
      <c r="T14">
        <v>0.14833134095633899</v>
      </c>
      <c r="U14">
        <v>0.153135967220734</v>
      </c>
      <c r="V14">
        <v>0.14151424563894899</v>
      </c>
      <c r="W14">
        <v>0.128332676563811</v>
      </c>
      <c r="X14">
        <v>0.11782642382323499</v>
      </c>
      <c r="Y14">
        <v>0.110776913839499</v>
      </c>
      <c r="Z14">
        <v>0.104850203651351</v>
      </c>
      <c r="AA14">
        <v>9.9390315683128894E-2</v>
      </c>
    </row>
    <row r="15" spans="1:27" ht="16.8" thickTop="1" thickBot="1" x14ac:dyDescent="0.35">
      <c r="A15" s="5" t="s">
        <v>12</v>
      </c>
      <c r="B15" s="11">
        <f>1/L5</f>
        <v>1</v>
      </c>
      <c r="C15" s="11">
        <f>1/L6</f>
        <v>0.5</v>
      </c>
      <c r="D15" s="13">
        <f>1/L7</f>
        <v>1</v>
      </c>
      <c r="E15" s="11">
        <f>1/L8</f>
        <v>2</v>
      </c>
      <c r="F15" s="11">
        <f>1/L9</f>
        <v>1</v>
      </c>
      <c r="G15" s="11">
        <f>1/L10</f>
        <v>0.5</v>
      </c>
      <c r="H15" s="11">
        <f>1/L11</f>
        <v>0.5</v>
      </c>
      <c r="I15" s="11">
        <f>1/L12</f>
        <v>0.5</v>
      </c>
      <c r="J15" s="11">
        <f>1/L13</f>
        <v>2</v>
      </c>
      <c r="K15" s="13">
        <f>1/L14</f>
        <v>1</v>
      </c>
      <c r="L15" s="10">
        <v>0.5</v>
      </c>
      <c r="M15" s="13">
        <v>1</v>
      </c>
      <c r="N15" s="18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2.7231024744293401E-2</v>
      </c>
      <c r="W15">
        <v>4.3974955061637802E-2</v>
      </c>
      <c r="X15">
        <v>5.3153028952229599E-2</v>
      </c>
      <c r="Y15">
        <v>5.9240992195071097E-2</v>
      </c>
      <c r="Z15">
        <v>6.3219629228196794E-2</v>
      </c>
      <c r="AA15">
        <v>6.5733186876795593E-2</v>
      </c>
    </row>
    <row r="17" spans="16:27" x14ac:dyDescent="0.3">
      <c r="AA17">
        <f>SUM(AA3:AA15)</f>
        <v>0.99999999999999711</v>
      </c>
    </row>
    <row r="19" spans="16:27" x14ac:dyDescent="0.3">
      <c r="P19" t="s">
        <v>55</v>
      </c>
      <c r="Q19">
        <f xml:space="preserve"> (13.6056108893918-13)/12</f>
        <v>5.0467574115983314E-2</v>
      </c>
    </row>
    <row r="20" spans="16:27" x14ac:dyDescent="0.3">
      <c r="P20" t="s">
        <v>59</v>
      </c>
      <c r="Q20">
        <v>1.56</v>
      </c>
    </row>
    <row r="21" spans="16:27" x14ac:dyDescent="0.3">
      <c r="P21" t="s">
        <v>56</v>
      </c>
      <c r="Q21">
        <f>Q19/Q20</f>
        <v>3.2351009048707254E-2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521B-EE8D-4ACF-B130-826982E69AB4}">
  <dimension ref="A1:Y19"/>
  <sheetViews>
    <sheetView zoomScale="115" zoomScaleNormal="115" workbookViewId="0">
      <selection activeCell="B6" sqref="B6"/>
    </sheetView>
  </sheetViews>
  <sheetFormatPr defaultRowHeight="14.4" x14ac:dyDescent="0.3"/>
  <sheetData>
    <row r="1" spans="1:25" ht="21.6" thickBot="1" x14ac:dyDescent="0.45">
      <c r="A1" s="1" t="s">
        <v>35</v>
      </c>
      <c r="B1" s="1"/>
      <c r="C1" s="1"/>
      <c r="D1" s="1"/>
      <c r="N1" s="22" t="s">
        <v>29</v>
      </c>
      <c r="O1" s="23">
        <v>0</v>
      </c>
      <c r="P1" s="23" t="s">
        <v>30</v>
      </c>
      <c r="Q1" s="23" t="s">
        <v>31</v>
      </c>
      <c r="R1" s="23" t="s">
        <v>32</v>
      </c>
      <c r="S1" s="23" t="s">
        <v>33</v>
      </c>
      <c r="T1" s="23">
        <v>1</v>
      </c>
      <c r="U1" s="23" t="s">
        <v>50</v>
      </c>
      <c r="V1" s="23" t="s">
        <v>51</v>
      </c>
      <c r="W1" s="23" t="s">
        <v>52</v>
      </c>
      <c r="X1" s="23" t="s">
        <v>53</v>
      </c>
      <c r="Y1" s="23" t="s">
        <v>54</v>
      </c>
    </row>
    <row r="2" spans="1:25" ht="24" thickBot="1" x14ac:dyDescent="0.35">
      <c r="A2" s="26" t="s">
        <v>36</v>
      </c>
      <c r="B2" s="26" t="s">
        <v>37</v>
      </c>
      <c r="C2" s="26" t="s">
        <v>38</v>
      </c>
      <c r="D2" s="26" t="s">
        <v>39</v>
      </c>
      <c r="E2" s="26" t="s">
        <v>40</v>
      </c>
      <c r="F2" s="26" t="s">
        <v>41</v>
      </c>
      <c r="G2" s="26" t="s">
        <v>42</v>
      </c>
      <c r="H2" s="26" t="s">
        <v>43</v>
      </c>
      <c r="I2" s="26" t="s">
        <v>44</v>
      </c>
      <c r="J2" s="27" t="s">
        <v>45</v>
      </c>
      <c r="K2" s="27" t="s">
        <v>46</v>
      </c>
      <c r="L2" s="27" t="s">
        <v>47</v>
      </c>
      <c r="N2" s="24" t="s">
        <v>34</v>
      </c>
      <c r="O2" s="21"/>
    </row>
    <row r="3" spans="1:25" ht="16.8" thickTop="1" thickBot="1" x14ac:dyDescent="0.35">
      <c r="A3" s="3" t="s">
        <v>37</v>
      </c>
      <c r="B3" s="28">
        <v>1</v>
      </c>
      <c r="C3" s="28">
        <v>2</v>
      </c>
      <c r="D3" s="28">
        <v>1</v>
      </c>
      <c r="E3" s="28">
        <v>3</v>
      </c>
      <c r="F3" s="28">
        <v>2</v>
      </c>
      <c r="G3" s="28">
        <v>2</v>
      </c>
      <c r="H3" s="28">
        <v>0.5</v>
      </c>
      <c r="I3" s="29">
        <v>2</v>
      </c>
      <c r="J3" s="29">
        <v>1</v>
      </c>
      <c r="K3" s="29">
        <v>1</v>
      </c>
      <c r="L3" s="29">
        <v>3</v>
      </c>
      <c r="O3" s="22">
        <v>0</v>
      </c>
      <c r="P3">
        <v>0</v>
      </c>
      <c r="Q3">
        <v>0</v>
      </c>
      <c r="R3">
        <v>0.14956984578548099</v>
      </c>
      <c r="S3">
        <v>0.205293789657293</v>
      </c>
      <c r="T3">
        <v>0.21960099162441399</v>
      </c>
      <c r="U3">
        <v>0.21501436071743901</v>
      </c>
      <c r="V3">
        <v>0.193495003933602</v>
      </c>
      <c r="W3">
        <v>0.17437863303673301</v>
      </c>
      <c r="X3">
        <v>0.16001668836871499</v>
      </c>
      <c r="Y3">
        <v>0.14658973854056601</v>
      </c>
    </row>
    <row r="4" spans="1:25" ht="16.8" thickTop="1" thickBot="1" x14ac:dyDescent="0.35">
      <c r="A4" s="5" t="s">
        <v>38</v>
      </c>
      <c r="B4" s="28">
        <v>0.5</v>
      </c>
      <c r="C4" s="28">
        <v>1</v>
      </c>
      <c r="D4" s="28">
        <v>0.5</v>
      </c>
      <c r="E4" s="28">
        <v>1</v>
      </c>
      <c r="F4" s="28">
        <v>1</v>
      </c>
      <c r="G4" s="28">
        <v>1</v>
      </c>
      <c r="H4" s="28">
        <v>0.33</v>
      </c>
      <c r="I4" s="29">
        <v>1</v>
      </c>
      <c r="J4" s="29">
        <v>0.5</v>
      </c>
      <c r="K4" s="29">
        <v>0.5</v>
      </c>
      <c r="L4" s="29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1.2360360461106499E-2</v>
      </c>
      <c r="X4">
        <v>3.4990245001266101E-2</v>
      </c>
      <c r="Y4">
        <v>4.9517253908577502E-2</v>
      </c>
    </row>
    <row r="5" spans="1:25" ht="16.8" thickTop="1" thickBot="1" x14ac:dyDescent="0.35">
      <c r="A5" s="5" t="s">
        <v>39</v>
      </c>
      <c r="B5" s="9">
        <f>1/D3</f>
        <v>1</v>
      </c>
      <c r="C5" s="9">
        <f>1/D4</f>
        <v>2</v>
      </c>
      <c r="D5" s="28">
        <v>1</v>
      </c>
      <c r="E5" s="28">
        <v>2</v>
      </c>
      <c r="F5" s="28">
        <v>2</v>
      </c>
      <c r="G5" s="28">
        <v>1</v>
      </c>
      <c r="H5" s="28">
        <v>0.5</v>
      </c>
      <c r="I5" s="29">
        <v>2</v>
      </c>
      <c r="J5" s="29">
        <v>1</v>
      </c>
      <c r="K5" s="29">
        <v>0.5</v>
      </c>
      <c r="L5" s="29">
        <v>2</v>
      </c>
      <c r="O5">
        <v>0</v>
      </c>
      <c r="P5">
        <v>0</v>
      </c>
      <c r="Q5">
        <v>0</v>
      </c>
      <c r="R5">
        <v>0</v>
      </c>
      <c r="S5">
        <v>4.1916354594367697E-2</v>
      </c>
      <c r="T5">
        <v>0.106876296105681</v>
      </c>
      <c r="U5">
        <v>0.13410728615795101</v>
      </c>
      <c r="V5">
        <v>0.13653629451455099</v>
      </c>
      <c r="W5">
        <v>0.13268746554423999</v>
      </c>
      <c r="X5">
        <v>0.12824262564156799</v>
      </c>
      <c r="Y5">
        <v>0.12212117795701501</v>
      </c>
    </row>
    <row r="6" spans="1:25" ht="16.8" thickTop="1" thickBot="1" x14ac:dyDescent="0.35">
      <c r="A6" s="5" t="s">
        <v>40</v>
      </c>
      <c r="B6" s="9">
        <f>1/E3</f>
        <v>0.33333333333333331</v>
      </c>
      <c r="C6" s="9">
        <f>1/E4</f>
        <v>1</v>
      </c>
      <c r="D6" s="12">
        <f>1/E5</f>
        <v>0.5</v>
      </c>
      <c r="E6" s="30">
        <v>1</v>
      </c>
      <c r="F6" s="28">
        <v>0.5</v>
      </c>
      <c r="G6" s="28">
        <v>0.5</v>
      </c>
      <c r="H6" s="28">
        <v>0.33</v>
      </c>
      <c r="I6" s="29">
        <v>0.5</v>
      </c>
      <c r="J6" s="29">
        <v>0.5</v>
      </c>
      <c r="K6" s="29">
        <v>0.5</v>
      </c>
      <c r="L6" s="29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1.4685056537658499E-2</v>
      </c>
    </row>
    <row r="7" spans="1:25" ht="15.6" thickTop="1" thickBot="1" x14ac:dyDescent="0.35">
      <c r="A7" s="5" t="s">
        <v>48</v>
      </c>
      <c r="B7" s="11">
        <f>1/F3</f>
        <v>0.5</v>
      </c>
      <c r="C7" s="11">
        <f>1/F4</f>
        <v>1</v>
      </c>
      <c r="D7" s="13">
        <f>1/F5</f>
        <v>0.5</v>
      </c>
      <c r="E7" s="11">
        <f>1/F6</f>
        <v>2</v>
      </c>
      <c r="F7" s="31">
        <v>1</v>
      </c>
      <c r="G7" s="28">
        <v>1</v>
      </c>
      <c r="H7" s="28">
        <v>0.33</v>
      </c>
      <c r="I7" s="29">
        <v>1</v>
      </c>
      <c r="J7" s="29">
        <v>1</v>
      </c>
      <c r="K7" s="29">
        <v>0.5</v>
      </c>
      <c r="L7" s="29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2.7432980221432101E-2</v>
      </c>
      <c r="W7">
        <v>5.13312707134706E-2</v>
      </c>
      <c r="X7">
        <v>6.5181484650258595E-2</v>
      </c>
      <c r="Y7">
        <v>7.2877330771109305E-2</v>
      </c>
    </row>
    <row r="8" spans="1:25" ht="16.8" thickTop="1" thickBot="1" x14ac:dyDescent="0.35">
      <c r="A8" s="5" t="s">
        <v>49</v>
      </c>
      <c r="B8" s="9">
        <f>1/G3</f>
        <v>0.5</v>
      </c>
      <c r="C8" s="9">
        <f>1/G4</f>
        <v>1</v>
      </c>
      <c r="D8" s="12">
        <f>1/G5</f>
        <v>1</v>
      </c>
      <c r="E8" s="9">
        <f>1/G6</f>
        <v>2</v>
      </c>
      <c r="F8" s="9">
        <f>1/G7</f>
        <v>1</v>
      </c>
      <c r="G8" s="28">
        <v>1</v>
      </c>
      <c r="H8" s="28">
        <v>0.33</v>
      </c>
      <c r="I8" s="29">
        <v>1</v>
      </c>
      <c r="J8" s="29">
        <v>1</v>
      </c>
      <c r="K8" s="29">
        <v>0.33</v>
      </c>
      <c r="L8" s="29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2.8267821450448601E-2</v>
      </c>
      <c r="W8">
        <v>5.1038461980034297E-2</v>
      </c>
      <c r="X8">
        <v>6.3990081228135806E-2</v>
      </c>
      <c r="Y8">
        <v>7.0869569273108501E-2</v>
      </c>
    </row>
    <row r="9" spans="1:25" ht="16.2" thickBot="1" x14ac:dyDescent="0.35">
      <c r="A9" s="5" t="s">
        <v>43</v>
      </c>
      <c r="B9" s="11">
        <f>1/H3</f>
        <v>2</v>
      </c>
      <c r="C9" s="11">
        <f>1/H4</f>
        <v>3.0303030303030303</v>
      </c>
      <c r="D9" s="13">
        <f>ROUND(1/H5,0)</f>
        <v>2</v>
      </c>
      <c r="E9" s="11">
        <f>1/H6</f>
        <v>3.0303030303030303</v>
      </c>
      <c r="F9" s="11">
        <f>1/H7</f>
        <v>3.0303030303030303</v>
      </c>
      <c r="G9" s="11">
        <f>1/H8</f>
        <v>3.0303030303030303</v>
      </c>
      <c r="H9" s="30">
        <v>1</v>
      </c>
      <c r="I9" s="32">
        <v>2</v>
      </c>
      <c r="J9" s="32">
        <v>2</v>
      </c>
      <c r="K9" s="32">
        <v>1</v>
      </c>
      <c r="L9" s="32">
        <v>3</v>
      </c>
      <c r="O9">
        <v>1</v>
      </c>
      <c r="P9">
        <v>1</v>
      </c>
      <c r="Q9">
        <v>0.722735426082598</v>
      </c>
      <c r="R9">
        <v>0.53442317925712102</v>
      </c>
      <c r="S9">
        <v>0.443795500635009</v>
      </c>
      <c r="T9">
        <v>0.38265639534412399</v>
      </c>
      <c r="U9">
        <v>0.33103229283549201</v>
      </c>
      <c r="V9">
        <v>0.27452236170879002</v>
      </c>
      <c r="W9">
        <v>0.23327972947296399</v>
      </c>
      <c r="X9">
        <v>0.20467559335230301</v>
      </c>
      <c r="Y9">
        <v>0.18090101399445499</v>
      </c>
    </row>
    <row r="10" spans="1:25" ht="16.8" thickTop="1" thickBot="1" x14ac:dyDescent="0.35">
      <c r="A10" s="5" t="s">
        <v>44</v>
      </c>
      <c r="B10" s="9">
        <f>1/I3</f>
        <v>0.5</v>
      </c>
      <c r="C10" s="9">
        <f>1/I4</f>
        <v>1</v>
      </c>
      <c r="D10" s="12">
        <f>1/I5</f>
        <v>0.5</v>
      </c>
      <c r="E10" s="9">
        <f>1/I6</f>
        <v>2</v>
      </c>
      <c r="F10" s="9">
        <f>1/I7</f>
        <v>1</v>
      </c>
      <c r="G10" s="9">
        <f>1/I8</f>
        <v>1</v>
      </c>
      <c r="H10" s="9">
        <f>1/I9</f>
        <v>0.5</v>
      </c>
      <c r="I10" s="29">
        <v>1</v>
      </c>
      <c r="J10" s="29">
        <v>1</v>
      </c>
      <c r="K10" s="29">
        <v>0.5</v>
      </c>
      <c r="L10" s="29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3.1625018431418302E-2</v>
      </c>
      <c r="W10">
        <v>5.4863635930069897E-2</v>
      </c>
      <c r="X10">
        <v>6.8347807788123605E-2</v>
      </c>
      <c r="Y10">
        <v>7.5824198631603404E-2</v>
      </c>
    </row>
    <row r="11" spans="1:25" ht="24.6" thickTop="1" thickBot="1" x14ac:dyDescent="0.35">
      <c r="A11" s="33" t="s">
        <v>45</v>
      </c>
      <c r="B11" s="11">
        <f>1/J3</f>
        <v>1</v>
      </c>
      <c r="C11" s="11">
        <f>1/J4</f>
        <v>2</v>
      </c>
      <c r="D11" s="13">
        <f>1/J5</f>
        <v>1</v>
      </c>
      <c r="E11" s="11">
        <f>1/J6</f>
        <v>2</v>
      </c>
      <c r="F11" s="11">
        <f>1/J7</f>
        <v>1</v>
      </c>
      <c r="G11" s="11">
        <f>1/J8</f>
        <v>1</v>
      </c>
      <c r="H11" s="11">
        <f>1/J9</f>
        <v>0.5</v>
      </c>
      <c r="I11" s="11">
        <f>1/J10</f>
        <v>1</v>
      </c>
      <c r="J11" s="29">
        <v>1</v>
      </c>
      <c r="K11" s="29">
        <v>0.5</v>
      </c>
      <c r="L11" s="29">
        <v>2</v>
      </c>
      <c r="O11">
        <v>0</v>
      </c>
      <c r="P11" s="25">
        <v>0</v>
      </c>
      <c r="Q11">
        <v>0</v>
      </c>
      <c r="R11">
        <v>0</v>
      </c>
      <c r="S11">
        <v>0</v>
      </c>
      <c r="T11">
        <v>0</v>
      </c>
      <c r="U11">
        <v>5.3873645765617401E-2</v>
      </c>
      <c r="V11">
        <v>7.8872417783206195E-2</v>
      </c>
      <c r="W11">
        <v>8.9585213450925599E-2</v>
      </c>
      <c r="X11">
        <v>9.4685983214942496E-2</v>
      </c>
      <c r="Y11">
        <v>9.5715414823354494E-2</v>
      </c>
    </row>
    <row r="12" spans="1:25" ht="24.6" thickTop="1" thickBot="1" x14ac:dyDescent="0.35">
      <c r="A12" s="33" t="s">
        <v>46</v>
      </c>
      <c r="B12" s="9">
        <f>ROUND(1/K3,0)</f>
        <v>1</v>
      </c>
      <c r="C12" s="10">
        <v>2</v>
      </c>
      <c r="D12" s="6">
        <f>1/K5</f>
        <v>2</v>
      </c>
      <c r="E12" s="6">
        <f>1/K6</f>
        <v>2</v>
      </c>
      <c r="F12" s="10">
        <f>1/K7</f>
        <v>2</v>
      </c>
      <c r="G12" s="6">
        <f>1/K8</f>
        <v>3.0303030303030303</v>
      </c>
      <c r="H12" s="10">
        <f>1/K9</f>
        <v>1</v>
      </c>
      <c r="I12" s="10">
        <f>1/K10</f>
        <v>2</v>
      </c>
      <c r="J12" s="10">
        <f>1/K11</f>
        <v>2</v>
      </c>
      <c r="K12" s="34">
        <v>1</v>
      </c>
      <c r="L12" s="34">
        <v>3</v>
      </c>
      <c r="O12">
        <v>0</v>
      </c>
      <c r="P12" s="25">
        <v>0</v>
      </c>
      <c r="Q12">
        <v>0.277264573917402</v>
      </c>
      <c r="R12">
        <v>0.31600697495739699</v>
      </c>
      <c r="S12">
        <v>0.30899435511332901</v>
      </c>
      <c r="T12">
        <v>0.29086631692577902</v>
      </c>
      <c r="U12">
        <v>0.26597241452349801</v>
      </c>
      <c r="V12">
        <v>0.22924810195654899</v>
      </c>
      <c r="W12">
        <v>0.20047522941045401</v>
      </c>
      <c r="X12">
        <v>0.179869490754686</v>
      </c>
      <c r="Y12">
        <v>0.16187528472002799</v>
      </c>
    </row>
    <row r="13" spans="1:25" ht="24" thickBot="1" x14ac:dyDescent="0.35">
      <c r="A13" s="33" t="s">
        <v>47</v>
      </c>
      <c r="B13" s="11">
        <f>1/L3</f>
        <v>0.33333333333333331</v>
      </c>
      <c r="C13" s="11">
        <f>1/L4</f>
        <v>0.5</v>
      </c>
      <c r="D13" s="13">
        <f>1/L5</f>
        <v>0.5</v>
      </c>
      <c r="E13" s="11">
        <f>1/L6</f>
        <v>1</v>
      </c>
      <c r="F13" s="11">
        <f>1/L7</f>
        <v>0.5</v>
      </c>
      <c r="G13" s="11">
        <f>1/L8</f>
        <v>0.5</v>
      </c>
      <c r="H13" s="11">
        <f>1/L9</f>
        <v>0.33333333333333331</v>
      </c>
      <c r="I13" s="11">
        <f>1/L10</f>
        <v>0.5</v>
      </c>
      <c r="J13" s="11">
        <f>1/L11</f>
        <v>0.5</v>
      </c>
      <c r="K13" s="32">
        <f>1/3</f>
        <v>0.33333333333333331</v>
      </c>
      <c r="L13" s="32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9.0239608425224695E-3</v>
      </c>
    </row>
    <row r="15" spans="1:25" x14ac:dyDescent="0.3">
      <c r="Y15">
        <f>SUM(Y3:Y13)</f>
        <v>0.99999999999999822</v>
      </c>
    </row>
    <row r="17" spans="15:16" x14ac:dyDescent="0.3">
      <c r="O17" t="s">
        <v>55</v>
      </c>
      <c r="P17">
        <f xml:space="preserve"> (11.23-11)/10</f>
        <v>2.3000000000000041E-2</v>
      </c>
    </row>
    <row r="18" spans="15:16" x14ac:dyDescent="0.3">
      <c r="O18" t="s">
        <v>59</v>
      </c>
      <c r="P18">
        <v>1.51</v>
      </c>
    </row>
    <row r="19" spans="15:16" x14ac:dyDescent="0.3">
      <c r="O19" t="s">
        <v>56</v>
      </c>
      <c r="P19">
        <f>P17/P18</f>
        <v>1.5231788079470225E-2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3B80-EEBB-4505-9266-D5D63F1B9B01}">
  <dimension ref="A1:O16"/>
  <sheetViews>
    <sheetView workbookViewId="0">
      <selection activeCell="M24" sqref="M24"/>
    </sheetView>
  </sheetViews>
  <sheetFormatPr defaultRowHeight="14.4" x14ac:dyDescent="0.3"/>
  <cols>
    <col min="3" max="3" width="16.21875" customWidth="1"/>
  </cols>
  <sheetData>
    <row r="1" spans="1:15" x14ac:dyDescent="0.3">
      <c r="B1" t="s">
        <v>29</v>
      </c>
      <c r="C1" s="23">
        <v>0</v>
      </c>
      <c r="D1" s="23" t="s">
        <v>30</v>
      </c>
      <c r="E1" s="23" t="s">
        <v>31</v>
      </c>
      <c r="F1" s="23" t="s">
        <v>32</v>
      </c>
      <c r="G1" s="23" t="s">
        <v>33</v>
      </c>
      <c r="H1" s="23">
        <v>1</v>
      </c>
      <c r="I1" s="23" t="s">
        <v>50</v>
      </c>
      <c r="J1" s="23" t="s">
        <v>51</v>
      </c>
      <c r="K1" s="23" t="s">
        <v>52</v>
      </c>
      <c r="L1" s="23" t="s">
        <v>53</v>
      </c>
      <c r="M1" s="23" t="s">
        <v>54</v>
      </c>
      <c r="N1" s="23"/>
      <c r="O1" s="23" t="s">
        <v>57</v>
      </c>
    </row>
    <row r="2" spans="1:15" ht="15" thickBot="1" x14ac:dyDescent="0.35"/>
    <row r="3" spans="1:15" ht="15.6" thickTop="1" thickBot="1" x14ac:dyDescent="0.35">
      <c r="A3" s="3" t="s">
        <v>1</v>
      </c>
      <c r="C3" s="36">
        <f>(Criteria_Amount_labour!Q3*Criteria!O3)+(Criteria_Employee_Involvement!Q3*Criteria!O4)+(Criteria_Pedestrian_Intensity!Q3*Criteria!O5)+(Criteria_Regulary_Of_Flows!Q3*Criteria!O6)+(Criteria_Flexibility!Q3*Criteria!O7)+(Criteria_TechnicalReadiness!Q3*Criteria!O9)+(Criteria_Complexity!Q3*Criteria!O10)+(Multideployability!Q3*Criteria!O11)+(Ability_to_operate_alone!Q3*Criteria!O12)+(Departements_involved!Q3*Criteria!O13)+(Employee_motivation!Q3*Criteria!O8)</f>
        <v>0.11111111111111099</v>
      </c>
      <c r="D3" s="36">
        <f>(Employee_motivation!R3*Criteria!P8)+(Criteria_Amount_labour!R3*Criteria!P3)+(Criteria_Employee_Involvement!R3*Criteria!P4)+(Criteria_Pedestrian_Intensity!R3*Criteria!P5)+(Criteria_Regulary_Of_Flows!R3*Criteria!P6)+(Criteria_Flexibility!R3*Criteria!P7)+(Criteria_TechnicalReadiness!R3*Criteria!P9)+(Criteria_Complexity!R3*Criteria!P10)+(Multideployability!R3*Criteria!P11)+(Ability_to_operate_alone!R3*Criteria!P12)+(Departements_involved!R3*Criteria!P13)</f>
        <v>0.11111111111111099</v>
      </c>
      <c r="E3" s="36">
        <f>(Employee_motivation!S3*Criteria!Q8)+(Criteria_Amount_labour!S3*Criteria!Q3)+(Criteria_Employee_Involvement!S3*Criteria!Q4)+(Criteria_Pedestrian_Intensity!S3*Criteria!Q5)+(Criteria_Regulary_Of_Flows!S3*Criteria!Q6)+(Criteria_Flexibility!S3*Criteria!Q7)+(Criteria_TechnicalReadiness!S3*Criteria!Q9)+(Criteria_Complexity!S3*Criteria!Q10)+(Multideployability!S3*Criteria!Q11)+(Ability_to_operate_alone!S3*Criteria!Q12)+(Departements_involved!S3*Criteria!Q13)</f>
        <v>0.10550980658752715</v>
      </c>
      <c r="F3" s="36">
        <f>(Criteria_Amount_labour!T3*Criteria!R3)+(Criteria_Employee_Involvement!T3*Criteria!R4)+(Criteria_Pedestrian_Intensity!T3*Criteria!R5)+(Criteria_Regulary_Of_Flows!T3*Criteria!R6)+(Criteria_Flexibility!T3*Criteria!R7)+(Criteria_TechnicalReadiness!T3*Criteria!R9)+(Criteria_Complexity!T3*Criteria!R10)+(Multideployability!T3*Criteria!R11)+(Ability_to_operate_alone!T3*Criteria!R12)+(Departements_involved!T3*Criteria!R13)+(Employee_motivation!T3*Criteria!R8)</f>
        <v>0.14268779226177053</v>
      </c>
      <c r="G3" s="36">
        <f>(Employee_motivation!U3*Criteria!S8)+(Criteria_Amount_labour!U3*Criteria!S3)+(Criteria_Employee_Involvement!U3*Criteria!S4)+(Criteria_Pedestrian_Intensity!U3*Criteria!S5)+(Criteria_Regulary_Of_Flows!U3*Criteria!S6)+(Criteria_Flexibility!U3*Criteria!S7)+(Criteria_TechnicalReadiness!U3*Criteria!S9)+(Criteria_Complexity!U3*Criteria!S10)+(Multideployability!U3*Criteria!S11)+(Ability_to_operate_alone!U3*Criteria!S12)+(Departements_involved!U3*Criteria!S13)</f>
        <v>0.14612107472664199</v>
      </c>
      <c r="H3" s="36">
        <f>(Employee_motivation!V3*Criteria!T8)+(Criteria_Amount_labour!V3*Criteria!T3)+(Criteria_Employee_Involvement!V3*Criteria!T4)+(Criteria_Pedestrian_Intensity!V3*Criteria!T5)+(Criteria_Regulary_Of_Flows!V3*Criteria!T6)+(Criteria_Flexibility!V3*Criteria!T7)+(Criteria_TechnicalReadiness!V3*Criteria!T9)+(Criteria_Complexity!V3*Criteria!T10)+(Multideployability!V3*Criteria!T11)+(Ability_to_operate_alone!V3*Criteria!T12)+(Departements_involved!V3*Criteria!T13)</f>
        <v>0.13704374709339548</v>
      </c>
      <c r="I3" s="36">
        <f>(Criteria_Amount_labour!W3*Criteria!U3)+(Criteria_Employee_Involvement!W3*Criteria!U4)+(Criteria_Pedestrian_Intensity!W3*Criteria!U5)+(Criteria_Regulary_Of_Flows!W3*Criteria!U6)+(Criteria_Flexibility!W3*Criteria!U7)+(Criteria_TechnicalReadiness!W3*Criteria!U9)+(Criteria_Complexity!W3*Criteria!U10)+(Multideployability!W3*Criteria!U11)+(Ability_to_operate_alone!W3*Criteria!U12)+(Departements_involved!W3*Criteria!U13)+(Employee_motivation!W3*Criteria!U8)</f>
        <v>0.12570584338105903</v>
      </c>
      <c r="J3" s="36">
        <f>(Criteria_Amount_labour!X3*Criteria!V3)+(Criteria_Employee_Involvement!X3*Criteria!V4)+(Criteria_Pedestrian_Intensity!X3*Criteria!V5)+(Criteria_Regulary_Of_Flows!X3*Criteria!V6)+(Criteria_Flexibility!X3*Criteria!V7)+(Criteria_TechnicalReadiness!X3*Criteria!V9)+(Criteria_Complexity!X3*Criteria!V10)+(Multideployability!X3*Criteria!V11)+(Ability_to_operate_alone!X3*Criteria!V12)+(Departements_involved!X3*Criteria!V13)+(Employee_motivation!X3*Criteria!V8)</f>
        <v>0.1187841164278743</v>
      </c>
      <c r="K3" s="36">
        <f>(Criteria_Amount_labour!Y3*Criteria!W3)+(Criteria_Employee_Involvement!Y3*Criteria!W4)+(Criteria_Pedestrian_Intensity!Y3*Criteria!W5)+(Criteria_Regulary_Of_Flows!Y3*Criteria!W6)+(Criteria_Flexibility!Y3*Criteria!W7)+(Criteria_TechnicalReadiness!Y3*Criteria!W9)+(Criteria_Complexity!Y3*Criteria!W10)+(Multideployability!Y3*Criteria!W11)+(Ability_to_operate_alone!Y3*Criteria!W12)+(Departements_involved!Y3*Criteria!W13)+(Employee_motivation!Y3*Criteria!W8)</f>
        <v>0.11699586140748862</v>
      </c>
      <c r="L3" s="36">
        <f>(Criteria_Amount_labour!Z3*Criteria!X3)+(Criteria_Employee_Involvement!Z3*Criteria!X4)+(Criteria_Pedestrian_Intensity!Z3*Criteria!X5)+(Criteria_Regulary_Of_Flows!Z3*Criteria!X6)+(Criteria_Flexibility!Z3*Criteria!X7)+(Criteria_TechnicalReadiness!Z3*Criteria!X9)+(Criteria_Complexity!Z3*Criteria!X10)+(Multideployability!Z3*Criteria!X11)+(Ability_to_operate_alone!Z3*Criteria!X12)+(Departements_involved!Z3*Criteria!X13)+(Employee_motivation!Z3*Criteria!X8)</f>
        <v>0.11409392194029369</v>
      </c>
      <c r="M3" s="36">
        <f>(Criteria_Amount_labour!AA3*Criteria!Y3)+(Criteria_Employee_Involvement!AA3*Criteria!Y4)+(Criteria_Pedestrian_Intensity!AA3*Criteria!Y5)+(Criteria_Regulary_Of_Flows!AA3*Criteria!Y6)+(Criteria_Flexibility!AA3*Criteria!Y7)+(Criteria_TechnicalReadiness!AA3*Criteria!Y9)+(Criteria_Complexity!AA3*Criteria!Y10)+(Multideployability!AA3*Criteria!Y11)+(Ability_to_operate_alone!AA3*Criteria!Y12)+(Departements_involved!AA3*Criteria!Y13)+(Employee_motivation!AA3*Criteria!Y8)</f>
        <v>0.10990847193518979</v>
      </c>
      <c r="O3">
        <v>2</v>
      </c>
    </row>
    <row r="4" spans="1:15" ht="15" thickBot="1" x14ac:dyDescent="0.35">
      <c r="A4" s="5" t="s">
        <v>2</v>
      </c>
      <c r="C4" s="36">
        <f>(Criteria_Amount_labour!Q4*Criteria!O3)+(Criteria_Employee_Involvement!Q4*Criteria!O4)+(Criteria_Pedestrian_Intensity!Q4*Criteria!O5)+(Criteria_Regulary_Of_Flows!Q4*Criteria!O6)+(Criteria_Flexibility!Q4*Criteria!O7)+(Criteria_TechnicalReadiness!Q4*Criteria!O9)+(Criteria_Complexity!Q4*Criteria!O10)+(Multideployability!Q4*Criteria!O11)+(Ability_to_operate_alone!Q4*Criteria!O12)+(Departements_involved!Q4*Criteria!O13)+(Employee_motivation!Q4*Criteria!O8)</f>
        <v>0.11111111111111099</v>
      </c>
      <c r="D4" s="36">
        <f>(Employee_motivation!R4*Criteria!P8)+(Criteria_Amount_labour!R4*Criteria!P3)+(Criteria_Employee_Involvement!R4*Criteria!P4)+(Criteria_Pedestrian_Intensity!R4*Criteria!P5)+(Criteria_Regulary_Of_Flows!R4*Criteria!P6)+(Criteria_Flexibility!R4*Criteria!P7)+(Criteria_TechnicalReadiness!R4*Criteria!P9)+(Criteria_Complexity!R4*Criteria!P10)+(Multideployability!R4*Criteria!P11)+(Ability_to_operate_alone!R4*Criteria!P12)+(Departements_involved!R4*Criteria!P13)</f>
        <v>0.11111111111111099</v>
      </c>
      <c r="E4" s="36">
        <f>(Employee_motivation!S4*Criteria!Q8)+(Criteria_Amount_labour!S4*Criteria!Q3)+(Criteria_Employee_Involvement!S4*Criteria!Q4)+(Criteria_Pedestrian_Intensity!S4*Criteria!Q5)+(Criteria_Regulary_Of_Flows!S4*Criteria!Q6)+(Criteria_Flexibility!S4*Criteria!Q7)+(Criteria_TechnicalReadiness!S4*Criteria!Q9)+(Criteria_Complexity!S4*Criteria!Q10)+(Multideployability!S4*Criteria!Q11)+(Ability_to_operate_alone!S4*Criteria!Q12)+(Departements_involved!S4*Criteria!Q13)</f>
        <v>0.10550980658752715</v>
      </c>
      <c r="F4" s="36">
        <f>(Criteria_Amount_labour!T4*Criteria!R3)+(Criteria_Employee_Involvement!T4*Criteria!R4)+(Criteria_Pedestrian_Intensity!T4*Criteria!R5)+(Criteria_Regulary_Of_Flows!T4*Criteria!R6)+(Criteria_Flexibility!T4*Criteria!R7)+(Criteria_TechnicalReadiness!T4*Criteria!R9)+(Criteria_Complexity!T4*Criteria!R10)+(Multideployability!T4*Criteria!R11)+(Ability_to_operate_alone!T4*Criteria!R12)+(Departements_involved!T4*Criteria!R13)+(Employee_motivation!T4*Criteria!R8)</f>
        <v>8.8108260065099975E-2</v>
      </c>
      <c r="G4" s="36">
        <f>(Employee_motivation!U4*Criteria!S8)+(Criteria_Amount_labour!U4*Criteria!S3)+(Criteria_Employee_Involvement!U4*Criteria!S4)+(Criteria_Pedestrian_Intensity!U4*Criteria!S5)+(Criteria_Regulary_Of_Flows!U4*Criteria!S6)+(Criteria_Flexibility!U4*Criteria!S7)+(Criteria_TechnicalReadiness!U4*Criteria!S9)+(Criteria_Complexity!U4*Criteria!S10)+(Multideployability!U4*Criteria!S11)+(Ability_to_operate_alone!U4*Criteria!S12)+(Departements_involved!U4*Criteria!S13)</f>
        <v>8.8973738216899051E-2</v>
      </c>
      <c r="H4" s="36">
        <f>(Employee_motivation!V4*Criteria!T8)+(Criteria_Amount_labour!V4*Criteria!T3)+(Criteria_Employee_Involvement!V4*Criteria!T4)+(Criteria_Pedestrian_Intensity!V4*Criteria!T5)+(Criteria_Regulary_Of_Flows!V4*Criteria!T6)+(Criteria_Flexibility!V4*Criteria!T7)+(Criteria_TechnicalReadiness!V4*Criteria!T9)+(Criteria_Complexity!V4*Criteria!T10)+(Multideployability!V4*Criteria!T11)+(Ability_to_operate_alone!V4*Criteria!T12)+(Departements_involved!V4*Criteria!T13)</f>
        <v>9.3742828432641798E-2</v>
      </c>
      <c r="I4" s="36">
        <f>(Criteria_Amount_labour!W4*Criteria!U3)+(Criteria_Employee_Involvement!W4*Criteria!U4)+(Criteria_Pedestrian_Intensity!W4*Criteria!U5)+(Criteria_Regulary_Of_Flows!W4*Criteria!U6)+(Criteria_Flexibility!W4*Criteria!U7)+(Criteria_TechnicalReadiness!W4*Criteria!U9)+(Criteria_Complexity!W4*Criteria!U10)+(Multideployability!W4*Criteria!U11)+(Ability_to_operate_alone!W4*Criteria!U12)+(Departements_involved!W4*Criteria!U13)+(Employee_motivation!W4*Criteria!U8)</f>
        <v>9.5957077948908107E-2</v>
      </c>
      <c r="J4" s="36">
        <f>(Criteria_Amount_labour!X4*Criteria!V3)+(Criteria_Employee_Involvement!X4*Criteria!V4)+(Criteria_Pedestrian_Intensity!X4*Criteria!V5)+(Criteria_Regulary_Of_Flows!X4*Criteria!V6)+(Criteria_Flexibility!X4*Criteria!V7)+(Criteria_TechnicalReadiness!X4*Criteria!V9)+(Criteria_Complexity!X4*Criteria!V10)+(Multideployability!X4*Criteria!V11)+(Ability_to_operate_alone!X4*Criteria!V12)+(Departements_involved!X4*Criteria!V13)+(Employee_motivation!X4*Criteria!V8)</f>
        <v>9.5277374639125556E-2</v>
      </c>
      <c r="K4" s="36">
        <f>(Criteria_Amount_labour!Y4*Criteria!W3)+(Criteria_Employee_Involvement!Y4*Criteria!W4)+(Criteria_Pedestrian_Intensity!Y4*Criteria!W5)+(Criteria_Regulary_Of_Flows!Y4*Criteria!W6)+(Criteria_Flexibility!Y4*Criteria!W7)+(Criteria_TechnicalReadiness!Y4*Criteria!W9)+(Criteria_Complexity!Y4*Criteria!W10)+(Multideployability!Y4*Criteria!W11)+(Ability_to_operate_alone!Y4*Criteria!W12)+(Departements_involved!Y4*Criteria!W13)+(Employee_motivation!Y4*Criteria!W8)</f>
        <v>9.6474259749072075E-2</v>
      </c>
      <c r="L4" s="36">
        <f>(Criteria_Amount_labour!Z4*Criteria!X3)+(Criteria_Employee_Involvement!Z4*Criteria!X4)+(Criteria_Pedestrian_Intensity!Z4*Criteria!X5)+(Criteria_Regulary_Of_Flows!Z4*Criteria!X6)+(Criteria_Flexibility!Z4*Criteria!X7)+(Criteria_TechnicalReadiness!Z4*Criteria!X9)+(Criteria_Complexity!Z4*Criteria!X10)+(Multideployability!Z4*Criteria!X11)+(Ability_to_operate_alone!Z4*Criteria!X12)+(Departements_involved!Z4*Criteria!X13)+(Employee_motivation!Z4*Criteria!X8)</f>
        <v>9.7125959390668301E-2</v>
      </c>
      <c r="M4" s="36">
        <f>(Criteria_Amount_labour!AA4*Criteria!Y3)+(Criteria_Employee_Involvement!AA4*Criteria!Y4)+(Criteria_Pedestrian_Intensity!AA4*Criteria!Y5)+(Criteria_Regulary_Of_Flows!AA4*Criteria!Y6)+(Criteria_Flexibility!AA4*Criteria!Y7)+(Criteria_TechnicalReadiness!AA4*Criteria!Y9)+(Criteria_Complexity!AA4*Criteria!Y10)+(Multideployability!AA4*Criteria!Y11)+(Ability_to_operate_alone!AA4*Criteria!Y12)+(Departements_involved!AA4*Criteria!Y13)+(Employee_motivation!AA4*Criteria!Y8)</f>
        <v>9.7523174810640476E-2</v>
      </c>
      <c r="O4">
        <v>5</v>
      </c>
    </row>
    <row r="5" spans="1:15" ht="15" thickBot="1" x14ac:dyDescent="0.35">
      <c r="A5" s="5" t="s">
        <v>13</v>
      </c>
      <c r="C5" s="36">
        <f>(Employee_motivation!Q5*Criteria!O8)+(Criteria_Amount_labour!Q5*Criteria!O3)+(Criteria_Employee_Involvement!Q5*Criteria!O4)+(Criteria_Pedestrian_Intensity!Q5*Criteria!O5)+(Criteria_Regulary_Of_Flows!Q5*Criteria!O6)+(Criteria_Flexibility!Q5*Criteria!O7)+(Criteria_TechnicalReadiness!Q5*Criteria!O9)+(Criteria_Complexity!Q5*Criteria!O10)+(Multideployability!Q5*Criteria!O11)+(Ability_to_operate_alone!Q5*Criteria!O12)+(Departements_involved!Q5*Criteria!O13)</f>
        <v>0.11111111111111099</v>
      </c>
      <c r="D5" s="36">
        <f>(Employee_motivation!R5*Criteria!P8)+(Criteria_Amount_labour!R5*Criteria!P3)+(Criteria_Employee_Involvement!R5*Criteria!P4)+(Criteria_Pedestrian_Intensity!R5*Criteria!P5)+(Criteria_Regulary_Of_Flows!R5*Criteria!P6)+(Criteria_Flexibility!R5*Criteria!P7)+(Criteria_TechnicalReadiness!R5*Criteria!P9)+(Criteria_Complexity!R5*Criteria!P10)+(Multideployability!R5*Criteria!P11)+(Ability_to_operate_alone!R5*Criteria!P12)+(Departements_involved!R5*Criteria!P13)</f>
        <v>0.11111111111111099</v>
      </c>
      <c r="E5" s="36">
        <f>(Employee_motivation!S5*Criteria!Q8)+(Criteria_Amount_labour!S5*Criteria!Q3)+(Criteria_Employee_Involvement!S5*Criteria!Q4)+(Criteria_Pedestrian_Intensity!S5*Criteria!Q5)+(Criteria_Regulary_Of_Flows!S5*Criteria!Q6)+(Criteria_Flexibility!S5*Criteria!Q7)+(Criteria_TechnicalReadiness!S5*Criteria!Q9)+(Criteria_Complexity!S5*Criteria!Q10)+(Multideployability!S5*Criteria!Q11)+(Ability_to_operate_alone!S5*Criteria!Q12)+(Departements_involved!S5*Criteria!Q13)</f>
        <v>0.10550980658752715</v>
      </c>
      <c r="F5" s="36">
        <f>(Employee_motivation!T5*Criteria!R8)+(Criteria_Amount_labour!T5*Criteria!R3)+(Criteria_Employee_Involvement!T5*Criteria!R4)+(Criteria_Pedestrian_Intensity!T5*Criteria!R5)+(Criteria_Regulary_Of_Flows!T5*Criteria!R6)+(Criteria_Flexibility!T5*Criteria!R7)+(Criteria_TechnicalReadiness!T5*Criteria!R9)+(Criteria_Complexity!T5*Criteria!R10)+(Multideployability!T5*Criteria!R11)+(Ability_to_operate_alone!T5*Criteria!R12)+(Departements_involved!T5*Criteria!R13)</f>
        <v>8.8108260065099975E-2</v>
      </c>
      <c r="G5" s="36">
        <f>(Employee_motivation!U5*Criteria!S8)+(Criteria_Amount_labour!U5*Criteria!S3)+(Criteria_Employee_Involvement!U5*Criteria!S4)+(Criteria_Pedestrian_Intensity!U5*Criteria!S5)+(Criteria_Regulary_Of_Flows!U5*Criteria!S6)+(Criteria_Flexibility!U5*Criteria!S7)+(Criteria_TechnicalReadiness!U5*Criteria!S9)+(Criteria_Complexity!U5*Criteria!S10)+(Multideployability!U5*Criteria!S11)+(Ability_to_operate_alone!U5*Criteria!S12)+(Departements_involved!U5*Criteria!S13)</f>
        <v>8.2276226700554733E-2</v>
      </c>
      <c r="H5" s="36">
        <f>(Employee_motivation!V5*Criteria!T8)+(Criteria_Amount_labour!V5*Criteria!T3)+(Criteria_Employee_Involvement!V5*Criteria!T4)+(Criteria_Pedestrian_Intensity!V5*Criteria!T5)+(Criteria_Regulary_Of_Flows!V5*Criteria!T6)+(Criteria_Flexibility!V5*Criteria!T7)+(Criteria_TechnicalReadiness!V5*Criteria!T9)+(Criteria_Complexity!V5*Criteria!T10)+(Multideployability!V5*Criteria!T11)+(Ability_to_operate_alone!V5*Criteria!T12)+(Departements_involved!V5*Criteria!T13)</f>
        <v>8.5481981665054718E-2</v>
      </c>
      <c r="I5" s="36">
        <f>(Employee_motivation!W5*Criteria!U8)+(Criteria_Amount_labour!W5*Criteria!U3)+(Criteria_Employee_Involvement!W5*Criteria!U4)+(Criteria_Pedestrian_Intensity!W5*Criteria!U5)+(Criteria_Regulary_Of_Flows!W5*Criteria!U6)+(Criteria_Flexibility!W5*Criteria!U7)+(Criteria_TechnicalReadiness!W5*Criteria!U9)+(Criteria_Complexity!W5*Criteria!U10)+(Multideployability!W5*Criteria!U11)+(Ability_to_operate_alone!W5*Criteria!U12)+(Departements_involved!W5*Criteria!U13)</f>
        <v>9.0393293453383664E-2</v>
      </c>
      <c r="J5" s="36">
        <f>(Employee_motivation!X5*Criteria!V8)+(Criteria_Amount_labour!X5*Criteria!V3)+(Criteria_Employee_Involvement!X5*Criteria!V4)+(Criteria_Pedestrian_Intensity!X5*Criteria!V5)+(Criteria_Regulary_Of_Flows!X5*Criteria!V6)+(Criteria_Flexibility!X5*Criteria!V7)+(Criteria_TechnicalReadiness!X5*Criteria!V9)+(Criteria_Complexity!X5*Criteria!V10)+(Multideployability!X5*Criteria!V11)+(Ability_to_operate_alone!X5*Criteria!V12)+(Departements_involved!X5*Criteria!V13)</f>
        <v>8.7655945431764137E-2</v>
      </c>
      <c r="K5" s="36">
        <f>(Employee_motivation!Y5*Criteria!W8)+(Criteria_Amount_labour!Y5*Criteria!W3)+(Criteria_Employee_Involvement!Y5*Criteria!W4)+(Criteria_Pedestrian_Intensity!Y5*Criteria!W5)+(Criteria_Regulary_Of_Flows!Y5*Criteria!W6)+(Criteria_Flexibility!Y5*Criteria!W7)+(Criteria_TechnicalReadiness!Y5*Criteria!W9)+(Criteria_Complexity!Y5*Criteria!W10)+(Multideployability!Y5*Criteria!W11)+(Ability_to_operate_alone!Y5*Criteria!W12)+(Departements_involved!Y5*Criteria!W13)</f>
        <v>8.3398485339894371E-2</v>
      </c>
      <c r="L5" s="36">
        <f>(Employee_motivation!Z5*Criteria!X8)+(Criteria_Amount_labour!Z5*Criteria!X3)+(Criteria_Employee_Involvement!Z5*Criteria!X4)+(Criteria_Pedestrian_Intensity!Z5*Criteria!X5)+(Criteria_Regulary_Of_Flows!Z5*Criteria!X6)+(Criteria_Flexibility!Z5*Criteria!X7)+(Criteria_TechnicalReadiness!Z5*Criteria!X9)+(Criteria_Complexity!Z5*Criteria!X10)+(Multideployability!Z5*Criteria!X11)+(Ability_to_operate_alone!Z5*Criteria!X12)+(Departements_involved!Z5*Criteria!X13)</f>
        <v>8.0210945046386511E-2</v>
      </c>
      <c r="M5" s="36">
        <f>(Employee_motivation!AA5*Criteria!Y8)+(Criteria_Amount_labour!AA5*Criteria!Y3)+(Criteria_Employee_Involvement!AA5*Criteria!Y4)+(Criteria_Pedestrian_Intensity!AA5*Criteria!Y5)+(Criteria_Regulary_Of_Flows!AA5*Criteria!Y6)+(Criteria_Flexibility!AA5*Criteria!Y7)+(Criteria_TechnicalReadiness!AA5*Criteria!Y9)+(Criteria_Complexity!AA5*Criteria!Y10)+(Multideployability!AA5*Criteria!Y11)+(Ability_to_operate_alone!AA5*Criteria!Y12)+(Departements_involved!AA5*Criteria!Y13)</f>
        <v>7.9099089704611908E-2</v>
      </c>
      <c r="O5">
        <v>7</v>
      </c>
    </row>
    <row r="6" spans="1:15" ht="16.2" thickBot="1" x14ac:dyDescent="0.35">
      <c r="A6" s="5" t="s">
        <v>4</v>
      </c>
      <c r="C6" s="36">
        <f>(Employee_motivation!Q6*Criteria!O8)+(Criteria_Amount_labour!Q6*Criteria!O3)+(Criteria_Employee_Involvement!Q6*Criteria!O4)+(Criteria_Pedestrian_Intensity!Q6*Criteria!O5)+(Criteria_Regulary_Of_Flows!Q6*Criteria!O6)+(Criteria_Flexibility!Q6*Criteria!O7)+(Criteria_TechnicalReadiness!Q6*Criteria!O9)+(Criteria_Complexity!Q6*Criteria!O10)+(Multideployability!Q6*Criteria!O11)+(Ability_to_operate_alone!Q6*Criteria!O12)+(Departements_involved!Q6*Criteria!O13)</f>
        <v>0.11111111111111099</v>
      </c>
      <c r="D6" s="36">
        <f>(Employee_motivation!R6*Criteria!P8)+(Criteria_Amount_labour!R6*Criteria!P3)+(Criteria_Employee_Involvement!R6*Criteria!P4)+(Criteria_Pedestrian_Intensity!R6*Criteria!P5)+(Criteria_Regulary_Of_Flows!R6*Criteria!P6)+(Criteria_Flexibility!R6*Criteria!P7)+(Criteria_TechnicalReadiness!R6*Criteria!P9)+(Criteria_Complexity!R6*Criteria!P10)+(Multideployability!R6*Criteria!P11)+(Ability_to_operate_alone!R6*Criteria!P12)+(Departements_involved!R6*Criteria!P13)</f>
        <v>0.11111111111111099</v>
      </c>
      <c r="E6" s="36">
        <f>(Employee_motivation!S6*Criteria!Q8)+(Criteria_Amount_labour!S6*Criteria!Q3)+(Criteria_Employee_Involvement!S6*Criteria!Q4)+(Criteria_Pedestrian_Intensity!S6*Criteria!Q5)+(Criteria_Regulary_Of_Flows!S6*Criteria!Q6)+(Criteria_Flexibility!S6*Criteria!Q7)+(Criteria_TechnicalReadiness!S6*Criteria!Q9)+(Criteria_Complexity!S6*Criteria!Q10)+(Multideployability!S6*Criteria!Q11)+(Ability_to_operate_alone!S6*Criteria!Q12)+(Departements_involved!S6*Criteria!Q13)</f>
        <v>0.10550980658752715</v>
      </c>
      <c r="F6" s="36">
        <f>(Employee_motivation!T6*Criteria!R8)+(Criteria_Amount_labour!T6*Criteria!R3)+(Criteria_Employee_Involvement!T6*Criteria!R4)+(Criteria_Pedestrian_Intensity!T6*Criteria!R5)+(Criteria_Regulary_Of_Flows!T6*Criteria!R6)+(Criteria_Flexibility!T6*Criteria!R7)+(Criteria_TechnicalReadiness!T6*Criteria!R9)+(Criteria_Complexity!T6*Criteria!R10)+(Multideployability!T6*Criteria!R11)+(Ability_to_operate_alone!T6*Criteria!R12)+(Departements_involved!T6*Criteria!R13)</f>
        <v>8.8108260065099975E-2</v>
      </c>
      <c r="G6" s="36">
        <f>(Employee_motivation!U6*Criteria!S8)+(Criteria_Amount_labour!U6*Criteria!S3)+(Criteria_Employee_Involvement!U6*Criteria!S4)+(Criteria_Pedestrian_Intensity!U6*Criteria!S5)+(Criteria_Regulary_Of_Flows!U6*Criteria!S6)+(Criteria_Flexibility!U6*Criteria!S7)+(Criteria_TechnicalReadiness!U6*Criteria!S9)+(Criteria_Complexity!U6*Criteria!S10)+(Multideployability!U6*Criteria!S11)+(Ability_to_operate_alone!U6*Criteria!S12)+(Departements_involved!U6*Criteria!S13)</f>
        <v>8.2276226700554733E-2</v>
      </c>
      <c r="H6" s="36">
        <f>(Employee_motivation!V6*Criteria!T8)+(Criteria_Amount_labour!V6*Criteria!T3)+(Criteria_Employee_Involvement!V6*Criteria!T4)+(Criteria_Pedestrian_Intensity!V6*Criteria!T5)+(Criteria_Regulary_Of_Flows!V6*Criteria!T6)+(Criteria_Flexibility!V6*Criteria!T7)+(Criteria_TechnicalReadiness!V6*Criteria!T9)+(Criteria_Complexity!V6*Criteria!T10)+(Multideployability!V6*Criteria!T11)+(Ability_to_operate_alone!V6*Criteria!T12)+(Departements_involved!V6*Criteria!T13)</f>
        <v>8.5481981665054718E-2</v>
      </c>
      <c r="I6" s="36">
        <f>(Employee_motivation!W6*Criteria!U8)+(Criteria_Amount_labour!W6*Criteria!U3)+(Criteria_Employee_Involvement!W6*Criteria!U4)+(Criteria_Pedestrian_Intensity!W6*Criteria!U5)+(Criteria_Regulary_Of_Flows!W6*Criteria!U6)+(Criteria_Flexibility!W6*Criteria!U7)+(Criteria_TechnicalReadiness!W6*Criteria!U9)+(Criteria_Complexity!W6*Criteria!U10)+(Multideployability!W6*Criteria!U11)+(Ability_to_operate_alone!W6*Criteria!U12)+(Departements_involved!W6*Criteria!U13)</f>
        <v>9.0393293453383664E-2</v>
      </c>
      <c r="J6" s="36">
        <f>(Employee_motivation!X6*Criteria!V8)+(Criteria_Amount_labour!X6*Criteria!V3)+(Criteria_Employee_Involvement!X6*Criteria!V4)+(Criteria_Pedestrian_Intensity!X6*Criteria!V5)+(Criteria_Regulary_Of_Flows!X6*Criteria!V6)+(Criteria_Flexibility!X6*Criteria!V7)+(Criteria_TechnicalReadiness!X6*Criteria!V9)+(Criteria_Complexity!X6*Criteria!V10)+(Multideployability!X6*Criteria!V11)+(Ability_to_operate_alone!X6*Criteria!V12)+(Departements_involved!X6*Criteria!V13)</f>
        <v>9.1837606212575973E-2</v>
      </c>
      <c r="K6" s="36">
        <f>(Employee_motivation!Y6*Criteria!W8)+(Criteria_Amount_labour!Y6*Criteria!W3)+(Criteria_Employee_Involvement!Y6*Criteria!W4)+(Criteria_Pedestrian_Intensity!Y6*Criteria!W5)+(Criteria_Regulary_Of_Flows!Y6*Criteria!W6)+(Criteria_Flexibility!Y6*Criteria!W7)+(Criteria_TechnicalReadiness!Y6*Criteria!W9)+(Criteria_Complexity!Y6*Criteria!W10)+(Multideployability!Y6*Criteria!W11)+(Ability_to_operate_alone!Y6*Criteria!W12)+(Departements_involved!Y6*Criteria!W13)</f>
        <v>9.0853650652749127E-2</v>
      </c>
      <c r="L6" s="36">
        <f>(Employee_motivation!Z6*Criteria!X8)+(Criteria_Amount_labour!Z6*Criteria!X3)+(Criteria_Employee_Involvement!Z6*Criteria!X4)+(Criteria_Pedestrian_Intensity!Z6*Criteria!X5)+(Criteria_Regulary_Of_Flows!Z6*Criteria!X6)+(Criteria_Flexibility!Z6*Criteria!X7)+(Criteria_TechnicalReadiness!Z6*Criteria!X9)+(Criteria_Complexity!Z6*Criteria!X10)+(Multideployability!Z6*Criteria!X11)+(Ability_to_operate_alone!Z6*Criteria!X12)+(Departements_involved!Z6*Criteria!X13)</f>
        <v>8.8967110296176072E-2</v>
      </c>
      <c r="M6" s="36">
        <f>(Employee_motivation!AA6*Criteria!Y8)+(Criteria_Amount_labour!AA6*Criteria!Y3)+(Criteria_Employee_Involvement!AA6*Criteria!Y4)+(Criteria_Pedestrian_Intensity!AA6*Criteria!Y5)+(Criteria_Regulary_Of_Flows!AA6*Criteria!Y6)+(Criteria_Flexibility!AA6*Criteria!Y7)+(Criteria_TechnicalReadiness!AA6*Criteria!Y9)+(Criteria_Complexity!AA6*Criteria!Y10)+(Multideployability!AA6*Criteria!Y11)+(Ability_to_operate_alone!AA6*Criteria!Y12)+(Departements_involved!AA6*Criteria!Y13)</f>
        <v>8.7376602927309671E-2</v>
      </c>
      <c r="O6">
        <v>6</v>
      </c>
    </row>
    <row r="7" spans="1:15" ht="24" thickBot="1" x14ac:dyDescent="0.35">
      <c r="A7" s="5" t="s">
        <v>19</v>
      </c>
      <c r="C7" s="36">
        <f>(Employee_motivation!Q7*Criteria!O8)+(Criteria_Amount_labour!Q7*Criteria!O3)+(Criteria_Employee_Involvement!Q7*Criteria!O4)+(Criteria_Pedestrian_Intensity!Q7*Criteria!O5)+(Criteria_Regulary_Of_Flows!Q7*Criteria!O6)+(Criteria_Flexibility!Q7*Criteria!O7)+(Criteria_TechnicalReadiness!Q7*Criteria!O9)+(Criteria_Complexity!Q7*Criteria!O10)+(Multideployability!Q7*Criteria!O11)+(Ability_to_operate_alone!Q7*Criteria!O12)+(Departements_involved!Q7*Criteria!O13)</f>
        <v>0.11111111111111099</v>
      </c>
      <c r="D7" s="36">
        <f>(Employee_motivation!R7*Criteria!P8)+(Criteria_Amount_labour!R7*Criteria!P3)+(Criteria_Employee_Involvement!R7*Criteria!P4)+(Criteria_Pedestrian_Intensity!R7*Criteria!P5)+(Criteria_Regulary_Of_Flows!R7*Criteria!P6)+(Criteria_Flexibility!R7*Criteria!P7)+(Criteria_TechnicalReadiness!R7*Criteria!P9)+(Criteria_Complexity!R7*Criteria!P10)+(Multideployability!R7*Criteria!P11)+(Ability_to_operate_alone!R7*Criteria!P12)+(Departements_involved!R7*Criteria!P13)</f>
        <v>0.11111111111111099</v>
      </c>
      <c r="E7" s="36">
        <f>(Employee_motivation!S7*Criteria!Q8)+(Criteria_Amount_labour!S7*Criteria!Q3)+(Criteria_Employee_Involvement!S7*Criteria!Q4)+(Criteria_Pedestrian_Intensity!S7*Criteria!Q5)+(Criteria_Regulary_Of_Flows!S7*Criteria!Q6)+(Criteria_Flexibility!S7*Criteria!Q7)+(Criteria_TechnicalReadiness!S7*Criteria!Q9)+(Criteria_Complexity!S7*Criteria!Q10)+(Multideployability!S7*Criteria!Q11)+(Ability_to_operate_alone!S7*Criteria!Q12)+(Departements_involved!S7*Criteria!Q13)</f>
        <v>0.10550980658752715</v>
      </c>
      <c r="F7" s="36">
        <f>(Employee_motivation!T7*Criteria!R8)+(Criteria_Amount_labour!T7*Criteria!R3)+(Criteria_Employee_Involvement!T7*Criteria!R4)+(Criteria_Pedestrian_Intensity!T7*Criteria!R5)+(Criteria_Regulary_Of_Flows!T7*Criteria!R6)+(Criteria_Flexibility!T7*Criteria!R7)+(Criteria_TechnicalReadiness!T7*Criteria!R9)+(Criteria_Complexity!T7*Criteria!R10)+(Multideployability!T7*Criteria!R11)+(Ability_to_operate_alone!T7*Criteria!R12)+(Departements_involved!T7*Criteria!R13)</f>
        <v>8.8108260065099975E-2</v>
      </c>
      <c r="G7" s="36">
        <f>(Employee_motivation!U7*Criteria!S8)+(Criteria_Amount_labour!U7*Criteria!S3)+(Criteria_Employee_Involvement!U7*Criteria!S4)+(Criteria_Pedestrian_Intensity!U7*Criteria!S5)+(Criteria_Regulary_Of_Flows!U7*Criteria!S6)+(Criteria_Flexibility!U7*Criteria!S7)+(Criteria_TechnicalReadiness!U7*Criteria!S9)+(Criteria_Complexity!U7*Criteria!S10)+(Multideployability!U7*Criteria!S11)+(Ability_to_operate_alone!U7*Criteria!S12)+(Departements_involved!U7*Criteria!S13)</f>
        <v>8.2276226700554733E-2</v>
      </c>
      <c r="H7" s="36">
        <f>(Employee_motivation!V7*Criteria!T8)+(Criteria_Amount_labour!V7*Criteria!T3)+(Criteria_Employee_Involvement!V7*Criteria!T4)+(Criteria_Pedestrian_Intensity!V7*Criteria!T5)+(Criteria_Regulary_Of_Flows!V7*Criteria!T6)+(Criteria_Flexibility!V7*Criteria!T7)+(Criteria_TechnicalReadiness!V7*Criteria!T9)+(Criteria_Complexity!V7*Criteria!T10)+(Multideployability!V7*Criteria!T11)+(Ability_to_operate_alone!V7*Criteria!T12)+(Departements_involved!V7*Criteria!T13)</f>
        <v>8.5481981665054718E-2</v>
      </c>
      <c r="I7" s="36">
        <f>(Employee_motivation!W7*Criteria!U8)+(Criteria_Amount_labour!W7*Criteria!U3)+(Criteria_Employee_Involvement!W7*Criteria!U4)+(Criteria_Pedestrian_Intensity!W7*Criteria!U5)+(Criteria_Regulary_Of_Flows!W7*Criteria!U6)+(Criteria_Flexibility!W7*Criteria!U7)+(Criteria_TechnicalReadiness!W7*Criteria!U9)+(Criteria_Complexity!W7*Criteria!U10)+(Multideployability!W7*Criteria!U11)+(Ability_to_operate_alone!W7*Criteria!U12)+(Departements_involved!W7*Criteria!U13)</f>
        <v>9.3974338675211974E-2</v>
      </c>
      <c r="J7" s="36">
        <f>(Employee_motivation!X7*Criteria!V8)+(Criteria_Amount_labour!X7*Criteria!V3)+(Criteria_Employee_Involvement!X7*Criteria!V4)+(Criteria_Pedestrian_Intensity!X7*Criteria!V5)+(Criteria_Regulary_Of_Flows!X7*Criteria!V6)+(Criteria_Flexibility!X7*Criteria!V7)+(Criteria_TechnicalReadiness!X7*Criteria!V9)+(Criteria_Complexity!X7*Criteria!V10)+(Multideployability!X7*Criteria!V11)+(Ability_to_operate_alone!X7*Criteria!V12)+(Departements_involved!X7*Criteria!V13)</f>
        <v>9.8845101680619191E-2</v>
      </c>
      <c r="K7" s="36">
        <f>(Employee_motivation!Y7*Criteria!W8)+(Criteria_Amount_labour!Y7*Criteria!W3)+(Criteria_Employee_Involvement!Y7*Criteria!W4)+(Criteria_Pedestrian_Intensity!Y7*Criteria!W5)+(Criteria_Regulary_Of_Flows!Y7*Criteria!W6)+(Criteria_Flexibility!Y7*Criteria!W7)+(Criteria_TechnicalReadiness!Y7*Criteria!W9)+(Criteria_Complexity!Y7*Criteria!W10)+(Multideployability!Y7*Criteria!W11)+(Ability_to_operate_alone!Y7*Criteria!W12)+(Departements_involved!Y7*Criteria!W13)</f>
        <v>9.8245338595890921E-2</v>
      </c>
      <c r="L7" s="36">
        <f>(Employee_motivation!Z7*Criteria!X8)+(Criteria_Amount_labour!Z7*Criteria!X3)+(Criteria_Employee_Involvement!Z7*Criteria!X4)+(Criteria_Pedestrian_Intensity!Z7*Criteria!X5)+(Criteria_Regulary_Of_Flows!Z7*Criteria!X6)+(Criteria_Flexibility!Z7*Criteria!X7)+(Criteria_TechnicalReadiness!Z7*Criteria!X9)+(Criteria_Complexity!Z7*Criteria!X10)+(Multideployability!Z7*Criteria!X11)+(Ability_to_operate_alone!Z7*Criteria!X12)+(Departements_involved!Z7*Criteria!X13)</f>
        <v>9.7482761998278183E-2</v>
      </c>
      <c r="M7" s="36">
        <f>(Employee_motivation!AA7*Criteria!Y8)+(Criteria_Amount_labour!AA7*Criteria!Y3)+(Criteria_Employee_Involvement!AA7*Criteria!Y4)+(Criteria_Pedestrian_Intensity!AA7*Criteria!Y5)+(Criteria_Regulary_Of_Flows!AA7*Criteria!Y6)+(Criteria_Flexibility!AA7*Criteria!Y7)+(Criteria_TechnicalReadiness!AA7*Criteria!Y9)+(Criteria_Complexity!AA7*Criteria!Y10)+(Multideployability!AA7*Criteria!Y11)+(Ability_to_operate_alone!AA7*Criteria!Y12)+(Departements_involved!AA7*Criteria!Y13)</f>
        <v>9.617204520841921E-2</v>
      </c>
      <c r="O7">
        <v>4</v>
      </c>
    </row>
    <row r="8" spans="1:15" ht="15" thickBot="1" x14ac:dyDescent="0.35">
      <c r="A8" s="5" t="s">
        <v>5</v>
      </c>
      <c r="C8" s="36">
        <f>(Employee_motivation!Q8*Criteria!O8)+(Criteria_Amount_labour!Q8*Criteria!O3)+(Criteria_Employee_Involvement!Q8*Criteria!O4)+(Criteria_Pedestrian_Intensity!Q8*Criteria!O5)+(Criteria_Regulary_Of_Flows!Q8*Criteria!O6)+(Criteria_Flexibility!Q8*Criteria!O7)+(Criteria_TechnicalReadiness!Q8*Criteria!O9)+(Criteria_Complexity!Q8*Criteria!O10)+(Multideployability!Q8*Criteria!O11)+(Ability_to_operate_alone!Q8*Criteria!O12)+(Departements_involved!Q8*Criteria!O13)</f>
        <v>0.11111111111111099</v>
      </c>
      <c r="D8" s="35">
        <f>(Employee_motivation!R8*Criteria!P8)+(Criteria_Amount_labour!R8*Criteria!P3)+(Criteria_Employee_Involvement!R8*Criteria!P4)+(Criteria_Pedestrian_Intensity!R8*Criteria!P5)+(Criteria_Regulary_Of_Flows!R8*Criteria!P6)+(Criteria_Flexibility!R8*Criteria!P7)+(Criteria_TechnicalReadiness!R8*Criteria!P9)+(Criteria_Complexity!R8*Criteria!P10)+(Multideployability!R8*Criteria!P11)+(Ability_to_operate_alone!R8*Criteria!P12)+(Departements_involved!R8*Criteria!P13)</f>
        <v>0.11111111111111099</v>
      </c>
      <c r="E8" s="35">
        <f>(Employee_motivation!S8*Criteria!Q8)+(Criteria_Amount_labour!S8*Criteria!Q3)+(Criteria_Employee_Involvement!S8*Criteria!Q4)+(Criteria_Pedestrian_Intensity!S8*Criteria!Q5)+(Criteria_Regulary_Of_Flows!S8*Criteria!Q6)+(Criteria_Flexibility!S8*Criteria!Q7)+(Criteria_TechnicalReadiness!S8*Criteria!Q9)+(Criteria_Complexity!S8*Criteria!Q10)+(Multideployability!S8*Criteria!Q11)+(Ability_to_operate_alone!S8*Criteria!Q12)+(Departements_involved!S8*Criteria!Q13)</f>
        <v>8.0303936231399697E-2</v>
      </c>
      <c r="F8" s="35">
        <f>(Employee_motivation!T8*Criteria!R8)+(Criteria_Amount_labour!T8*Criteria!R3)+(Criteria_Employee_Involvement!T8*Criteria!R4)+(Criteria_Pedestrian_Intensity!T8*Criteria!R5)+(Criteria_Regulary_Of_Flows!T8*Criteria!R6)+(Criteria_Flexibility!T8*Criteria!R7)+(Criteria_TechnicalReadiness!T8*Criteria!R9)+(Criteria_Complexity!T8*Criteria!R10)+(Multideployability!T8*Criteria!R11)+(Ability_to_operate_alone!T8*Criteria!R12)+(Departements_involved!T8*Criteria!R13)</f>
        <v>5.9380353250791162E-2</v>
      </c>
      <c r="G8" s="35">
        <f>(Employee_motivation!U8*Criteria!S8)+(Criteria_Amount_labour!U8*Criteria!S3)+(Criteria_Employee_Involvement!U8*Criteria!S4)+(Criteria_Pedestrian_Intensity!U8*Criteria!S5)+(Criteria_Regulary_Of_Flows!U8*Criteria!S6)+(Criteria_Flexibility!U8*Criteria!S7)+(Criteria_TechnicalReadiness!U8*Criteria!S9)+(Criteria_Complexity!U8*Criteria!S10)+(Multideployability!U8*Criteria!S11)+(Ability_to_operate_alone!U8*Criteria!S12)+(Departements_involved!U8*Criteria!S13)</f>
        <v>4.9310611181667616E-2</v>
      </c>
      <c r="H8" s="35">
        <f>(Employee_motivation!V8*Criteria!T8)+(Criteria_Amount_labour!V8*Criteria!T3)+(Criteria_Employee_Involvement!V8*Criteria!T4)+(Criteria_Pedestrian_Intensity!V8*Criteria!T5)+(Criteria_Regulary_Of_Flows!V8*Criteria!T6)+(Criteria_Flexibility!V8*Criteria!T7)+(Criteria_TechnicalReadiness!V8*Criteria!T9)+(Criteria_Complexity!V8*Criteria!T10)+(Multideployability!V8*Criteria!T11)+(Ability_to_operate_alone!V8*Criteria!T12)+(Departements_involved!V8*Criteria!T13)</f>
        <v>4.2517377260458178E-2</v>
      </c>
      <c r="I8" s="35">
        <f>(Employee_motivation!W8*Criteria!U8)+(Criteria_Amount_labour!W8*Criteria!U3)+(Criteria_Employee_Involvement!W8*Criteria!U4)+(Criteria_Pedestrian_Intensity!W8*Criteria!U5)+(Criteria_Regulary_Of_Flows!W8*Criteria!U6)+(Criteria_Flexibility!W8*Criteria!U7)+(Criteria_TechnicalReadiness!W8*Criteria!U9)+(Criteria_Complexity!W8*Criteria!U10)+(Multideployability!W8*Criteria!U11)+(Ability_to_operate_alone!W8*Criteria!U12)+(Departements_involved!W8*Criteria!U13)</f>
        <v>3.6781365870610185E-2</v>
      </c>
      <c r="J8" s="36">
        <f>(Employee_motivation!X8*Criteria!V8)+(Criteria_Amount_labour!X8*Criteria!V3)+(Criteria_Employee_Involvement!X8*Criteria!V4)+(Criteria_Pedestrian_Intensity!X8*Criteria!V5)+(Criteria_Regulary_Of_Flows!X8*Criteria!V6)+(Criteria_Flexibility!X8*Criteria!V7)+(Criteria_TechnicalReadiness!X8*Criteria!V9)+(Criteria_Complexity!X8*Criteria!V10)+(Multideployability!X8*Criteria!V11)+(Ability_to_operate_alone!X8*Criteria!V12)+(Departements_involved!X8*Criteria!V13)</f>
        <v>3.6219605314521855E-2</v>
      </c>
      <c r="K8" s="36">
        <f>(Employee_motivation!Y8*Criteria!W8)+(Criteria_Amount_labour!Y8*Criteria!W3)+(Criteria_Employee_Involvement!Y8*Criteria!W4)+(Criteria_Pedestrian_Intensity!Y8*Criteria!W5)+(Criteria_Regulary_Of_Flows!Y8*Criteria!W6)+(Criteria_Flexibility!Y8*Criteria!W7)+(Criteria_TechnicalReadiness!Y8*Criteria!W9)+(Criteria_Complexity!Y8*Criteria!W10)+(Multideployability!Y8*Criteria!W11)+(Ability_to_operate_alone!Y8*Criteria!W12)+(Departements_involved!Y8*Criteria!W13)</f>
        <v>4.1753660967436261E-2</v>
      </c>
      <c r="L8" s="36">
        <f>(Employee_motivation!Z8*Criteria!X8)+(Criteria_Amount_labour!Z8*Criteria!X3)+(Criteria_Employee_Involvement!Z8*Criteria!X4)+(Criteria_Pedestrian_Intensity!Z8*Criteria!X5)+(Criteria_Regulary_Of_Flows!Z8*Criteria!X6)+(Criteria_Flexibility!Z8*Criteria!X7)+(Criteria_TechnicalReadiness!Z8*Criteria!X9)+(Criteria_Complexity!Z8*Criteria!X10)+(Multideployability!Z8*Criteria!X11)+(Ability_to_operate_alone!Z8*Criteria!X12)+(Departements_involved!Z8*Criteria!X13)</f>
        <v>4.6437522227186688E-2</v>
      </c>
      <c r="M8" s="36">
        <f>(Employee_motivation!AA8*Criteria!Y8)+(Criteria_Amount_labour!AA8*Criteria!Y3)+(Criteria_Employee_Involvement!AA8*Criteria!Y4)+(Criteria_Pedestrian_Intensity!AA8*Criteria!Y5)+(Criteria_Regulary_Of_Flows!AA8*Criteria!Y6)+(Criteria_Flexibility!AA8*Criteria!Y7)+(Criteria_TechnicalReadiness!AA8*Criteria!Y9)+(Criteria_Complexity!AA8*Criteria!Y10)+(Multideployability!AA8*Criteria!Y11)+(Ability_to_operate_alone!AA8*Criteria!Y12)+(Departements_involved!AA8*Criteria!Y13)</f>
        <v>5.051369445069006E-2</v>
      </c>
      <c r="O8">
        <v>11</v>
      </c>
    </row>
    <row r="9" spans="1:15" ht="31.8" thickBot="1" x14ac:dyDescent="0.35">
      <c r="A9" s="5" t="s">
        <v>14</v>
      </c>
      <c r="C9" s="36">
        <f>(Employee_motivation!Q9*Criteria!O8)+(Criteria_Amount_labour!Q9*Criteria!O3)+(Criteria_Employee_Involvement!Q9*Criteria!O4)+(Criteria_Pedestrian_Intensity!Q9*Criteria!O5)+(Criteria_Regulary_Of_Flows!Q9*Criteria!O6)+(Criteria_Flexibility!Q9*Criteria!O7)+(Criteria_TechnicalReadiness!Q9*Criteria!O9)+(Criteria_Complexity!Q9*Criteria!O10)+(Multideployability!Q9*Criteria!O11)+(Ability_to_operate_alone!Q9*Criteria!O12)+(Departements_involved!Q9*Criteria!O13)</f>
        <v>0.11111111111111099</v>
      </c>
      <c r="D9" s="36">
        <f>(Employee_motivation!R9*Criteria!P8)+(Criteria_Amount_labour!R9*Criteria!P3)+(Criteria_Employee_Involvement!R9*Criteria!P4)+(Criteria_Pedestrian_Intensity!R9*Criteria!P5)+(Criteria_Regulary_Of_Flows!R9*Criteria!P6)+(Criteria_Flexibility!R9*Criteria!P7)+(Criteria_TechnicalReadiness!R9*Criteria!P9)+(Criteria_Complexity!R9*Criteria!P10)+(Multideployability!R9*Criteria!P11)+(Ability_to_operate_alone!R9*Criteria!P12)+(Departements_involved!R9*Criteria!P13)</f>
        <v>0.11111111111111099</v>
      </c>
      <c r="E9" s="36">
        <f>(Employee_motivation!S9*Criteria!Q8)+(Criteria_Amount_labour!S9*Criteria!Q3)+(Criteria_Employee_Involvement!S9*Criteria!Q4)+(Criteria_Pedestrian_Intensity!S9*Criteria!Q5)+(Criteria_Regulary_Of_Flows!S9*Criteria!Q6)+(Criteria_Flexibility!S9*Criteria!Q7)+(Criteria_TechnicalReadiness!S9*Criteria!Q9)+(Criteria_Complexity!S9*Criteria!Q10)+(Multideployability!S9*Criteria!Q11)+(Ability_to_operate_alone!S9*Criteria!Q12)+(Departements_involved!S9*Criteria!Q13)</f>
        <v>0.10550980658752715</v>
      </c>
      <c r="F9" s="36">
        <f>(Employee_motivation!T9*Criteria!R8)+(Criteria_Amount_labour!T9*Criteria!R3)+(Criteria_Employee_Involvement!T9*Criteria!R4)+(Criteria_Pedestrian_Intensity!T9*Criteria!R5)+(Criteria_Regulary_Of_Flows!T9*Criteria!R6)+(Criteria_Flexibility!T9*Criteria!R7)+(Criteria_TechnicalReadiness!T9*Criteria!R9)+(Criteria_Complexity!T9*Criteria!R10)+(Multideployability!T9*Criteria!R11)+(Ability_to_operate_alone!T9*Criteria!R12)+(Departements_involved!T9*Criteria!R13)</f>
        <v>8.8108260065099975E-2</v>
      </c>
      <c r="G9" s="35">
        <f>(Employee_motivation!U9*Criteria!S8)+(Criteria_Amount_labour!U9*Criteria!S3)+(Criteria_Employee_Involvement!U9*Criteria!S4)+(Criteria_Pedestrian_Intensity!U9*Criteria!S5)+(Criteria_Regulary_Of_Flows!U9*Criteria!S6)+(Criteria_Flexibility!U9*Criteria!S7)+(Criteria_TechnicalReadiness!U9*Criteria!S9)+(Criteria_Complexity!U9*Criteria!S10)+(Multideployability!U9*Criteria!S11)+(Ability_to_operate_alone!U9*Criteria!S12)+(Departements_involved!U9*Criteria!S13)</f>
        <v>7.7401007101061153E-2</v>
      </c>
      <c r="H9" s="35">
        <f>(Employee_motivation!V9*Criteria!T8)+(Criteria_Amount_labour!V9*Criteria!T3)+(Criteria_Employee_Involvement!V9*Criteria!T4)+(Criteria_Pedestrian_Intensity!V9*Criteria!T5)+(Criteria_Regulary_Of_Flows!V9*Criteria!T6)+(Criteria_Flexibility!V9*Criteria!T7)+(Criteria_TechnicalReadiness!V9*Criteria!T9)+(Criteria_Complexity!V9*Criteria!T10)+(Multideployability!V9*Criteria!T11)+(Ability_to_operate_alone!V9*Criteria!T12)+(Departements_involved!V9*Criteria!T13)</f>
        <v>6.8959769708256263E-2</v>
      </c>
      <c r="I9" s="35">
        <f>(Employee_motivation!W9*Criteria!U8)+(Criteria_Amount_labour!W9*Criteria!U3)+(Criteria_Employee_Involvement!W9*Criteria!U4)+(Criteria_Pedestrian_Intensity!W9*Criteria!U5)+(Criteria_Regulary_Of_Flows!W9*Criteria!U6)+(Criteria_Flexibility!W9*Criteria!U7)+(Criteria_TechnicalReadiness!W9*Criteria!U9)+(Criteria_Complexity!W9*Criteria!U10)+(Multideployability!W9*Criteria!U11)+(Ability_to_operate_alone!W9*Criteria!U12)+(Departements_involved!W9*Criteria!U13)</f>
        <v>7.3299754706055376E-2</v>
      </c>
      <c r="J9" s="36">
        <f>(Employee_motivation!X9*Criteria!V8)+(Criteria_Amount_labour!X9*Criteria!V3)+(Criteria_Employee_Involvement!X9*Criteria!V4)+(Criteria_Pedestrian_Intensity!X9*Criteria!V5)+(Criteria_Regulary_Of_Flows!X9*Criteria!V6)+(Criteria_Flexibility!X9*Criteria!V7)+(Criteria_TechnicalReadiness!X9*Criteria!V9)+(Criteria_Complexity!X9*Criteria!V10)+(Multideployability!X9*Criteria!V11)+(Ability_to_operate_alone!X9*Criteria!V12)+(Departements_involved!X9*Criteria!V13)</f>
        <v>7.3357673957700736E-2</v>
      </c>
      <c r="K9" s="36">
        <f>(Employee_motivation!Y9*Criteria!W8)+(Criteria_Amount_labour!Y9*Criteria!W3)+(Criteria_Employee_Involvement!Y9*Criteria!W4)+(Criteria_Pedestrian_Intensity!Y9*Criteria!W5)+(Criteria_Regulary_Of_Flows!Y9*Criteria!W6)+(Criteria_Flexibility!Y9*Criteria!W7)+(Criteria_TechnicalReadiness!Y9*Criteria!W9)+(Criteria_Complexity!Y9*Criteria!W10)+(Multideployability!Y9*Criteria!W11)+(Ability_to_operate_alone!Y9*Criteria!W12)+(Departements_involved!Y9*Criteria!W13)</f>
        <v>7.1066052376467195E-2</v>
      </c>
      <c r="L9" s="36">
        <f>(Employee_motivation!Z9*Criteria!X8)+(Criteria_Amount_labour!Z9*Criteria!X3)+(Criteria_Employee_Involvement!Z9*Criteria!X4)+(Criteria_Pedestrian_Intensity!Z9*Criteria!X5)+(Criteria_Regulary_Of_Flows!Z9*Criteria!X6)+(Criteria_Flexibility!Z9*Criteria!X7)+(Criteria_TechnicalReadiness!Z9*Criteria!X9)+(Criteria_Complexity!Z9*Criteria!X10)+(Multideployability!Z9*Criteria!X11)+(Ability_to_operate_alone!Z9*Criteria!X12)+(Departements_involved!Z9*Criteria!X13)</f>
        <v>6.9121354707376972E-2</v>
      </c>
      <c r="M9" s="36">
        <f>(Employee_motivation!AA9*Criteria!Y8)+(Criteria_Amount_labour!AA9*Criteria!Y3)+(Criteria_Employee_Involvement!AA9*Criteria!Y4)+(Criteria_Pedestrian_Intensity!AA9*Criteria!Y5)+(Criteria_Regulary_Of_Flows!AA9*Criteria!Y6)+(Criteria_Flexibility!AA9*Criteria!Y7)+(Criteria_TechnicalReadiness!AA9*Criteria!Y9)+(Criteria_Complexity!AA9*Criteria!Y10)+(Multideployability!AA9*Criteria!Y11)+(Ability_to_operate_alone!AA9*Criteria!Y12)+(Departements_involved!AA9*Criteria!Y13)</f>
        <v>7.050781153167511E-2</v>
      </c>
      <c r="O9">
        <v>9</v>
      </c>
    </row>
    <row r="10" spans="1:15" ht="16.2" thickBot="1" x14ac:dyDescent="0.35">
      <c r="A10" s="5" t="s">
        <v>15</v>
      </c>
      <c r="C10" s="36">
        <f>(Employee_motivation!Q10*Criteria!O8)+(Criteria_Amount_labour!Q10*Criteria!O3)+(Criteria_Employee_Involvement!Q10*Criteria!O4)+(Criteria_Pedestrian_Intensity!Q10*Criteria!O5)+(Criteria_Regulary_Of_Flows!Q10*Criteria!O6)+(Criteria_Flexibility!Q10*Criteria!O7)+(Criteria_TechnicalReadiness!Q10*Criteria!O9)+(Criteria_Complexity!Q10*Criteria!O10)+(Multideployability!Q10*Criteria!O11)+(Ability_to_operate_alone!Q10*Criteria!O12)+(Departements_involved!Q10*Criteria!O13)</f>
        <v>0.11111111111111099</v>
      </c>
      <c r="D10" s="36">
        <f>(Employee_motivation!R10*Criteria!P8)+(Criteria_Amount_labour!R10*Criteria!P3)+(Criteria_Employee_Involvement!R10*Criteria!P4)+(Criteria_Pedestrian_Intensity!R10*Criteria!P5)+(Criteria_Regulary_Of_Flows!R10*Criteria!P6)+(Criteria_Flexibility!R10*Criteria!P7)+(Criteria_TechnicalReadiness!R10*Criteria!P9)+(Criteria_Complexity!R10*Criteria!P10)+(Multideployability!R10*Criteria!P11)+(Ability_to_operate_alone!R10*Criteria!P12)+(Departements_involved!R10*Criteria!P13)</f>
        <v>0.11111111111111099</v>
      </c>
      <c r="E10" s="36">
        <f>(Employee_motivation!S10*Criteria!Q8)+(Criteria_Amount_labour!S10*Criteria!Q3)+(Criteria_Employee_Involvement!S10*Criteria!Q4)+(Criteria_Pedestrian_Intensity!S10*Criteria!Q5)+(Criteria_Regulary_Of_Flows!S10*Criteria!Q6)+(Criteria_Flexibility!S10*Criteria!Q7)+(Criteria_TechnicalReadiness!S10*Criteria!Q9)+(Criteria_Complexity!S10*Criteria!Q10)+(Multideployability!S10*Criteria!Q11)+(Ability_to_operate_alone!S10*Criteria!Q12)+(Departements_involved!S10*Criteria!Q13)</f>
        <v>0.10550980658752715</v>
      </c>
      <c r="F10" s="36">
        <f>(Employee_motivation!T10*Criteria!R8)+(Criteria_Amount_labour!T10*Criteria!R3)+(Criteria_Employee_Involvement!T10*Criteria!R4)+(Criteria_Pedestrian_Intensity!T10*Criteria!R5)+(Criteria_Regulary_Of_Flows!T10*Criteria!R6)+(Criteria_Flexibility!T10*Criteria!R7)+(Criteria_TechnicalReadiness!T10*Criteria!R9)+(Criteria_Complexity!T10*Criteria!R10)+(Multideployability!T10*Criteria!R11)+(Ability_to_operate_alone!T10*Criteria!R12)+(Departements_involved!T10*Criteria!R13)</f>
        <v>8.8108260065099975E-2</v>
      </c>
      <c r="G10" s="36">
        <f>(Employee_motivation!U10*Criteria!S8)+(Criteria_Amount_labour!U10*Criteria!S3)+(Criteria_Employee_Involvement!U10*Criteria!S4)+(Criteria_Pedestrian_Intensity!U10*Criteria!S5)+(Criteria_Regulary_Of_Flows!U10*Criteria!S6)+(Criteria_Flexibility!U10*Criteria!S7)+(Criteria_TechnicalReadiness!U10*Criteria!S9)+(Criteria_Complexity!U10*Criteria!S10)+(Multideployability!U10*Criteria!S11)+(Ability_to_operate_alone!U10*Criteria!S12)+(Departements_involved!U10*Criteria!S13)</f>
        <v>0.10463840631211874</v>
      </c>
      <c r="H10" s="36">
        <f>(Employee_motivation!V10*Criteria!T8)+(Criteria_Amount_labour!V10*Criteria!T3)+(Criteria_Employee_Involvement!V10*Criteria!T4)+(Criteria_Pedestrian_Intensity!V10*Criteria!T5)+(Criteria_Regulary_Of_Flows!V10*Criteria!T6)+(Criteria_Flexibility!V10*Criteria!T7)+(Criteria_TechnicalReadiness!V10*Criteria!T9)+(Criteria_Complexity!V10*Criteria!T10)+(Multideployability!V10*Criteria!T11)+(Ability_to_operate_alone!V10*Criteria!T12)+(Departements_involved!V10*Criteria!T13)</f>
        <v>0.11653813283017928</v>
      </c>
      <c r="I10" s="36">
        <f>(Employee_motivation!W10*Criteria!U8)+(Criteria_Amount_labour!W10*Criteria!U3)+(Criteria_Employee_Involvement!W10*Criteria!U4)+(Criteria_Pedestrian_Intensity!W10*Criteria!U5)+(Criteria_Regulary_Of_Flows!W10*Criteria!U6)+(Criteria_Flexibility!W10*Criteria!U7)+(Criteria_TechnicalReadiness!W10*Criteria!U9)+(Criteria_Complexity!W10*Criteria!U10)+(Multideployability!W10*Criteria!U11)+(Ability_to_operate_alone!W10*Criteria!U12)+(Departements_involved!W10*Criteria!U13)</f>
        <v>0.11688277303903558</v>
      </c>
      <c r="J10" s="36">
        <f>(Employee_motivation!X10*Criteria!V8)+(Criteria_Amount_labour!X10*Criteria!V3)+(Criteria_Employee_Involvement!X10*Criteria!V4)+(Criteria_Pedestrian_Intensity!X10*Criteria!V5)+(Criteria_Regulary_Of_Flows!X10*Criteria!V6)+(Criteria_Flexibility!X10*Criteria!V7)+(Criteria_TechnicalReadiness!X10*Criteria!V9)+(Criteria_Complexity!X10*Criteria!V10)+(Multideployability!X10*Criteria!V11)+(Ability_to_operate_alone!X10*Criteria!V12)+(Departements_involved!X10*Criteria!V13)</f>
        <v>0.10846531131248839</v>
      </c>
      <c r="K10" s="36">
        <f>(Employee_motivation!Y10*Criteria!W8)+(Criteria_Amount_labour!Y10*Criteria!W3)+(Criteria_Employee_Involvement!Y10*Criteria!W4)+(Criteria_Pedestrian_Intensity!Y10*Criteria!W5)+(Criteria_Regulary_Of_Flows!Y10*Criteria!W6)+(Criteria_Flexibility!Y10*Criteria!W7)+(Criteria_TechnicalReadiness!Y10*Criteria!W9)+(Criteria_Complexity!Y10*Criteria!W10)+(Multideployability!Y10*Criteria!W11)+(Ability_to_operate_alone!Y10*Criteria!W12)+(Departements_involved!Y10*Criteria!W13)</f>
        <v>9.8935720782566156E-2</v>
      </c>
      <c r="L10" s="36">
        <f>(Employee_motivation!Z10*Criteria!X8)+(Criteria_Amount_labour!Z10*Criteria!X3)+(Criteria_Employee_Involvement!Z10*Criteria!X4)+(Criteria_Pedestrian_Intensity!Z10*Criteria!X5)+(Criteria_Regulary_Of_Flows!Z10*Criteria!X6)+(Criteria_Flexibility!Z10*Criteria!X7)+(Criteria_TechnicalReadiness!Z10*Criteria!X9)+(Criteria_Complexity!Z10*Criteria!X10)+(Multideployability!Z10*Criteria!X11)+(Ability_to_operate_alone!Z10*Criteria!X12)+(Departements_involved!Z10*Criteria!X13)</f>
        <v>9.1476732327776089E-2</v>
      </c>
      <c r="M10" s="36">
        <f>(Employee_motivation!AA10*Criteria!Y8)+(Criteria_Amount_labour!AA10*Criteria!Y3)+(Criteria_Employee_Involvement!AA10*Criteria!Y4)+(Criteria_Pedestrian_Intensity!AA10*Criteria!Y5)+(Criteria_Regulary_Of_Flows!AA10*Criteria!Y6)+(Criteria_Flexibility!AA10*Criteria!Y7)+(Criteria_TechnicalReadiness!AA10*Criteria!Y9)+(Criteria_Complexity!AA10*Criteria!Y10)+(Multideployability!AA10*Criteria!Y11)+(Ability_to_operate_alone!AA10*Criteria!Y12)+(Departements_involved!AA10*Criteria!Y13)</f>
        <v>8.6414462471286341E-2</v>
      </c>
      <c r="O10">
        <v>3</v>
      </c>
    </row>
    <row r="11" spans="1:15" ht="15" thickBot="1" x14ac:dyDescent="0.35">
      <c r="A11" s="5" t="s">
        <v>16</v>
      </c>
      <c r="C11" s="35">
        <f>(Employee_motivation!Q11*Criteria!O8)+(Criteria_Amount_labour!Q11*Criteria!O3)+(Criteria_Employee_Involvement!Q11*Criteria!O4)+(Criteria_Pedestrian_Intensity!Q11*Criteria!O5)+(Criteria_Regulary_Of_Flows!Q11*Criteria!O6)+(Criteria_Flexibility!Q11*Criteria!O7)+(Criteria_TechnicalReadiness!Q11*Criteria!O9)+(Criteria_Complexity!Q11*Criteria!O10)+(Multideployability!Q11*Criteria!O11)+(Ability_to_operate_alone!Q11*Criteria!O12)+(Departements_involved!Q11*Criteria!O13)</f>
        <v>0</v>
      </c>
      <c r="D11" s="35">
        <f>(Employee_motivation!R11*Criteria!P8)+(Criteria_Amount_labour!R11*Criteria!P3)+(Criteria_Employee_Involvement!R11*Criteria!P4)+(Criteria_Pedestrian_Intensity!R11*Criteria!P5)+(Criteria_Regulary_Of_Flows!R11*Criteria!P6)+(Criteria_Flexibility!R11*Criteria!P7)+(Criteria_TechnicalReadiness!R11*Criteria!P9)+(Criteria_Complexity!R11*Criteria!P10)+(Multideployability!R11*Criteria!P11)+(Ability_to_operate_alone!R11*Criteria!P12)+(Departements_involved!R11*Criteria!P13)</f>
        <v>0</v>
      </c>
      <c r="E11" s="35">
        <f>(Employee_motivation!S11*Criteria!Q8)+(Criteria_Amount_labour!S11*Criteria!Q3)+(Criteria_Employee_Involvement!S11*Criteria!Q4)+(Criteria_Pedestrian_Intensity!S11*Criteria!Q5)+(Criteria_Regulary_Of_Flows!S11*Criteria!Q6)+(Criteria_Flexibility!S11*Criteria!Q7)+(Criteria_TechnicalReadiness!S11*Criteria!Q9)+(Criteria_Complexity!S11*Criteria!Q10)+(Multideployability!S11*Criteria!Q11)+(Ability_to_operate_alone!S11*Criteria!Q12)+(Departements_involved!S11*Criteria!Q13)</f>
        <v>2.5205870356127452E-2</v>
      </c>
      <c r="F11" s="35">
        <f>(Employee_motivation!T11*Criteria!R8)+(Criteria_Amount_labour!T11*Criteria!R3)+(Criteria_Employee_Involvement!T11*Criteria!R4)+(Criteria_Pedestrian_Intensity!T11*Criteria!R5)+(Criteria_Regulary_Of_Flows!T11*Criteria!R6)+(Criteria_Flexibility!T11*Criteria!R7)+(Criteria_TechnicalReadiness!T11*Criteria!R9)+(Criteria_Complexity!T11*Criteria!R10)+(Multideployability!T11*Criteria!R11)+(Ability_to_operate_alone!T11*Criteria!R12)+(Departements_involved!T11*Criteria!R13)</f>
        <v>2.8727906814308812E-2</v>
      </c>
      <c r="G11" s="35">
        <f>(Employee_motivation!U11*Criteria!S8)+(Criteria_Amount_labour!U11*Criteria!S3)+(Criteria_Employee_Involvement!U11*Criteria!S4)+(Criteria_Pedestrian_Intensity!U11*Criteria!S5)+(Criteria_Regulary_Of_Flows!U11*Criteria!S6)+(Criteria_Flexibility!U11*Criteria!S7)+(Criteria_TechnicalReadiness!U11*Criteria!S9)+(Criteria_Complexity!U11*Criteria!S10)+(Multideployability!U11*Criteria!S11)+(Ability_to_operate_alone!U11*Criteria!S12)+(Departements_involved!U11*Criteria!S13)</f>
        <v>2.8090395919393545E-2</v>
      </c>
      <c r="H11" s="35">
        <f>(Employee_motivation!V11*Criteria!T8)+(Criteria_Amount_labour!V11*Criteria!T3)+(Criteria_Employee_Involvement!V11*Criteria!T4)+(Criteria_Pedestrian_Intensity!V11*Criteria!T5)+(Criteria_Regulary_Of_Flows!V11*Criteria!T6)+(Criteria_Flexibility!V11*Criteria!T7)+(Criteria_TechnicalReadiness!V11*Criteria!T9)+(Criteria_Complexity!V11*Criteria!T10)+(Multideployability!V11*Criteria!T11)+(Ability_to_operate_alone!V11*Criteria!T12)+(Departements_involved!V11*Criteria!T13)</f>
        <v>2.6442392447798089E-2</v>
      </c>
      <c r="I11" s="35">
        <f>(Employee_motivation!W11*Criteria!U8)+(Criteria_Amount_labour!W11*Criteria!U3)+(Criteria_Employee_Involvement!W11*Criteria!U4)+(Criteria_Pedestrian_Intensity!W11*Criteria!U5)+(Criteria_Regulary_Of_Flows!W11*Criteria!U6)+(Criteria_Flexibility!W11*Criteria!U7)+(Criteria_TechnicalReadiness!W11*Criteria!U9)+(Criteria_Complexity!W11*Criteria!U10)+(Multideployability!W11*Criteria!U11)+(Ability_to_operate_alone!W11*Criteria!U12)+(Departements_involved!W11*Criteria!U13)</f>
        <v>2.417931041122709E-2</v>
      </c>
      <c r="J11" s="35">
        <f>(Employee_motivation!X11*Criteria!V8)+(Criteria_Amount_labour!X11*Criteria!V3)+(Criteria_Employee_Involvement!X11*Criteria!V4)+(Criteria_Pedestrian_Intensity!X11*Criteria!V5)+(Criteria_Regulary_Of_Flows!X11*Criteria!V6)+(Criteria_Flexibility!X11*Criteria!V7)+(Criteria_TechnicalReadiness!X11*Criteria!V9)+(Criteria_Complexity!X11*Criteria!V10)+(Multideployability!X11*Criteria!V11)+(Ability_to_operate_alone!X11*Criteria!V12)+(Departements_involved!X11*Criteria!V13)</f>
        <v>3.096753477751835E-2</v>
      </c>
      <c r="K11" s="35">
        <f>(Employee_motivation!Y11*Criteria!W8)+(Criteria_Amount_labour!Y11*Criteria!W3)+(Criteria_Employee_Involvement!Y11*Criteria!W4)+(Criteria_Pedestrian_Intensity!Y11*Criteria!W5)+(Criteria_Regulary_Of_Flows!Y11*Criteria!W6)+(Criteria_Flexibility!Y11*Criteria!W7)+(Criteria_TechnicalReadiness!Y11*Criteria!W9)+(Criteria_Complexity!Y11*Criteria!W10)+(Multideployability!Y11*Criteria!W11)+(Ability_to_operate_alone!Y11*Criteria!W12)+(Departements_involved!Y11*Criteria!W13)</f>
        <v>3.6430415440888854E-2</v>
      </c>
      <c r="L11" s="35">
        <f>(Employee_motivation!Z11*Criteria!X8)+(Criteria_Amount_labour!Z11*Criteria!X3)+(Criteria_Employee_Involvement!Z11*Criteria!X4)+(Criteria_Pedestrian_Intensity!Z11*Criteria!X5)+(Criteria_Regulary_Of_Flows!Z11*Criteria!X6)+(Criteria_Flexibility!Z11*Criteria!X7)+(Criteria_TechnicalReadiness!Z11*Criteria!X9)+(Criteria_Complexity!Z11*Criteria!X10)+(Multideployability!Z11*Criteria!X11)+(Ability_to_operate_alone!Z11*Criteria!X12)+(Departements_involved!Z11*Criteria!X13)</f>
        <v>3.9482774583583791E-2</v>
      </c>
      <c r="M11" s="35">
        <f>(Employee_motivation!AA11*Criteria!Y8)+(Criteria_Amount_labour!AA11*Criteria!Y3)+(Criteria_Employee_Involvement!AA11*Criteria!Y4)+(Criteria_Pedestrian_Intensity!AA11*Criteria!Y5)+(Criteria_Regulary_Of_Flows!AA11*Criteria!Y6)+(Criteria_Flexibility!AA11*Criteria!Y7)+(Criteria_TechnicalReadiness!AA11*Criteria!Y9)+(Criteria_Complexity!AA11*Criteria!Y10)+(Multideployability!AA11*Criteria!Y11)+(Ability_to_operate_alone!AA11*Criteria!Y12)+(Departements_involved!AA11*Criteria!Y13)</f>
        <v>4.1186116750540319E-2</v>
      </c>
      <c r="O11">
        <v>12</v>
      </c>
    </row>
    <row r="12" spans="1:15" ht="16.2" thickBot="1" x14ac:dyDescent="0.35">
      <c r="A12" s="5" t="s">
        <v>9</v>
      </c>
      <c r="C12" s="35">
        <f>(Employee_motivation!Q12*Criteria!O8)+(Criteria_Amount_labour!Q12*Criteria!O3)+(Criteria_Employee_Involvement!Q12*Criteria!O4)+(Criteria_Pedestrian_Intensity!Q12*Criteria!O5)+(Criteria_Regulary_Of_Flows!Q12*Criteria!O6)+(Criteria_Flexibility!Q12*Criteria!O7)+(Criteria_TechnicalReadiness!Q12*Criteria!O9)+(Criteria_Complexity!Q12*Criteria!O10)+(Multideployability!Q12*Criteria!O11)+(Ability_to_operate_alone!Q12*Criteria!O12)+(Departements_involved!Q12*Criteria!O13)</f>
        <v>0</v>
      </c>
      <c r="D12" s="35">
        <f>(Employee_motivation!R12*Criteria!P8)+(Criteria_Amount_labour!R12*Criteria!P3)+(Criteria_Employee_Involvement!R12*Criteria!P4)+(Criteria_Pedestrian_Intensity!R12*Criteria!P5)+(Criteria_Regulary_Of_Flows!R12*Criteria!P6)+(Criteria_Flexibility!R12*Criteria!P7)+(Criteria_TechnicalReadiness!R12*Criteria!P9)+(Criteria_Complexity!R12*Criteria!P10)+(Multideployability!R12*Criteria!P11)+(Ability_to_operate_alone!R12*Criteria!P12)+(Departements_involved!R12*Criteria!P13)</f>
        <v>0</v>
      </c>
      <c r="E12" s="35">
        <f>(Employee_motivation!S12*Criteria!Q8)+(Criteria_Amount_labour!S12*Criteria!Q3)+(Criteria_Employee_Involvement!S12*Criteria!Q4)+(Criteria_Pedestrian_Intensity!S12*Criteria!Q5)+(Criteria_Regulary_Of_Flows!S12*Criteria!Q6)+(Criteria_Flexibility!S12*Criteria!Q7)+(Criteria_TechnicalReadiness!S12*Criteria!Q9)+(Criteria_Complexity!S12*Criteria!Q10)+(Multideployability!S12*Criteria!Q11)+(Ability_to_operate_alone!S12*Criteria!Q12)+(Departements_involved!S12*Criteria!Q13)</f>
        <v>0</v>
      </c>
      <c r="F12" s="35">
        <f>(Employee_motivation!T12*Criteria!R8)+(Criteria_Amount_labour!T12*Criteria!R3)+(Criteria_Employee_Involvement!T12*Criteria!R4)+(Criteria_Pedestrian_Intensity!T12*Criteria!R5)+(Criteria_Regulary_Of_Flows!T12*Criteria!R6)+(Criteria_Flexibility!T12*Criteria!R7)+(Criteria_TechnicalReadiness!T12*Criteria!R9)+(Criteria_Complexity!T12*Criteria!R10)+(Multideployability!T12*Criteria!R11)+(Ability_to_operate_alone!T12*Criteria!R12)+(Departements_involved!T12*Criteria!R13)</f>
        <v>7.1124541870076691E-2</v>
      </c>
      <c r="G12" s="35">
        <f>(Employee_motivation!U12*Criteria!S8)+(Criteria_Amount_labour!U12*Criteria!S3)+(Criteria_Employee_Involvement!U12*Criteria!S4)+(Criteria_Pedestrian_Intensity!U12*Criteria!S5)+(Criteria_Regulary_Of_Flows!U12*Criteria!S6)+(Criteria_Flexibility!U12*Criteria!S7)+(Criteria_TechnicalReadiness!U12*Criteria!S9)+(Criteria_Complexity!U12*Criteria!S10)+(Multideployability!U12*Criteria!S11)+(Ability_to_operate_alone!U12*Criteria!S12)+(Departements_involved!U12*Criteria!S13)</f>
        <v>8.3105171417952151E-2</v>
      </c>
      <c r="H12" s="35">
        <f>(Employee_motivation!V12*Criteria!T8)+(Criteria_Amount_labour!V12*Criteria!T3)+(Criteria_Employee_Involvement!V12*Criteria!T4)+(Criteria_Pedestrian_Intensity!V12*Criteria!T5)+(Criteria_Regulary_Of_Flows!V12*Criteria!T6)+(Criteria_Flexibility!V12*Criteria!T7)+(Criteria_TechnicalReadiness!V12*Criteria!T9)+(Criteria_Complexity!V12*Criteria!T10)+(Multideployability!V12*Criteria!T11)+(Ability_to_operate_alone!V12*Criteria!T12)+(Departements_involved!V12*Criteria!T13)</f>
        <v>7.8892364365625675E-2</v>
      </c>
      <c r="I12" s="35">
        <f>(Employee_motivation!W12*Criteria!U8)+(Criteria_Amount_labour!W12*Criteria!U3)+(Criteria_Employee_Involvement!W12*Criteria!U4)+(Criteria_Pedestrian_Intensity!W12*Criteria!U5)+(Criteria_Regulary_Of_Flows!W12*Criteria!U6)+(Criteria_Flexibility!W12*Criteria!U7)+(Criteria_TechnicalReadiness!W12*Criteria!U9)+(Criteria_Complexity!W12*Criteria!U10)+(Multideployability!W12*Criteria!U11)+(Ability_to_operate_alone!W12*Criteria!U12)+(Departements_involved!W12*Criteria!U13)</f>
        <v>6.5373237675570836E-2</v>
      </c>
      <c r="J12" s="35">
        <f>(Employee_motivation!X12*Criteria!V8)+(Criteria_Amount_labour!X12*Criteria!V3)+(Criteria_Employee_Involvement!X12*Criteria!V4)+(Criteria_Pedestrian_Intensity!X12*Criteria!V5)+(Criteria_Regulary_Of_Flows!X12*Criteria!V6)+(Criteria_Flexibility!X12*Criteria!V7)+(Criteria_TechnicalReadiness!X12*Criteria!V9)+(Criteria_Complexity!X12*Criteria!V10)+(Multideployability!X12*Criteria!V11)+(Ability_to_operate_alone!X12*Criteria!V12)+(Departements_involved!X12*Criteria!V13)</f>
        <v>5.0272318977508036E-2</v>
      </c>
      <c r="K12" s="35">
        <f>(Employee_motivation!Y12*Criteria!W8)+(Criteria_Amount_labour!Y12*Criteria!W3)+(Criteria_Employee_Involvement!Y12*Criteria!W4)+(Criteria_Pedestrian_Intensity!Y12*Criteria!W5)+(Criteria_Regulary_Of_Flows!Y12*Criteria!W6)+(Criteria_Flexibility!Y12*Criteria!W7)+(Criteria_TechnicalReadiness!Y12*Criteria!W9)+(Criteria_Complexity!Y12*Criteria!W10)+(Multideployability!Y12*Criteria!W11)+(Ability_to_operate_alone!Y12*Criteria!W12)+(Departements_involved!Y12*Criteria!W13)</f>
        <v>4.196631405133263E-2</v>
      </c>
      <c r="L12" s="35">
        <f>(Employee_motivation!Z12*Criteria!X8)+(Criteria_Amount_labour!Z12*Criteria!X3)+(Criteria_Employee_Involvement!Z12*Criteria!X4)+(Criteria_Pedestrian_Intensity!Z12*Criteria!X5)+(Criteria_Regulary_Of_Flows!Z12*Criteria!X6)+(Criteria_Flexibility!Z12*Criteria!X7)+(Criteria_TechnicalReadiness!Z12*Criteria!X9)+(Criteria_Complexity!Z12*Criteria!X10)+(Multideployability!Z12*Criteria!X11)+(Ability_to_operate_alone!Z12*Criteria!X12)+(Departements_involved!Z12*Criteria!X13)</f>
        <v>3.8005124707036424E-2</v>
      </c>
      <c r="M12" s="35">
        <f>(Employee_motivation!AA12*Criteria!Y8)+(Criteria_Amount_labour!AA12*Criteria!Y3)+(Criteria_Employee_Involvement!AA12*Criteria!Y4)+(Criteria_Pedestrian_Intensity!AA12*Criteria!Y5)+(Criteria_Regulary_Of_Flows!AA12*Criteria!Y6)+(Criteria_Flexibility!AA12*Criteria!Y7)+(Criteria_TechnicalReadiness!AA12*Criteria!Y9)+(Criteria_Complexity!AA12*Criteria!Y10)+(Multideployability!AA12*Criteria!Y11)+(Ability_to_operate_alone!AA12*Criteria!Y12)+(Departements_involved!AA12*Criteria!Y13)</f>
        <v>3.5019433040083502E-2</v>
      </c>
      <c r="O12">
        <v>13</v>
      </c>
    </row>
    <row r="13" spans="1:15" ht="16.2" thickBot="1" x14ac:dyDescent="0.35">
      <c r="A13" s="5" t="s">
        <v>17</v>
      </c>
      <c r="C13" s="35">
        <f>(Employee_motivation!Q13*Criteria!O8)+(Criteria_Amount_labour!Q13*Criteria!O3)+(Criteria_Employee_Involvement!Q13*Criteria!O4)+(Criteria_Pedestrian_Intensity!Q13*Criteria!O5)+(Criteria_Regulary_Of_Flows!Q13*Criteria!O6)+(Criteria_Flexibility!Q13*Criteria!O7)+(Criteria_TechnicalReadiness!Q13*Criteria!O9)+(Criteria_Complexity!Q13*Criteria!O10)+(Multideployability!Q13*Criteria!O11)+(Ability_to_operate_alone!Q13*Criteria!O12)+(Departements_involved!Q13*Criteria!O13)</f>
        <v>0</v>
      </c>
      <c r="D13" s="35">
        <f>(Employee_motivation!R3*Criteria!P8)+(Criteria_Amount_labour!R13*Criteria!P3)+(Criteria_Employee_Involvement!R13*Criteria!P4)+(Criteria_Pedestrian_Intensity!R13*Criteria!P5)+(Criteria_Regulary_Of_Flows!R13*Criteria!P6)+(Criteria_Flexibility!R13*Criteria!P7)+(Criteria_TechnicalReadiness!R13*Criteria!P9)+(Criteria_Complexity!R13*Criteria!P10)+(Multideployability!R13*Criteria!P11)+(Ability_to_operate_alone!R13*Criteria!P12)+(Departements_involved!R13*Criteria!P13)</f>
        <v>0</v>
      </c>
      <c r="E13" s="35">
        <f>(Employee_motivation!S13*Criteria!Q8)+(Criteria_Amount_labour!S13*Criteria!Q3)+(Criteria_Employee_Involvement!S13*Criteria!Q4)+(Criteria_Pedestrian_Intensity!S13*Criteria!Q5)+(Criteria_Regulary_Of_Flows!S13*Criteria!Q6)+(Criteria_Flexibility!S13*Criteria!Q7)+(Criteria_TechnicalReadiness!S13*Criteria!Q9)+(Criteria_Complexity!S13*Criteria!Q10)+(Multideployability!S13*Criteria!Q11)+(Ability_to_operate_alone!S13*Criteria!Q12)+(Departements_involved!S13*Criteria!Q13)</f>
        <v>2.5205870356127452E-2</v>
      </c>
      <c r="F13" s="35">
        <f>(Employee_motivation!T13*Criteria!R8)+(Criteria_Amount_labour!T13*Criteria!R3)+(Criteria_Employee_Involvement!T13*Criteria!R4)+(Criteria_Pedestrian_Intensity!T13*Criteria!R5)+(Criteria_Regulary_Of_Flows!T13*Criteria!R6)+(Criteria_Flexibility!T13*Criteria!R7)+(Criteria_TechnicalReadiness!T13*Criteria!R9)+(Criteria_Complexity!T13*Criteria!R10)+(Multideployability!T13*Criteria!R11)+(Ability_to_operate_alone!T13*Criteria!R12)+(Departements_involved!T13*Criteria!R13)</f>
        <v>5.2593678533042254E-2</v>
      </c>
      <c r="G13" s="35">
        <f>(Employee_motivation!U3*Criteria!S8)+(Criteria_Amount_labour!U13*Criteria!S3)+(Criteria_Employee_Involvement!U13*Criteria!S4)+(Criteria_Pedestrian_Intensity!U13*Criteria!S5)+(Criteria_Regulary_Of_Flows!U13*Criteria!S6)+(Criteria_Flexibility!U13*Criteria!S7)+(Criteria_TechnicalReadiness!U13*Criteria!S9)+(Criteria_Complexity!U13*Criteria!S10)+(Multideployability!U13*Criteria!S11)+(Ability_to_operate_alone!U13*Criteria!S12)+(Departements_involved!U13*Criteria!S13)</f>
        <v>7.0039512002144602E-2</v>
      </c>
      <c r="H13" s="35">
        <f>(Employee_motivation!V13*Criteria!T8)+(Criteria_Amount_labour!V13*Criteria!T3)+(Criteria_Employee_Involvement!V13*Criteria!T4)+(Criteria_Pedestrian_Intensity!V13*Criteria!T5)+(Criteria_Regulary_Of_Flows!V13*Criteria!T6)+(Criteria_Flexibility!V13*Criteria!T7)+(Criteria_TechnicalReadiness!V13*Criteria!T9)+(Criteria_Complexity!V13*Criteria!T10)+(Multideployability!V13*Criteria!T11)+(Ability_to_operate_alone!V13*Criteria!T12)+(Departements_involved!V13*Criteria!T13)</f>
        <v>8.4015280710423759E-2</v>
      </c>
      <c r="I13" s="37">
        <f>(Employee_motivation!W13*Criteria!U8)+(Criteria_Amount_labour!W13*Criteria!U3)+(Criteria_Employee_Involvement!W13*Criteria!U4)+(Criteria_Pedestrian_Intensity!W13*Criteria!U5)+(Criteria_Regulary_Of_Flows!W13*Criteria!U6)+(Criteria_Flexibility!W13*Criteria!U7)+(Criteria_TechnicalReadiness!W13*Criteria!U9)+(Criteria_Complexity!W13*Criteria!U10)+(Multideployability!W13*Criteria!U11)+(Ability_to_operate_alone!W13*Criteria!U12)+(Departements_involved!W13*Criteria!U13)</f>
        <v>8.5168814863262221E-2</v>
      </c>
      <c r="J13" s="35">
        <f>(Employee_motivation!X13*Criteria!V8)+(Criteria_Amount_labour!X13*Criteria!V3)+(Criteria_Employee_Involvement!X13*Criteria!V4)+(Criteria_Pedestrian_Intensity!X13*Criteria!V5)+(Criteria_Regulary_Of_Flows!X13*Criteria!V6)+(Criteria_Flexibility!X13*Criteria!V7)+(Criteria_TechnicalReadiness!X13*Criteria!V9)+(Criteria_Complexity!X13*Criteria!V10)+(Multideployability!X13*Criteria!V11)+(Ability_to_operate_alone!X13*Criteria!V12)+(Departements_involved!X13*Criteria!V13)</f>
        <v>8.3064587415730251E-2</v>
      </c>
      <c r="K13" s="35">
        <f>(Employee_motivation!Y13*Criteria!W8)+(Criteria_Amount_labour!Y13*Criteria!W3)+(Criteria_Employee_Involvement!Y13*Criteria!W4)+(Criteria_Pedestrian_Intensity!Y13*Criteria!W5)+(Criteria_Regulary_Of_Flows!Y13*Criteria!W6)+(Criteria_Flexibility!Y13*Criteria!W7)+(Criteria_TechnicalReadiness!Y13*Criteria!W9)+(Criteria_Complexity!Y13*Criteria!W10)+(Multideployability!Y13*Criteria!W11)+(Ability_to_operate_alone!Y13*Criteria!W12)+(Departements_involved!Y13*Criteria!W13)</f>
        <v>8.4051796220043509E-2</v>
      </c>
      <c r="L13" s="35">
        <f>(Employee_motivation!Z13*Criteria!X8)+(Criteria_Amount_labour!Z13*Criteria!X3)+(Criteria_Employee_Involvement!Z13*Criteria!X4)+(Criteria_Pedestrian_Intensity!Z13*Criteria!X5)+(Criteria_Regulary_Of_Flows!Z13*Criteria!X6)+(Criteria_Flexibility!Z13*Criteria!X7)+(Criteria_TechnicalReadiness!Z13*Criteria!X9)+(Criteria_Complexity!Z13*Criteria!X10)+(Multideployability!Z13*Criteria!X11)+(Ability_to_operate_alone!Z13*Criteria!X12)+(Departements_involved!Z13*Criteria!X13)</f>
        <v>8.5214955024930761E-2</v>
      </c>
      <c r="M13" s="35">
        <f>(Employee_motivation!AA13*Criteria!Y8)+(Criteria_Amount_labour!AA13*Criteria!Y3)+(Criteria_Employee_Involvement!AA13*Criteria!Y4)+(Criteria_Pedestrian_Intensity!AA13*Criteria!Y5)+(Criteria_Regulary_Of_Flows!AA13*Criteria!Y6)+(Criteria_Flexibility!AA13*Criteria!Y7)+(Criteria_TechnicalReadiness!AA13*Criteria!Y9)+(Criteria_Complexity!AA13*Criteria!Y10)+(Multideployability!AA13*Criteria!Y11)+(Ability_to_operate_alone!AA13*Criteria!Y12)+(Departements_involved!AA13*Criteria!Y13)</f>
        <v>8.5006876144043564E-2</v>
      </c>
      <c r="O13">
        <v>8</v>
      </c>
    </row>
    <row r="14" spans="1:15" ht="16.2" thickBot="1" x14ac:dyDescent="0.35">
      <c r="A14" s="5" t="s">
        <v>11</v>
      </c>
      <c r="C14" s="35">
        <f>(Employee_motivation!Q14*Criteria!O8)+(Criteria_Amount_labour!Q14*Criteria!O3)+(Criteria_Employee_Involvement!Q14*Criteria!O4)+(Criteria_Pedestrian_Intensity!Q14*Criteria!O5)+(Criteria_Regulary_Of_Flows!Q14*Criteria!O6)+(Criteria_Flexibility!Q14*Criteria!O7)+(Criteria_TechnicalReadiness!Q14*Criteria!O9)+(Criteria_Complexity!Q14*Criteria!O10)+(Multideployability!Q14*Criteria!O11)+(Ability_to_operate_alone!Q14*Criteria!O12)+(Departements_involved!Q14*Criteria!O13)</f>
        <v>0</v>
      </c>
      <c r="D14" s="35">
        <f>(Employee_motivation!R14*Criteria!P8)+(Criteria_Amount_labour!R14*Criteria!P3)+(Criteria_Employee_Involvement!R14*Criteria!P4)+(Criteria_Pedestrian_Intensity!R14*Criteria!P5)+(Criteria_Regulary_Of_Flows!R14*Criteria!P6)+(Criteria_Flexibility!R14*Criteria!P7)+(Criteria_TechnicalReadiness!R14*Criteria!P9)+(Criteria_Complexity!R14*Criteria!P10)+(Multideployability!R14*Criteria!P11)+(Ability_to_operate_alone!R14*Criteria!P12)+(Departements_involved!R14*Criteria!P13)</f>
        <v>0</v>
      </c>
      <c r="E14" s="35">
        <f>(Employee_motivation!S14*Criteria!Q8)+(Criteria_Amount_labour!S14*Criteria!Q3)+(Criteria_Employee_Involvement!S14*Criteria!Q4)+(Criteria_Pedestrian_Intensity!S14*Criteria!Q5)+(Criteria_Regulary_Of_Flows!S14*Criteria!Q6)+(Criteria_Flexibility!S14*Criteria!Q7)+(Criteria_TechnicalReadiness!S14*Criteria!Q9)+(Criteria_Complexity!S14*Criteria!Q10)+(Multideployability!S14*Criteria!Q11)+(Ability_to_operate_alone!S14*Criteria!Q12)+(Departements_involved!S14*Criteria!Q13)</f>
        <v>2.5205870356127452E-2</v>
      </c>
      <c r="F14" s="35">
        <f>(Employee_motivation!T14*Criteria!R8)+(Criteria_Amount_labour!T14*Criteria!R3)+(Criteria_Employee_Involvement!T14*Criteria!R4)+(Criteria_Pedestrian_Intensity!T14*Criteria!R5)+(Criteria_Regulary_Of_Flows!T14*Criteria!R6)+(Criteria_Flexibility!T14*Criteria!R7)+(Criteria_TechnicalReadiness!T14*Criteria!R9)+(Criteria_Complexity!T14*Criteria!R10)+(Multideployability!T14*Criteria!R11)+(Ability_to_operate_alone!T14*Criteria!R12)+(Departements_involved!T14*Criteria!R13)</f>
        <v>2.8727906814308812E-2</v>
      </c>
      <c r="G14" s="35">
        <f>(Employee_motivation!U14*Criteria!S8)+(Criteria_Amount_labour!U14*Criteria!S3)+(Criteria_Employee_Involvement!U14*Criteria!S4)+(Criteria_Pedestrian_Intensity!U14*Criteria!S5)+(Criteria_Regulary_Of_Flows!U14*Criteria!S6)+(Criteria_Flexibility!U14*Criteria!S7)+(Criteria_TechnicalReadiness!U14*Criteria!S9)+(Criteria_Complexity!U14*Criteria!S10)+(Multideployability!U14*Criteria!S11)+(Ability_to_operate_alone!U14*Criteria!S12)+(Departements_involved!U14*Criteria!S13)</f>
        <v>2.8090395919393545E-2</v>
      </c>
      <c r="H14" s="35">
        <f>(Employee_motivation!V14*Criteria!T8)+(Criteria_Amount_labour!V14*Criteria!T3)+(Criteria_Employee_Involvement!V14*Criteria!T4)+(Criteria_Pedestrian_Intensity!V14*Criteria!T5)+(Criteria_Regulary_Of_Flows!V14*Criteria!T6)+(Criteria_Flexibility!V14*Criteria!T7)+(Criteria_TechnicalReadiness!V14*Criteria!T9)+(Criteria_Complexity!V14*Criteria!T10)+(Multideployability!V14*Criteria!T11)+(Ability_to_operate_alone!V14*Criteria!T12)+(Departements_involved!V14*Criteria!T13)</f>
        <v>2.6442392447798089E-2</v>
      </c>
      <c r="I14" s="35">
        <f>(Employee_motivation!W14*Criteria!U8)+(Criteria_Amount_labour!W14*Criteria!U3)+(Criteria_Employee_Involvement!W14*Criteria!U4)+(Criteria_Pedestrian_Intensity!W14*Criteria!U5)+(Criteria_Regulary_Of_Flows!W14*Criteria!U6)+(Criteria_Flexibility!W14*Criteria!U7)+(Criteria_TechnicalReadiness!W14*Criteria!U9)+(Criteria_Complexity!W14*Criteria!U10)+(Multideployability!W14*Criteria!U11)+(Ability_to_operate_alone!W14*Criteria!U12)+(Departements_involved!W14*Criteria!U13)</f>
        <v>3.4196014519749379E-2</v>
      </c>
      <c r="J14" s="35">
        <f>(Employee_motivation!X14*Criteria!V8)+(Criteria_Amount_labour!X14*Criteria!V3)+(Criteria_Employee_Involvement!X14*Criteria!V4)+(Criteria_Pedestrian_Intensity!X14*Criteria!V5)+(Criteria_Regulary_Of_Flows!X14*Criteria!V6)+(Criteria_Flexibility!X14*Criteria!V7)+(Criteria_TechnicalReadiness!X14*Criteria!V9)+(Criteria_Complexity!X14*Criteria!V10)+(Multideployability!X14*Criteria!V11)+(Ability_to_operate_alone!X14*Criteria!V12)+(Departements_involved!X14*Criteria!V13)</f>
        <v>3.8932123492992091E-2</v>
      </c>
      <c r="K14" s="35">
        <f>(Employee_motivation!Y14*Criteria!W8)+(Criteria_Amount_labour!Y14*Criteria!W3)+(Criteria_Employee_Involvement!Y14*Criteria!W4)+(Criteria_Pedestrian_Intensity!Y14*Criteria!W5)+(Criteria_Regulary_Of_Flows!Y14*Criteria!W6)+(Criteria_Flexibility!Y14*Criteria!W7)+(Criteria_TechnicalReadiness!Y14*Criteria!W9)+(Criteria_Complexity!Y14*Criteria!W10)+(Multideployability!Y14*Criteria!W11)+(Ability_to_operate_alone!Y14*Criteria!W12)+(Departements_involved!Y14*Criteria!W13)</f>
        <v>4.2823559377220002E-2</v>
      </c>
      <c r="L14" s="35">
        <f>(Employee_motivation!Z14*Criteria!X8)+(Criteria_Amount_labour!Z14*Criteria!X3)+(Criteria_Employee_Involvement!Z14*Criteria!X4)+(Criteria_Pedestrian_Intensity!Z14*Criteria!X5)+(Criteria_Regulary_Of_Flows!Z14*Criteria!X6)+(Criteria_Flexibility!Z14*Criteria!X7)+(Criteria_TechnicalReadiness!Z14*Criteria!X9)+(Criteria_Complexity!Z14*Criteria!X10)+(Multideployability!Z14*Criteria!X11)+(Ability_to_operate_alone!Z14*Criteria!X12)+(Departements_involved!Z14*Criteria!X13)</f>
        <v>4.868792047288683E-2</v>
      </c>
      <c r="M14" s="35">
        <f>(Employee_motivation!AA14*Criteria!Y8)+(Criteria_Amount_labour!AA14*Criteria!Y3)+(Criteria_Employee_Involvement!AA14*Criteria!Y4)+(Criteria_Pedestrian_Intensity!AA14*Criteria!Y5)+(Criteria_Regulary_Of_Flows!AA14*Criteria!Y6)+(Criteria_Flexibility!AA14*Criteria!Y7)+(Criteria_TechnicalReadiness!AA14*Criteria!Y9)+(Criteria_Complexity!AA14*Criteria!Y10)+(Multideployability!AA14*Criteria!Y11)+(Ability_to_operate_alone!AA14*Criteria!Y12)+(Departements_involved!AA14*Criteria!Y13)</f>
        <v>5.338213804886225E-2</v>
      </c>
      <c r="O14">
        <v>10</v>
      </c>
    </row>
    <row r="15" spans="1:15" ht="16.2" thickBot="1" x14ac:dyDescent="0.35">
      <c r="A15" s="5" t="s">
        <v>12</v>
      </c>
      <c r="C15" s="36">
        <f>(Employee_motivation!Q15*Criteria!O8)+(Criteria_Amount_labour!Q15*Criteria!O3)+(Criteria_Employee_Involvement!Q15*Criteria!O4)+(Criteria_Pedestrian_Intensity!Q15*Criteria!O5)+(Criteria_Regulary_Of_Flows!Q15*Criteria!O6)+(Criteria_Flexibility!Q15*Criteria!O7)+(Criteria_TechnicalReadiness!Q15*Criteria!O9)+(Criteria_Complexity!Q15*Criteria!O10)+(Multideployability!Q15*Criteria!O11)+(Ability_to_operate_alone!Q15*Criteria!O12)+(Departements_involved!Q15*Criteria!O13)</f>
        <v>0.11111111111111099</v>
      </c>
      <c r="D15" s="36">
        <f>(Employee_motivation!R15*Criteria!P8)+(Criteria_Amount_labour!R15*Criteria!P3)+(Criteria_Employee_Involvement!R15*Criteria!P4)+(Criteria_Pedestrian_Intensity!R15*Criteria!P5)+(Criteria_Regulary_Of_Flows!R15*Criteria!P6)+(Criteria_Flexibility!R15*Criteria!P7)+(Criteria_TechnicalReadiness!R15*Criteria!P9)+(Criteria_Complexity!R15*Criteria!P10)+(Multideployability!R15*Criteria!P11)+(Ability_to_operate_alone!R15*Criteria!P12)+(Departements_involved!R15*Criteria!P13)</f>
        <v>0.11111111111111099</v>
      </c>
      <c r="E15" s="36">
        <f>(Employee_motivation!S15*Criteria!Q8)+(Criteria_Amount_labour!S15*Criteria!Q3)+(Criteria_Employee_Involvement!S15*Criteria!Q4)+(Criteria_Pedestrian_Intensity!S15*Criteria!Q5)+(Criteria_Regulary_Of_Flows!S15*Criteria!Q6)+(Criteria_Flexibility!S15*Criteria!Q7)+(Criteria_TechnicalReadiness!S15*Criteria!Q9)+(Criteria_Complexity!S15*Criteria!Q10)+(Multideployability!S15*Criteria!Q11)+(Ability_to_operate_alone!S15*Criteria!Q12)+(Departements_involved!S15*Criteria!Q13)</f>
        <v>0.10550980658752715</v>
      </c>
      <c r="F15" s="36">
        <f>(Employee_motivation!T15*Criteria!R8)+(Criteria_Amount_labour!T15*Criteria!R3)+(Criteria_Employee_Involvement!T15*Criteria!R4)+(Criteria_Pedestrian_Intensity!T15*Criteria!R5)+(Criteria_Regulary_Of_Flows!T15*Criteria!R6)+(Criteria_Flexibility!T15*Criteria!R7)+(Criteria_TechnicalReadiness!T15*Criteria!R9)+(Criteria_Complexity!T15*Criteria!R10)+(Multideployability!T15*Criteria!R11)+(Ability_to_operate_alone!T15*Criteria!R12)+(Departements_involved!T15*Criteria!R13)</f>
        <v>8.8108260065099975E-2</v>
      </c>
      <c r="G15" s="36">
        <f>(Employee_motivation!U15*Criteria!S8)+(Criteria_Amount_labour!U15*Criteria!S3)+(Criteria_Employee_Involvement!U15*Criteria!S4)+(Criteria_Pedestrian_Intensity!U15*Criteria!S5)+(Criteria_Regulary_Of_Flows!U15*Criteria!S6)+(Criteria_Flexibility!U15*Criteria!S7)+(Criteria_TechnicalReadiness!U15*Criteria!S9)+(Criteria_Complexity!U15*Criteria!S10)+(Multideployability!U15*Criteria!S11)+(Ability_to_operate_alone!U15*Criteria!S12)+(Departements_involved!U15*Criteria!S13)</f>
        <v>7.7401007101061153E-2</v>
      </c>
      <c r="H15" s="36">
        <f>(Employee_motivation!V15*Criteria!T8)+(Criteria_Amount_labour!V15*Criteria!T3)+(Criteria_Employee_Involvement!V15*Criteria!T4)+(Criteria_Pedestrian_Intensity!V15*Criteria!T5)+(Criteria_Regulary_Of_Flows!V15*Criteria!T6)+(Criteria_Flexibility!V15*Criteria!T7)+(Criteria_TechnicalReadiness!V15*Criteria!T9)+(Criteria_Complexity!V15*Criteria!T10)+(Multideployability!V15*Criteria!T11)+(Ability_to_operate_alone!V15*Criteria!T12)+(Departements_involved!V15*Criteria!T13)</f>
        <v>6.8959769708256263E-2</v>
      </c>
      <c r="I15" s="36">
        <f>(Employee_motivation!W15*Criteria!U8)+(Criteria_Amount_labour!W15*Criteria!U3)+(Criteria_Employee_Involvement!W15*Criteria!U4)+(Criteria_Pedestrian_Intensity!W15*Criteria!U5)+(Criteria_Regulary_Of_Flows!W15*Criteria!U6)+(Criteria_Flexibility!W15*Criteria!U7)+(Criteria_TechnicalReadiness!W15*Criteria!U9)+(Criteria_Complexity!W15*Criteria!U10)+(Multideployability!W15*Criteria!U11)+(Ability_to_operate_alone!W15*Criteria!U12)+(Departements_involved!W15*Criteria!U13)</f>
        <v>6.7694882002539453E-2</v>
      </c>
      <c r="J15" s="36">
        <f>(Employee_motivation!X15*Criteria!V8)+(Criteria_Amount_labour!X15*Criteria!V3)+(Criteria_Employee_Involvement!X15*Criteria!V4)+(Criteria_Pedestrian_Intensity!X15*Criteria!V5)+(Criteria_Regulary_Of_Flows!X15*Criteria!V6)+(Criteria_Flexibility!X15*Criteria!V7)+(Criteria_TechnicalReadiness!X15*Criteria!V9)+(Criteria_Complexity!X15*Criteria!V10)+(Multideployability!X15*Criteria!V11)+(Ability_to_operate_alone!X15*Criteria!V12)+(Departements_involved!X15*Criteria!V13)</f>
        <v>8.632070035957698E-2</v>
      </c>
      <c r="K15" s="36">
        <f>(Employee_motivation!Y15*Criteria!W8)+(Criteria_Amount_labour!Y15*Criteria!W3)+(Criteria_Employee_Involvement!Y15*Criteria!W4)+(Criteria_Pedestrian_Intensity!Y15*Criteria!W5)+(Criteria_Regulary_Of_Flows!Y15*Criteria!W6)+(Criteria_Flexibility!Y15*Criteria!W7)+(Criteria_TechnicalReadiness!Y15*Criteria!W9)+(Criteria_Complexity!Y15*Criteria!W10)+(Multideployability!Y15*Criteria!W11)+(Ability_to_operate_alone!Y15*Criteria!W12)+(Departements_involved!Y15*Criteria!W13)</f>
        <v>9.7004885038946678E-2</v>
      </c>
      <c r="L15" s="36">
        <f>(Employee_motivation!Z15*Criteria!X8)+(Criteria_Amount_labour!Z15*Criteria!X3)+(Criteria_Employee_Involvement!Z15*Criteria!X4)+(Criteria_Pedestrian_Intensity!Z15*Criteria!X5)+(Criteria_Regulary_Of_Flows!Z15*Criteria!X6)+(Criteria_Flexibility!Z15*Criteria!X7)+(Criteria_TechnicalReadiness!Z15*Criteria!X9)+(Criteria_Complexity!Z15*Criteria!X10)+(Multideployability!Z15*Criteria!X11)+(Ability_to_operate_alone!Z15*Criteria!X12)+(Departements_involved!Z15*Criteria!X13)</f>
        <v>0.10369291727741686</v>
      </c>
      <c r="M15" s="36">
        <f>(Employee_motivation!AA15*Criteria!Y8)+(Criteria_Amount_labour!AA15*Criteria!Y3)+(Criteria_Employee_Involvement!AA15*Criteria!Y4)+(Criteria_Pedestrian_Intensity!AA15*Criteria!Y5)+(Criteria_Regulary_Of_Flows!AA15*Criteria!Y6)+(Criteria_Flexibility!AA15*Criteria!Y7)+(Criteria_TechnicalReadiness!AA15*Criteria!Y9)+(Criteria_Complexity!AA15*Criteria!Y10)+(Multideployability!AA15*Criteria!Y11)+(Ability_to_operate_alone!AA15*Criteria!Y12)+(Departements_involved!AA15*Criteria!Y13)</f>
        <v>0.10789008297664471</v>
      </c>
      <c r="O15">
        <v>1</v>
      </c>
    </row>
    <row r="16" spans="1:15" x14ac:dyDescent="0.3">
      <c r="C16">
        <f t="shared" ref="C16:I16" si="0">SUM(C3:C15)</f>
        <v>0.99999999999999867</v>
      </c>
      <c r="D16">
        <f t="shared" si="0"/>
        <v>0.99999999999999867</v>
      </c>
      <c r="E16">
        <f t="shared" si="0"/>
        <v>0.99999999999999933</v>
      </c>
      <c r="F16">
        <f t="shared" si="0"/>
        <v>0.99999999999999811</v>
      </c>
      <c r="G16">
        <f t="shared" si="0"/>
        <v>0.99999999999999767</v>
      </c>
      <c r="H16">
        <f t="shared" si="0"/>
        <v>0.99999999999999689</v>
      </c>
      <c r="I16">
        <f t="shared" si="0"/>
        <v>0.99999999999999667</v>
      </c>
      <c r="J16">
        <f>SUM(J3:J15)</f>
        <v>0.99999999999999589</v>
      </c>
      <c r="K16">
        <f>SUM(K3:K15)</f>
        <v>0.99999999999999656</v>
      </c>
      <c r="L16">
        <f>SUM(L3:L15)</f>
        <v>0.99999999999999734</v>
      </c>
      <c r="M16">
        <f>SUM(M3:M15)</f>
        <v>0.99999999999999678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A44B-B84F-4524-8B59-3D777CB51762}">
  <dimension ref="A1:AA20"/>
  <sheetViews>
    <sheetView workbookViewId="0">
      <selection activeCell="AA17" sqref="AA17"/>
    </sheetView>
  </sheetViews>
  <sheetFormatPr defaultRowHeight="14.4" x14ac:dyDescent="0.3"/>
  <sheetData>
    <row r="1" spans="1:27" ht="21.6" thickBot="1" x14ac:dyDescent="0.45">
      <c r="A1" s="1" t="s">
        <v>20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3</v>
      </c>
      <c r="D3" s="6">
        <v>1</v>
      </c>
      <c r="E3" s="6">
        <v>1</v>
      </c>
      <c r="F3" s="10">
        <v>1</v>
      </c>
      <c r="G3" s="6">
        <v>4</v>
      </c>
      <c r="H3" s="10">
        <v>4</v>
      </c>
      <c r="I3" s="10">
        <v>1</v>
      </c>
      <c r="J3" s="6">
        <v>1</v>
      </c>
      <c r="K3" s="6">
        <v>1</v>
      </c>
      <c r="L3" s="6">
        <v>1</v>
      </c>
      <c r="M3" s="10">
        <v>1</v>
      </c>
      <c r="N3" s="15">
        <v>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9.8928388230786896E-2</v>
      </c>
      <c r="Z3">
        <v>9.76627557373973E-2</v>
      </c>
      <c r="AA3">
        <v>9.6597767144208799E-2</v>
      </c>
    </row>
    <row r="4" spans="1:27" ht="15.6" thickTop="1" thickBot="1" x14ac:dyDescent="0.35">
      <c r="A4" s="5" t="s">
        <v>2</v>
      </c>
      <c r="B4" s="11">
        <f>1/C3</f>
        <v>0.33333333333333331</v>
      </c>
      <c r="C4" s="10">
        <v>1</v>
      </c>
      <c r="D4" s="10">
        <v>0.5</v>
      </c>
      <c r="E4" s="6">
        <v>0.5</v>
      </c>
      <c r="F4" s="11">
        <v>0.5</v>
      </c>
      <c r="G4" s="6">
        <v>2</v>
      </c>
      <c r="H4" s="10">
        <v>3</v>
      </c>
      <c r="I4" s="11">
        <v>0.5</v>
      </c>
      <c r="J4" s="10">
        <v>0.5</v>
      </c>
      <c r="K4" s="6">
        <v>0.5</v>
      </c>
      <c r="L4" s="11">
        <v>0.5</v>
      </c>
      <c r="M4" s="6">
        <v>0.5</v>
      </c>
      <c r="N4" s="16">
        <v>0.33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1.07161176921308E-2</v>
      </c>
      <c r="Z4">
        <v>2.33724426260263E-2</v>
      </c>
      <c r="AA4">
        <v>3.4022328557911603E-2</v>
      </c>
    </row>
    <row r="5" spans="1:27" ht="15.6" thickTop="1" thickBot="1" x14ac:dyDescent="0.35">
      <c r="A5" s="5" t="s">
        <v>13</v>
      </c>
      <c r="B5" s="9">
        <f>1/D3</f>
        <v>1</v>
      </c>
      <c r="C5" s="10">
        <v>3</v>
      </c>
      <c r="D5" s="6">
        <v>1</v>
      </c>
      <c r="E5" s="6">
        <v>1</v>
      </c>
      <c r="F5" s="10">
        <v>1</v>
      </c>
      <c r="G5" s="6">
        <v>4</v>
      </c>
      <c r="H5" s="10">
        <v>4</v>
      </c>
      <c r="I5" s="10">
        <v>1</v>
      </c>
      <c r="J5" s="6">
        <v>1</v>
      </c>
      <c r="K5" s="6">
        <v>1</v>
      </c>
      <c r="L5" s="6">
        <v>1</v>
      </c>
      <c r="M5" s="10">
        <v>1</v>
      </c>
      <c r="N5" s="15">
        <v>1</v>
      </c>
      <c r="Q5">
        <v>0.1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  <c r="X5">
        <v>0.1</v>
      </c>
      <c r="Y5">
        <v>9.8928388230786896E-2</v>
      </c>
      <c r="Z5">
        <v>9.76627557373973E-2</v>
      </c>
      <c r="AA5">
        <v>9.6597767144208799E-2</v>
      </c>
    </row>
    <row r="6" spans="1:27" ht="16.8" thickTop="1" thickBot="1" x14ac:dyDescent="0.35">
      <c r="A6" s="5" t="s">
        <v>4</v>
      </c>
      <c r="B6" s="9">
        <f>1/E3</f>
        <v>1</v>
      </c>
      <c r="C6" s="10">
        <v>3</v>
      </c>
      <c r="D6" s="6">
        <v>1</v>
      </c>
      <c r="E6" s="6">
        <v>1</v>
      </c>
      <c r="F6" s="10">
        <v>1</v>
      </c>
      <c r="G6" s="6">
        <v>4</v>
      </c>
      <c r="H6" s="10">
        <v>4</v>
      </c>
      <c r="I6" s="10">
        <v>1</v>
      </c>
      <c r="J6" s="6">
        <v>1</v>
      </c>
      <c r="K6" s="6">
        <v>1</v>
      </c>
      <c r="L6" s="6">
        <v>1</v>
      </c>
      <c r="M6" s="10">
        <v>1</v>
      </c>
      <c r="N6" s="15">
        <v>1</v>
      </c>
      <c r="Q6">
        <v>0.1</v>
      </c>
      <c r="R6">
        <v>0.1</v>
      </c>
      <c r="S6">
        <v>0.1</v>
      </c>
      <c r="T6">
        <v>0.1</v>
      </c>
      <c r="U6">
        <v>0.1</v>
      </c>
      <c r="V6">
        <v>0.1</v>
      </c>
      <c r="W6">
        <v>0.1</v>
      </c>
      <c r="X6">
        <v>0.1</v>
      </c>
      <c r="Y6">
        <v>9.8928388230786896E-2</v>
      </c>
      <c r="Z6">
        <v>9.76627557373973E-2</v>
      </c>
      <c r="AA6">
        <v>9.6597767144208799E-2</v>
      </c>
    </row>
    <row r="7" spans="1:27" ht="24.6" thickTop="1" thickBot="1" x14ac:dyDescent="0.35">
      <c r="A7" s="5" t="s">
        <v>19</v>
      </c>
      <c r="B7" s="11">
        <f>1/F3</f>
        <v>1</v>
      </c>
      <c r="C7" s="10">
        <v>3</v>
      </c>
      <c r="D7" s="6">
        <v>1</v>
      </c>
      <c r="E7" s="6">
        <v>1</v>
      </c>
      <c r="F7" s="10">
        <v>1</v>
      </c>
      <c r="G7" s="6">
        <v>4</v>
      </c>
      <c r="H7" s="10">
        <v>4</v>
      </c>
      <c r="I7" s="10">
        <v>1</v>
      </c>
      <c r="J7" s="6">
        <v>1</v>
      </c>
      <c r="K7" s="6">
        <v>1</v>
      </c>
      <c r="L7" s="6">
        <v>1</v>
      </c>
      <c r="M7" s="10">
        <v>1</v>
      </c>
      <c r="N7" s="15">
        <v>1</v>
      </c>
      <c r="Q7">
        <v>0.1</v>
      </c>
      <c r="R7">
        <v>0.1</v>
      </c>
      <c r="S7">
        <v>0.1</v>
      </c>
      <c r="T7">
        <v>0.1</v>
      </c>
      <c r="U7">
        <v>0.1</v>
      </c>
      <c r="V7">
        <v>0.1</v>
      </c>
      <c r="W7">
        <v>0.1</v>
      </c>
      <c r="X7">
        <v>0.1</v>
      </c>
      <c r="Y7">
        <v>9.8928388230786896E-2</v>
      </c>
      <c r="Z7">
        <v>9.76627557373973E-2</v>
      </c>
      <c r="AA7">
        <v>9.6597767144208799E-2</v>
      </c>
    </row>
    <row r="8" spans="1:27" ht="15.6" thickTop="1" thickBot="1" x14ac:dyDescent="0.35">
      <c r="A8" s="5" t="s">
        <v>5</v>
      </c>
      <c r="B8" s="9">
        <f>1/G3</f>
        <v>0.25</v>
      </c>
      <c r="C8" s="9">
        <f>1/G4</f>
        <v>0.5</v>
      </c>
      <c r="D8" s="12">
        <f>1/G5</f>
        <v>0.25</v>
      </c>
      <c r="E8" s="9">
        <f>1/G6</f>
        <v>0.25</v>
      </c>
      <c r="F8" s="9">
        <f>1/G7</f>
        <v>0.25</v>
      </c>
      <c r="G8" s="10">
        <v>1</v>
      </c>
      <c r="H8" s="9">
        <v>0.5</v>
      </c>
      <c r="I8" s="9">
        <v>0.25</v>
      </c>
      <c r="J8" s="9">
        <v>0.25</v>
      </c>
      <c r="K8" s="12">
        <v>0.25</v>
      </c>
      <c r="L8" s="9">
        <v>0.25</v>
      </c>
      <c r="M8" s="12">
        <v>0.25</v>
      </c>
      <c r="N8" s="17">
        <v>0.25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32.4" thickTop="1" thickBot="1" x14ac:dyDescent="0.35">
      <c r="A9" s="5" t="s">
        <v>14</v>
      </c>
      <c r="B9" s="11">
        <f>1/H3</f>
        <v>0.25</v>
      </c>
      <c r="C9" s="11">
        <f>1/H4</f>
        <v>0.33333333333333331</v>
      </c>
      <c r="D9" s="13">
        <f>1/H5</f>
        <v>0.25</v>
      </c>
      <c r="E9" s="11">
        <f>1/H6</f>
        <v>0.25</v>
      </c>
      <c r="F9" s="11">
        <f>1/H7</f>
        <v>0.25</v>
      </c>
      <c r="G9" s="11">
        <f>1/H8</f>
        <v>2</v>
      </c>
      <c r="H9" s="10">
        <v>1</v>
      </c>
      <c r="I9" s="11">
        <v>0.33</v>
      </c>
      <c r="J9" s="11">
        <v>0.33</v>
      </c>
      <c r="K9" s="11">
        <v>0.33</v>
      </c>
      <c r="L9" s="11">
        <v>0.33</v>
      </c>
      <c r="M9" s="11">
        <v>0.33</v>
      </c>
      <c r="N9" s="16">
        <v>0.25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6.8" thickTop="1" thickBot="1" x14ac:dyDescent="0.35">
      <c r="A10" s="5" t="s">
        <v>15</v>
      </c>
      <c r="B10" s="9">
        <f>1/I3</f>
        <v>1</v>
      </c>
      <c r="C10" s="10">
        <v>3</v>
      </c>
      <c r="D10" s="6">
        <v>1</v>
      </c>
      <c r="E10" s="6">
        <v>1</v>
      </c>
      <c r="F10" s="10">
        <v>1</v>
      </c>
      <c r="G10" s="6">
        <v>4</v>
      </c>
      <c r="H10" s="10">
        <v>4</v>
      </c>
      <c r="I10" s="10">
        <v>1</v>
      </c>
      <c r="J10" s="6">
        <v>1</v>
      </c>
      <c r="K10" s="6">
        <v>1</v>
      </c>
      <c r="L10" s="6">
        <v>1</v>
      </c>
      <c r="M10" s="10">
        <v>1</v>
      </c>
      <c r="N10" s="15">
        <v>1</v>
      </c>
      <c r="Q10">
        <v>0.1</v>
      </c>
      <c r="R10">
        <v>0.1</v>
      </c>
      <c r="S10">
        <v>0.1</v>
      </c>
      <c r="T10">
        <v>0.1</v>
      </c>
      <c r="U10">
        <v>0.1</v>
      </c>
      <c r="V10">
        <v>0.1</v>
      </c>
      <c r="W10">
        <v>0.1</v>
      </c>
      <c r="X10">
        <v>0.1</v>
      </c>
      <c r="Y10">
        <v>9.8928388230786896E-2</v>
      </c>
      <c r="Z10">
        <v>9.76627557373973E-2</v>
      </c>
      <c r="AA10">
        <v>9.6597767144208799E-2</v>
      </c>
    </row>
    <row r="11" spans="1:27" ht="15.6" thickTop="1" thickBot="1" x14ac:dyDescent="0.35">
      <c r="A11" s="5" t="s">
        <v>16</v>
      </c>
      <c r="B11" s="11">
        <f>1/J3</f>
        <v>1</v>
      </c>
      <c r="C11" s="10">
        <v>3</v>
      </c>
      <c r="D11" s="6">
        <v>1</v>
      </c>
      <c r="E11" s="6">
        <v>1</v>
      </c>
      <c r="F11" s="10">
        <v>1</v>
      </c>
      <c r="G11" s="6">
        <v>4</v>
      </c>
      <c r="H11" s="10">
        <v>4</v>
      </c>
      <c r="I11" s="10">
        <v>1</v>
      </c>
      <c r="J11" s="6">
        <v>1</v>
      </c>
      <c r="K11" s="6">
        <v>1</v>
      </c>
      <c r="L11" s="6">
        <v>1</v>
      </c>
      <c r="M11" s="10">
        <v>1</v>
      </c>
      <c r="N11" s="15">
        <v>1</v>
      </c>
      <c r="Q11">
        <v>0.1</v>
      </c>
      <c r="R11">
        <v>0.1</v>
      </c>
      <c r="S11">
        <v>0.1</v>
      </c>
      <c r="T11">
        <v>0.1</v>
      </c>
      <c r="U11">
        <v>0.1</v>
      </c>
      <c r="V11">
        <v>0.1</v>
      </c>
      <c r="W11">
        <v>0.1</v>
      </c>
      <c r="X11">
        <v>0.1</v>
      </c>
      <c r="Y11">
        <v>9.8928388230786896E-2</v>
      </c>
      <c r="Z11">
        <v>9.76627557373973E-2</v>
      </c>
      <c r="AA11">
        <v>9.6597767144208799E-2</v>
      </c>
    </row>
    <row r="12" spans="1:27" ht="16.8" thickTop="1" thickBot="1" x14ac:dyDescent="0.35">
      <c r="A12" s="5" t="s">
        <v>9</v>
      </c>
      <c r="B12" s="9">
        <f>ROUND(1/K3,0)</f>
        <v>1</v>
      </c>
      <c r="C12" s="10">
        <v>3</v>
      </c>
      <c r="D12" s="6">
        <v>1</v>
      </c>
      <c r="E12" s="6">
        <v>1</v>
      </c>
      <c r="F12" s="10">
        <v>1</v>
      </c>
      <c r="G12" s="6">
        <v>4</v>
      </c>
      <c r="H12" s="10">
        <v>4</v>
      </c>
      <c r="I12" s="10">
        <v>1</v>
      </c>
      <c r="J12" s="6">
        <v>1</v>
      </c>
      <c r="K12" s="6">
        <v>1</v>
      </c>
      <c r="L12" s="6">
        <v>1</v>
      </c>
      <c r="M12" s="10">
        <v>1</v>
      </c>
      <c r="N12" s="15">
        <v>1</v>
      </c>
      <c r="Q12">
        <v>0.1</v>
      </c>
      <c r="R12">
        <v>0.1</v>
      </c>
      <c r="S12">
        <v>0.1</v>
      </c>
      <c r="T12">
        <v>0.1</v>
      </c>
      <c r="U12">
        <v>0.1</v>
      </c>
      <c r="V12">
        <v>0.1</v>
      </c>
      <c r="W12">
        <v>0.1</v>
      </c>
      <c r="X12">
        <v>0.1</v>
      </c>
      <c r="Y12">
        <v>9.8928388230786896E-2</v>
      </c>
      <c r="Z12">
        <v>9.76627557373973E-2</v>
      </c>
      <c r="AA12">
        <v>9.6597767144208799E-2</v>
      </c>
    </row>
    <row r="13" spans="1:27" ht="16.8" thickTop="1" thickBot="1" x14ac:dyDescent="0.35">
      <c r="A13" s="5" t="s">
        <v>17</v>
      </c>
      <c r="B13" s="11">
        <f>1/L3</f>
        <v>1</v>
      </c>
      <c r="C13" s="10">
        <v>3</v>
      </c>
      <c r="D13" s="6">
        <v>1</v>
      </c>
      <c r="E13" s="6">
        <v>1</v>
      </c>
      <c r="F13" s="10">
        <v>1</v>
      </c>
      <c r="G13" s="6">
        <v>4</v>
      </c>
      <c r="H13" s="10">
        <v>4</v>
      </c>
      <c r="I13" s="10">
        <v>1</v>
      </c>
      <c r="J13" s="6">
        <v>1</v>
      </c>
      <c r="K13" s="6">
        <v>1</v>
      </c>
      <c r="L13" s="6">
        <v>1</v>
      </c>
      <c r="M13" s="10">
        <v>1</v>
      </c>
      <c r="N13" s="15">
        <v>1</v>
      </c>
      <c r="Q13">
        <v>0.1</v>
      </c>
      <c r="R13">
        <v>0.1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9.8928388230786896E-2</v>
      </c>
      <c r="Z13">
        <v>9.76627557373973E-2</v>
      </c>
      <c r="AA13">
        <v>9.6597767144208799E-2</v>
      </c>
    </row>
    <row r="14" spans="1:27" ht="16.8" thickTop="1" thickBot="1" x14ac:dyDescent="0.35">
      <c r="A14" s="5" t="s">
        <v>11</v>
      </c>
      <c r="B14" s="9">
        <f>1/M3</f>
        <v>1</v>
      </c>
      <c r="C14" s="10">
        <v>3</v>
      </c>
      <c r="D14" s="6">
        <v>1</v>
      </c>
      <c r="E14" s="6">
        <v>1</v>
      </c>
      <c r="F14" s="10">
        <v>1</v>
      </c>
      <c r="G14" s="6">
        <v>4</v>
      </c>
      <c r="H14" s="10">
        <v>4</v>
      </c>
      <c r="I14" s="10">
        <v>1</v>
      </c>
      <c r="J14" s="6">
        <v>1</v>
      </c>
      <c r="K14" s="6">
        <v>1</v>
      </c>
      <c r="L14" s="6">
        <v>1</v>
      </c>
      <c r="M14" s="10">
        <v>1</v>
      </c>
      <c r="N14" s="15">
        <v>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9.8928388230786896E-2</v>
      </c>
      <c r="Z14">
        <v>9.76627557373973E-2</v>
      </c>
      <c r="AA14">
        <v>9.6597767144208799E-2</v>
      </c>
    </row>
    <row r="15" spans="1:27" ht="16.8" thickTop="1" thickBot="1" x14ac:dyDescent="0.35">
      <c r="A15" s="5" t="s">
        <v>12</v>
      </c>
      <c r="B15" s="7">
        <v>1</v>
      </c>
      <c r="C15" s="10">
        <v>3</v>
      </c>
      <c r="D15" s="6">
        <v>1</v>
      </c>
      <c r="E15" s="6">
        <v>1</v>
      </c>
      <c r="F15" s="10">
        <v>1</v>
      </c>
      <c r="G15" s="6">
        <v>4</v>
      </c>
      <c r="H15" s="10">
        <v>4</v>
      </c>
      <c r="I15" s="10">
        <v>1</v>
      </c>
      <c r="J15" s="6">
        <v>1</v>
      </c>
      <c r="K15" s="6">
        <v>1</v>
      </c>
      <c r="L15" s="6">
        <v>1</v>
      </c>
      <c r="M15" s="10">
        <v>1</v>
      </c>
      <c r="N15" s="4">
        <v>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9.8928388230786896E-2</v>
      </c>
      <c r="Z15">
        <v>9.76627557373973E-2</v>
      </c>
      <c r="AA15">
        <v>9.6597767144208799E-2</v>
      </c>
    </row>
    <row r="16" spans="1:27" x14ac:dyDescent="0.3">
      <c r="AA16">
        <f>SUM(AA3:AA15)</f>
        <v>0.99999999999999944</v>
      </c>
    </row>
    <row r="18" spans="16:17" x14ac:dyDescent="0.3">
      <c r="P18" t="s">
        <v>55</v>
      </c>
      <c r="Q18">
        <f xml:space="preserve"> ( 13.48-13)/12</f>
        <v>4.0000000000000036E-2</v>
      </c>
    </row>
    <row r="19" spans="16:17" x14ac:dyDescent="0.3">
      <c r="P19" t="s">
        <v>59</v>
      </c>
      <c r="Q19">
        <v>1.56</v>
      </c>
    </row>
    <row r="20" spans="16:17" x14ac:dyDescent="0.3">
      <c r="P20" t="s">
        <v>56</v>
      </c>
      <c r="Q20">
        <f>Q18/Q19</f>
        <v>2.5641025641025664E-2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A461-2BB4-47FA-9481-54896287FCE7}">
  <dimension ref="A1:AA20"/>
  <sheetViews>
    <sheetView workbookViewId="0">
      <selection activeCell="AA17" sqref="AA17"/>
    </sheetView>
  </sheetViews>
  <sheetFormatPr defaultRowHeight="14.4" x14ac:dyDescent="0.3"/>
  <sheetData>
    <row r="1" spans="1:27" ht="21.6" thickBot="1" x14ac:dyDescent="0.45">
      <c r="A1" s="1" t="s">
        <v>21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2</v>
      </c>
      <c r="D3" s="6">
        <v>0.5</v>
      </c>
      <c r="E3" s="6">
        <v>0.5</v>
      </c>
      <c r="F3" s="6">
        <v>0.5</v>
      </c>
      <c r="G3" s="6">
        <v>1</v>
      </c>
      <c r="H3" s="10">
        <v>2</v>
      </c>
      <c r="I3" s="10">
        <v>0.25</v>
      </c>
      <c r="J3" s="6">
        <v>2</v>
      </c>
      <c r="K3" s="6">
        <v>3</v>
      </c>
      <c r="L3" s="6">
        <v>1</v>
      </c>
      <c r="M3" s="10">
        <v>1</v>
      </c>
      <c r="N3" s="15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1.53915413949481E-2</v>
      </c>
      <c r="Y3">
        <v>4.7021110676572997E-2</v>
      </c>
      <c r="Z3">
        <v>6.3143894992557806E-2</v>
      </c>
      <c r="AA3">
        <v>7.1805780501949204E-2</v>
      </c>
    </row>
    <row r="4" spans="1:27" ht="15.6" thickTop="1" thickBot="1" x14ac:dyDescent="0.35">
      <c r="A4" s="5" t="s">
        <v>2</v>
      </c>
      <c r="B4" s="11">
        <f>1/C3</f>
        <v>0.5</v>
      </c>
      <c r="C4" s="10">
        <v>1</v>
      </c>
      <c r="D4" s="10">
        <v>0.33</v>
      </c>
      <c r="E4" s="10">
        <v>0.33</v>
      </c>
      <c r="F4" s="10">
        <v>0.33</v>
      </c>
      <c r="G4" s="6">
        <v>0.5</v>
      </c>
      <c r="H4" s="10">
        <v>1</v>
      </c>
      <c r="I4" s="11">
        <v>0.2</v>
      </c>
      <c r="J4" s="10">
        <v>1</v>
      </c>
      <c r="K4" s="6">
        <v>2</v>
      </c>
      <c r="L4" s="11">
        <v>0.5</v>
      </c>
      <c r="M4" s="6">
        <v>0.5</v>
      </c>
      <c r="N4" s="18">
        <v>0.5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ht="15.6" thickTop="1" thickBot="1" x14ac:dyDescent="0.35">
      <c r="A5" s="5" t="s">
        <v>13</v>
      </c>
      <c r="B5" s="9">
        <f>1/D3</f>
        <v>2</v>
      </c>
      <c r="C5" s="9">
        <f>1/D4</f>
        <v>3.0303030303030303</v>
      </c>
      <c r="D5" s="10">
        <v>1</v>
      </c>
      <c r="E5" s="11">
        <v>1</v>
      </c>
      <c r="F5" s="9">
        <v>1</v>
      </c>
      <c r="G5" s="9">
        <v>2</v>
      </c>
      <c r="H5" s="9">
        <v>2</v>
      </c>
      <c r="I5" s="9">
        <v>0.5</v>
      </c>
      <c r="J5" s="9">
        <v>3</v>
      </c>
      <c r="K5" s="12">
        <v>4</v>
      </c>
      <c r="L5" s="12">
        <v>1</v>
      </c>
      <c r="M5" s="12">
        <v>2</v>
      </c>
      <c r="N5" s="19">
        <v>2</v>
      </c>
      <c r="Q5">
        <v>0</v>
      </c>
      <c r="R5">
        <v>0</v>
      </c>
      <c r="S5">
        <v>0</v>
      </c>
      <c r="T5">
        <v>0</v>
      </c>
      <c r="U5">
        <v>0.11630829175561599</v>
      </c>
      <c r="V5">
        <v>0.15459192130368199</v>
      </c>
      <c r="W5">
        <v>0.169255616910405</v>
      </c>
      <c r="X5">
        <v>0.172279073563991</v>
      </c>
      <c r="Y5">
        <v>0.16337993068607801</v>
      </c>
      <c r="Z5">
        <v>0.149993150268842</v>
      </c>
      <c r="AA5">
        <v>0.13833456818218201</v>
      </c>
    </row>
    <row r="6" spans="1:27" ht="16.8" thickTop="1" thickBot="1" x14ac:dyDescent="0.35">
      <c r="A6" s="5" t="s">
        <v>4</v>
      </c>
      <c r="B6" s="9">
        <f>1/E3</f>
        <v>2</v>
      </c>
      <c r="C6" s="9">
        <f>1/E4</f>
        <v>3.0303030303030303</v>
      </c>
      <c r="D6" s="12">
        <f>1/E5</f>
        <v>1</v>
      </c>
      <c r="E6" s="10">
        <v>1</v>
      </c>
      <c r="F6" s="9">
        <v>1</v>
      </c>
      <c r="G6" s="9">
        <v>2</v>
      </c>
      <c r="H6" s="9">
        <v>2</v>
      </c>
      <c r="I6" s="9">
        <v>0.5</v>
      </c>
      <c r="J6" s="9">
        <v>3</v>
      </c>
      <c r="K6" s="12">
        <v>4</v>
      </c>
      <c r="L6" s="12">
        <v>1</v>
      </c>
      <c r="M6" s="12">
        <v>2</v>
      </c>
      <c r="N6" s="19">
        <v>2</v>
      </c>
      <c r="Q6">
        <v>0</v>
      </c>
      <c r="R6">
        <v>0</v>
      </c>
      <c r="S6">
        <v>0</v>
      </c>
      <c r="T6">
        <v>0</v>
      </c>
      <c r="U6">
        <v>0.11630829175561599</v>
      </c>
      <c r="V6">
        <v>0.15459192130368199</v>
      </c>
      <c r="W6">
        <v>0.169255616910405</v>
      </c>
      <c r="X6">
        <v>0.172279073563991</v>
      </c>
      <c r="Y6">
        <v>0.16337993068607801</v>
      </c>
      <c r="Z6">
        <v>0.149993150268842</v>
      </c>
      <c r="AA6">
        <v>0.13833456818218201</v>
      </c>
    </row>
    <row r="7" spans="1:27" ht="24.6" thickTop="1" thickBot="1" x14ac:dyDescent="0.35">
      <c r="A7" s="5" t="s">
        <v>19</v>
      </c>
      <c r="B7" s="11">
        <f>1/F3</f>
        <v>2</v>
      </c>
      <c r="C7" s="11">
        <f>1/F4</f>
        <v>3.0303030303030303</v>
      </c>
      <c r="D7" s="13">
        <f>1/F5</f>
        <v>1</v>
      </c>
      <c r="E7" s="11">
        <f>1/F6</f>
        <v>1</v>
      </c>
      <c r="F7" s="10">
        <v>1</v>
      </c>
      <c r="G7" s="9">
        <v>2</v>
      </c>
      <c r="H7" s="9">
        <v>2</v>
      </c>
      <c r="I7" s="9">
        <v>0.5</v>
      </c>
      <c r="J7" s="9">
        <v>3</v>
      </c>
      <c r="K7" s="12">
        <v>4</v>
      </c>
      <c r="L7" s="12">
        <v>1</v>
      </c>
      <c r="M7" s="12">
        <v>2</v>
      </c>
      <c r="N7" s="18">
        <v>2</v>
      </c>
      <c r="Q7">
        <v>0</v>
      </c>
      <c r="R7">
        <v>0</v>
      </c>
      <c r="S7">
        <v>0</v>
      </c>
      <c r="T7">
        <v>0</v>
      </c>
      <c r="U7">
        <v>0.11630829175561599</v>
      </c>
      <c r="V7">
        <v>0.15459192130368199</v>
      </c>
      <c r="W7">
        <v>0.169255616910405</v>
      </c>
      <c r="X7">
        <v>0.172279073563991</v>
      </c>
      <c r="Y7">
        <v>0.16337993068607801</v>
      </c>
      <c r="Z7">
        <v>0.149993150268842</v>
      </c>
      <c r="AA7">
        <v>0.13833456818218201</v>
      </c>
    </row>
    <row r="8" spans="1:27" ht="15.6" thickTop="1" thickBot="1" x14ac:dyDescent="0.35">
      <c r="A8" s="5" t="s">
        <v>5</v>
      </c>
      <c r="B8" s="9">
        <f>1/G3</f>
        <v>1</v>
      </c>
      <c r="C8" s="9">
        <f>1/G4</f>
        <v>2</v>
      </c>
      <c r="D8" s="12">
        <f>1/G5</f>
        <v>0.5</v>
      </c>
      <c r="E8" s="9">
        <f>1/G6</f>
        <v>0.5</v>
      </c>
      <c r="F8" s="9">
        <f>1/G7</f>
        <v>0.5</v>
      </c>
      <c r="G8" s="10">
        <v>1</v>
      </c>
      <c r="H8" s="9">
        <v>2</v>
      </c>
      <c r="I8" s="9">
        <v>0.25</v>
      </c>
      <c r="J8" s="9">
        <v>2</v>
      </c>
      <c r="K8" s="12">
        <v>3</v>
      </c>
      <c r="L8" s="9">
        <v>0.5</v>
      </c>
      <c r="M8" s="12">
        <v>1</v>
      </c>
      <c r="N8" s="19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1.16594218227831E-2</v>
      </c>
      <c r="Y8">
        <v>4.4618243956269101E-2</v>
      </c>
      <c r="Z8">
        <v>6.1715597292432603E-2</v>
      </c>
      <c r="AA8">
        <v>7.1103494340207393E-2</v>
      </c>
    </row>
    <row r="9" spans="1:27" ht="32.4" thickTop="1" thickBot="1" x14ac:dyDescent="0.35">
      <c r="A9" s="5" t="s">
        <v>14</v>
      </c>
      <c r="B9" s="11">
        <f>1/H3</f>
        <v>0.5</v>
      </c>
      <c r="C9" s="11">
        <f>1/H4</f>
        <v>1</v>
      </c>
      <c r="D9" s="13">
        <f>1/H5</f>
        <v>0.5</v>
      </c>
      <c r="E9" s="11">
        <f>1/H6</f>
        <v>0.5</v>
      </c>
      <c r="F9" s="11">
        <f>1/H7</f>
        <v>0.5</v>
      </c>
      <c r="G9" s="11">
        <f>1/H8</f>
        <v>0.5</v>
      </c>
      <c r="H9" s="10">
        <v>1</v>
      </c>
      <c r="I9" s="11">
        <v>0.33</v>
      </c>
      <c r="J9" s="11">
        <v>2</v>
      </c>
      <c r="K9" s="11">
        <v>2</v>
      </c>
      <c r="L9" s="11">
        <v>0.5</v>
      </c>
      <c r="M9" s="11">
        <v>1</v>
      </c>
      <c r="N9" s="18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3.0986070051910101E-3</v>
      </c>
      <c r="AA9">
        <v>2.66214472801308E-2</v>
      </c>
    </row>
    <row r="10" spans="1:27" ht="16.2" thickBot="1" x14ac:dyDescent="0.35">
      <c r="A10" s="5" t="s">
        <v>15</v>
      </c>
      <c r="B10" s="9">
        <f>1/I3</f>
        <v>4</v>
      </c>
      <c r="C10" s="9">
        <f>1/I4</f>
        <v>5</v>
      </c>
      <c r="D10" s="12">
        <f>1/I5</f>
        <v>2</v>
      </c>
      <c r="E10" s="9">
        <f>1/I6</f>
        <v>2</v>
      </c>
      <c r="F10" s="9">
        <f>1/I7</f>
        <v>2</v>
      </c>
      <c r="G10" s="9">
        <f>1/I8</f>
        <v>4</v>
      </c>
      <c r="H10" s="9">
        <f>1/I9</f>
        <v>3.0303030303030303</v>
      </c>
      <c r="I10" s="9">
        <v>1</v>
      </c>
      <c r="J10" s="9">
        <v>3</v>
      </c>
      <c r="K10" s="12">
        <v>4</v>
      </c>
      <c r="L10" s="12">
        <v>2</v>
      </c>
      <c r="M10" s="12">
        <v>3</v>
      </c>
      <c r="N10" s="19">
        <v>3</v>
      </c>
      <c r="Q10">
        <v>1</v>
      </c>
      <c r="R10">
        <v>1</v>
      </c>
      <c r="S10">
        <v>1</v>
      </c>
      <c r="T10">
        <v>1</v>
      </c>
      <c r="U10">
        <v>0.64980362616546505</v>
      </c>
      <c r="V10">
        <v>0.44517226789817599</v>
      </c>
      <c r="W10">
        <v>0.36678015375363598</v>
      </c>
      <c r="X10">
        <v>0.31620053633595901</v>
      </c>
      <c r="Y10">
        <v>0.26825970365420199</v>
      </c>
      <c r="Z10">
        <v>0.22707719844865501</v>
      </c>
      <c r="AA10">
        <v>0.19669973363233401</v>
      </c>
    </row>
    <row r="11" spans="1:27" ht="15.6" thickTop="1" thickBot="1" x14ac:dyDescent="0.35">
      <c r="A11" s="5" t="s">
        <v>16</v>
      </c>
      <c r="B11" s="11">
        <f>1/J3</f>
        <v>0.5</v>
      </c>
      <c r="C11" s="11">
        <f>1/J4</f>
        <v>1</v>
      </c>
      <c r="D11" s="13">
        <f>1/J5</f>
        <v>0.33333333333333331</v>
      </c>
      <c r="E11" s="11">
        <f>1/J6</f>
        <v>0.33333333333333331</v>
      </c>
      <c r="F11" s="11">
        <f>1/J7</f>
        <v>0.33333333333333331</v>
      </c>
      <c r="G11" s="11">
        <f>1/J8</f>
        <v>0.5</v>
      </c>
      <c r="H11" s="11">
        <f>1/J9</f>
        <v>0.5</v>
      </c>
      <c r="I11" s="11">
        <f>1/J10</f>
        <v>0.33333333333333331</v>
      </c>
      <c r="J11" s="10">
        <v>1</v>
      </c>
      <c r="K11" s="9">
        <v>1</v>
      </c>
      <c r="L11" s="12">
        <v>0.25</v>
      </c>
      <c r="M11" s="12">
        <v>0.5</v>
      </c>
      <c r="N11" s="18">
        <v>0.5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6.2" thickBot="1" x14ac:dyDescent="0.35">
      <c r="A12" s="5" t="s">
        <v>9</v>
      </c>
      <c r="B12" s="9">
        <f>1/K3</f>
        <v>0.33333333333333331</v>
      </c>
      <c r="C12" s="9">
        <f>ROUND(1/K4,0)</f>
        <v>1</v>
      </c>
      <c r="D12" s="12">
        <f>1/K5</f>
        <v>0.25</v>
      </c>
      <c r="E12" s="9">
        <f>1/K6</f>
        <v>0.25</v>
      </c>
      <c r="F12" s="9">
        <f>1/K7</f>
        <v>0.25</v>
      </c>
      <c r="G12" s="9">
        <f>1/K8</f>
        <v>0.33333333333333331</v>
      </c>
      <c r="H12" s="9">
        <f>1/K9</f>
        <v>0.5</v>
      </c>
      <c r="I12" s="9">
        <f>1/K10</f>
        <v>0.25</v>
      </c>
      <c r="J12" s="9">
        <f>1/K11</f>
        <v>1</v>
      </c>
      <c r="K12" s="9">
        <v>1</v>
      </c>
      <c r="L12" s="12">
        <v>0.33</v>
      </c>
      <c r="M12" s="12">
        <v>0.5</v>
      </c>
      <c r="N12" s="19">
        <v>0.5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2" thickBot="1" x14ac:dyDescent="0.35">
      <c r="A13" s="5" t="s">
        <v>17</v>
      </c>
      <c r="B13" s="11">
        <f>1/L3</f>
        <v>1</v>
      </c>
      <c r="C13" s="11">
        <f>1/L4</f>
        <v>2</v>
      </c>
      <c r="D13" s="13">
        <f>1/L5</f>
        <v>1</v>
      </c>
      <c r="E13" s="11">
        <f>1/L6</f>
        <v>1</v>
      </c>
      <c r="F13" s="11">
        <f>1/L7</f>
        <v>1</v>
      </c>
      <c r="G13" s="11">
        <f>1/L8</f>
        <v>2</v>
      </c>
      <c r="H13" s="11">
        <f>1/L9</f>
        <v>2</v>
      </c>
      <c r="I13" s="11">
        <f>1/L10</f>
        <v>0.5</v>
      </c>
      <c r="J13" s="11">
        <f>1/L11</f>
        <v>4</v>
      </c>
      <c r="K13" s="9">
        <v>3</v>
      </c>
      <c r="L13" s="12">
        <v>1</v>
      </c>
      <c r="M13" s="12">
        <v>2</v>
      </c>
      <c r="N13" s="18">
        <v>2</v>
      </c>
      <c r="Q13">
        <v>0</v>
      </c>
      <c r="R13">
        <v>0</v>
      </c>
      <c r="S13">
        <v>0</v>
      </c>
      <c r="T13">
        <v>0</v>
      </c>
      <c r="U13">
        <v>1.2714985676837601E-3</v>
      </c>
      <c r="V13">
        <v>9.1051968190777099E-2</v>
      </c>
      <c r="W13">
        <v>0.12545299551514599</v>
      </c>
      <c r="X13">
        <v>0.13991127975433401</v>
      </c>
      <c r="Y13">
        <v>0.139459139121135</v>
      </c>
      <c r="Z13">
        <v>0.13216547719181901</v>
      </c>
      <c r="AA13">
        <v>0.124650595797915</v>
      </c>
    </row>
    <row r="14" spans="1:27" ht="16.2" thickBot="1" x14ac:dyDescent="0.35">
      <c r="A14" s="5" t="s">
        <v>11</v>
      </c>
      <c r="B14" s="9">
        <f>1/M3</f>
        <v>1</v>
      </c>
      <c r="C14" s="9">
        <f>1/M4</f>
        <v>2</v>
      </c>
      <c r="D14" s="12">
        <f>ROUND(1/M5,0)</f>
        <v>1</v>
      </c>
      <c r="E14" s="9">
        <f>1/M6</f>
        <v>0.5</v>
      </c>
      <c r="F14" s="9">
        <f>1/M7</f>
        <v>0.5</v>
      </c>
      <c r="G14" s="9">
        <f>1/M8</f>
        <v>1</v>
      </c>
      <c r="H14" s="9">
        <f>1/M9</f>
        <v>1</v>
      </c>
      <c r="I14" s="9">
        <f>1/M10</f>
        <v>0.33333333333333331</v>
      </c>
      <c r="J14" s="9">
        <f>1/M11</f>
        <v>2</v>
      </c>
      <c r="K14" s="12">
        <f>1/M12</f>
        <v>2</v>
      </c>
      <c r="L14" s="12">
        <f>1/M13</f>
        <v>0.5</v>
      </c>
      <c r="M14" s="12">
        <v>1</v>
      </c>
      <c r="N14" s="19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5.2510052667917003E-3</v>
      </c>
      <c r="Z14">
        <v>3.1409887131407598E-2</v>
      </c>
      <c r="AA14">
        <v>4.70576219504577E-2</v>
      </c>
    </row>
    <row r="15" spans="1:27" ht="16.8" thickTop="1" thickBot="1" x14ac:dyDescent="0.35">
      <c r="A15" s="5" t="s">
        <v>12</v>
      </c>
      <c r="B15" s="7">
        <v>1</v>
      </c>
      <c r="C15" s="7">
        <v>2</v>
      </c>
      <c r="D15" s="8">
        <v>1</v>
      </c>
      <c r="E15" s="7">
        <v>0.5</v>
      </c>
      <c r="F15" s="7">
        <v>0.5</v>
      </c>
      <c r="G15" s="7">
        <v>1</v>
      </c>
      <c r="H15" s="7">
        <v>1</v>
      </c>
      <c r="I15" s="7">
        <v>0.33</v>
      </c>
      <c r="J15" s="7">
        <v>2</v>
      </c>
      <c r="K15" s="8">
        <v>2</v>
      </c>
      <c r="L15" s="8">
        <v>0.5</v>
      </c>
      <c r="M15" s="8">
        <v>1</v>
      </c>
      <c r="N15" s="4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5.2510052667917003E-3</v>
      </c>
      <c r="Z15">
        <v>3.1409887131407598E-2</v>
      </c>
      <c r="AA15">
        <v>4.70576219504577E-2</v>
      </c>
    </row>
    <row r="16" spans="1:27" x14ac:dyDescent="0.3">
      <c r="AA16">
        <f>SUM(AA3:AA15)</f>
        <v>0.99999999999999789</v>
      </c>
    </row>
    <row r="18" spans="16:17" x14ac:dyDescent="0.3">
      <c r="P18" t="s">
        <v>55</v>
      </c>
      <c r="Q18">
        <f xml:space="preserve"> ( 13.42-13)/12</f>
        <v>3.4999999999999996E-2</v>
      </c>
    </row>
    <row r="19" spans="16:17" x14ac:dyDescent="0.3">
      <c r="P19" t="s">
        <v>59</v>
      </c>
      <c r="Q19">
        <v>1.56</v>
      </c>
    </row>
    <row r="20" spans="16:17" x14ac:dyDescent="0.3">
      <c r="P20" t="s">
        <v>56</v>
      </c>
      <c r="Q20">
        <f>Q18/Q19</f>
        <v>2.2435897435897433E-2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7AC8-CF60-4FA9-B908-333E6D2ABA33}">
  <dimension ref="A1:AA22"/>
  <sheetViews>
    <sheetView topLeftCell="F1" workbookViewId="0">
      <selection activeCell="V13" sqref="V13"/>
    </sheetView>
  </sheetViews>
  <sheetFormatPr defaultRowHeight="14.4" x14ac:dyDescent="0.3"/>
  <sheetData>
    <row r="1" spans="1:27" ht="21.6" thickBot="1" x14ac:dyDescent="0.45">
      <c r="A1" s="1" t="s">
        <v>22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0.5</v>
      </c>
      <c r="D3" s="6">
        <v>0.5</v>
      </c>
      <c r="E3" s="6">
        <v>0.5</v>
      </c>
      <c r="F3" s="10">
        <v>0.5</v>
      </c>
      <c r="G3" s="6">
        <v>0.5</v>
      </c>
      <c r="H3" s="10">
        <v>0.5</v>
      </c>
      <c r="I3" s="10">
        <v>0.5</v>
      </c>
      <c r="J3" s="6">
        <v>2</v>
      </c>
      <c r="K3" s="6">
        <v>3</v>
      </c>
      <c r="L3" s="6">
        <v>1</v>
      </c>
      <c r="M3" s="10">
        <v>3</v>
      </c>
      <c r="N3" s="15">
        <v>1</v>
      </c>
      <c r="Q3">
        <v>0</v>
      </c>
      <c r="R3">
        <v>0</v>
      </c>
      <c r="S3">
        <v>0</v>
      </c>
      <c r="T3">
        <v>0</v>
      </c>
      <c r="U3">
        <v>6.6061217442947798E-3</v>
      </c>
      <c r="V3">
        <v>3.1350590269039198E-2</v>
      </c>
      <c r="W3">
        <v>4.5245512462390003E-2</v>
      </c>
      <c r="X3">
        <v>5.43504894833522E-2</v>
      </c>
      <c r="Y3">
        <v>6.0775289400347501E-2</v>
      </c>
      <c r="Z3">
        <v>6.4780730211325493E-2</v>
      </c>
      <c r="AA3">
        <v>6.7921975873688201E-2</v>
      </c>
    </row>
    <row r="4" spans="1:27" ht="15.6" thickTop="1" thickBot="1" x14ac:dyDescent="0.35">
      <c r="A4" s="5" t="s">
        <v>2</v>
      </c>
      <c r="B4" s="11">
        <f>1/C3</f>
        <v>2</v>
      </c>
      <c r="C4" s="10">
        <v>1</v>
      </c>
      <c r="D4" s="10">
        <v>1</v>
      </c>
      <c r="E4" s="6">
        <v>1</v>
      </c>
      <c r="F4" s="11">
        <v>1</v>
      </c>
      <c r="G4" s="6">
        <v>1</v>
      </c>
      <c r="H4" s="10">
        <v>1</v>
      </c>
      <c r="I4" s="11">
        <v>1</v>
      </c>
      <c r="J4" s="10">
        <v>2</v>
      </c>
      <c r="K4" s="6">
        <v>4</v>
      </c>
      <c r="L4" s="11">
        <v>2</v>
      </c>
      <c r="M4" s="6">
        <v>4</v>
      </c>
      <c r="N4" s="18">
        <v>2</v>
      </c>
      <c r="Q4">
        <v>0.14285714285714199</v>
      </c>
      <c r="R4">
        <v>0.14285714285714199</v>
      </c>
      <c r="S4">
        <v>0.14285714285714199</v>
      </c>
      <c r="T4">
        <v>0.137184510725191</v>
      </c>
      <c r="U4">
        <v>0.133002710036318</v>
      </c>
      <c r="V4">
        <v>0.12681435920150899</v>
      </c>
      <c r="W4">
        <v>0.118508056104036</v>
      </c>
      <c r="X4">
        <v>0.113059519091573</v>
      </c>
      <c r="Y4">
        <v>0.108956064418246</v>
      </c>
      <c r="Z4">
        <v>0.104342716341325</v>
      </c>
      <c r="AA4">
        <v>0.10064533456460099</v>
      </c>
    </row>
    <row r="5" spans="1:27" ht="15.6" thickTop="1" thickBot="1" x14ac:dyDescent="0.35">
      <c r="A5" s="5" t="s">
        <v>13</v>
      </c>
      <c r="B5" s="9">
        <f>1/D3</f>
        <v>2</v>
      </c>
      <c r="C5" s="9">
        <f>1/D4</f>
        <v>1</v>
      </c>
      <c r="D5" s="10">
        <v>1</v>
      </c>
      <c r="E5" s="11">
        <v>1</v>
      </c>
      <c r="F5" s="11">
        <v>1</v>
      </c>
      <c r="G5" s="6">
        <v>1</v>
      </c>
      <c r="H5" s="10">
        <v>1</v>
      </c>
      <c r="I5" s="11">
        <v>1</v>
      </c>
      <c r="J5" s="10">
        <v>2</v>
      </c>
      <c r="K5" s="6">
        <v>4</v>
      </c>
      <c r="L5" s="11">
        <v>2</v>
      </c>
      <c r="M5" s="6">
        <v>4</v>
      </c>
      <c r="N5" s="19">
        <v>2</v>
      </c>
      <c r="Q5">
        <v>0.14285714285714199</v>
      </c>
      <c r="R5">
        <v>0.14285714285714199</v>
      </c>
      <c r="S5">
        <v>0.14285714285714199</v>
      </c>
      <c r="T5">
        <v>0.137184510725191</v>
      </c>
      <c r="U5">
        <v>0.133002710036318</v>
      </c>
      <c r="V5">
        <v>0.12681435920150899</v>
      </c>
      <c r="W5">
        <v>0.118508056104036</v>
      </c>
      <c r="X5">
        <v>0.113059519091573</v>
      </c>
      <c r="Y5">
        <v>0.108956064418246</v>
      </c>
      <c r="Z5">
        <v>0.104342716341325</v>
      </c>
      <c r="AA5">
        <v>0.10064533456460099</v>
      </c>
    </row>
    <row r="6" spans="1:27" ht="16.8" thickTop="1" thickBot="1" x14ac:dyDescent="0.35">
      <c r="A6" s="5" t="s">
        <v>4</v>
      </c>
      <c r="B6" s="9">
        <f>1/E3</f>
        <v>2</v>
      </c>
      <c r="C6" s="9">
        <f>1/E4</f>
        <v>1</v>
      </c>
      <c r="D6" s="12">
        <f>1/E5</f>
        <v>1</v>
      </c>
      <c r="E6" s="10">
        <v>1</v>
      </c>
      <c r="F6" s="11">
        <v>1</v>
      </c>
      <c r="G6" s="6">
        <v>1</v>
      </c>
      <c r="H6" s="10">
        <v>1</v>
      </c>
      <c r="I6" s="11">
        <v>1</v>
      </c>
      <c r="J6" s="10">
        <v>2</v>
      </c>
      <c r="K6" s="6">
        <v>4</v>
      </c>
      <c r="L6" s="11">
        <v>2</v>
      </c>
      <c r="M6" s="6">
        <v>4</v>
      </c>
      <c r="N6" s="19">
        <v>2</v>
      </c>
      <c r="Q6">
        <v>0.14285714285714199</v>
      </c>
      <c r="R6">
        <v>0.14285714285714199</v>
      </c>
      <c r="S6">
        <v>0.14285714285714199</v>
      </c>
      <c r="T6">
        <v>0.137184510725191</v>
      </c>
      <c r="U6">
        <v>0.133002710036318</v>
      </c>
      <c r="V6">
        <v>0.12681435920150899</v>
      </c>
      <c r="W6">
        <v>0.118508056104036</v>
      </c>
      <c r="X6">
        <v>0.113059519091573</v>
      </c>
      <c r="Y6">
        <v>0.108956064418246</v>
      </c>
      <c r="Z6">
        <v>0.104342716341325</v>
      </c>
      <c r="AA6">
        <v>0.10064533456460099</v>
      </c>
    </row>
    <row r="7" spans="1:27" ht="24.6" thickTop="1" thickBot="1" x14ac:dyDescent="0.35">
      <c r="A7" s="5" t="s">
        <v>19</v>
      </c>
      <c r="B7" s="11">
        <f>1/F3</f>
        <v>2</v>
      </c>
      <c r="C7" s="11">
        <f>1/F4</f>
        <v>1</v>
      </c>
      <c r="D7" s="13">
        <f>1/F5</f>
        <v>1</v>
      </c>
      <c r="E7" s="11">
        <f>1/F6</f>
        <v>1</v>
      </c>
      <c r="F7" s="11">
        <v>1</v>
      </c>
      <c r="G7" s="6">
        <v>1</v>
      </c>
      <c r="H7" s="10">
        <v>1</v>
      </c>
      <c r="I7" s="11">
        <v>1</v>
      </c>
      <c r="J7" s="10">
        <v>2</v>
      </c>
      <c r="K7" s="6">
        <v>4</v>
      </c>
      <c r="L7" s="11">
        <v>2</v>
      </c>
      <c r="M7" s="6">
        <v>4</v>
      </c>
      <c r="N7" s="18">
        <v>2</v>
      </c>
      <c r="Q7">
        <v>0.14285714285714199</v>
      </c>
      <c r="R7">
        <v>0.14285714285714199</v>
      </c>
      <c r="S7">
        <v>0.14285714285714199</v>
      </c>
      <c r="T7">
        <v>0.137184510725191</v>
      </c>
      <c r="U7">
        <v>0.133002710036318</v>
      </c>
      <c r="V7">
        <v>0.12681435920150899</v>
      </c>
      <c r="W7">
        <v>0.118508056104036</v>
      </c>
      <c r="X7">
        <v>0.113059519091573</v>
      </c>
      <c r="Y7">
        <v>0.108956064418246</v>
      </c>
      <c r="Z7">
        <v>0.104342716341325</v>
      </c>
      <c r="AA7">
        <v>0.10064533456460099</v>
      </c>
    </row>
    <row r="8" spans="1:27" ht="15.6" thickTop="1" thickBot="1" x14ac:dyDescent="0.35">
      <c r="A8" s="5" t="s">
        <v>5</v>
      </c>
      <c r="B8" s="9">
        <f>1/G3</f>
        <v>2</v>
      </c>
      <c r="C8" s="9">
        <f>1/G4</f>
        <v>1</v>
      </c>
      <c r="D8" s="12">
        <f>1/G5</f>
        <v>1</v>
      </c>
      <c r="E8" s="9">
        <f>1/G6</f>
        <v>1</v>
      </c>
      <c r="F8" s="9">
        <f>1/G7</f>
        <v>1</v>
      </c>
      <c r="G8" s="10">
        <v>1</v>
      </c>
      <c r="H8" s="9">
        <v>1</v>
      </c>
      <c r="I8" s="11">
        <v>1</v>
      </c>
      <c r="J8" s="10">
        <v>2</v>
      </c>
      <c r="K8" s="6">
        <v>4</v>
      </c>
      <c r="L8" s="11">
        <v>2</v>
      </c>
      <c r="M8" s="6">
        <v>4</v>
      </c>
      <c r="N8" s="19">
        <v>2</v>
      </c>
      <c r="Q8">
        <v>0.14285714285714199</v>
      </c>
      <c r="R8">
        <v>0.14285714285714199</v>
      </c>
      <c r="S8">
        <v>0.14285714285714199</v>
      </c>
      <c r="T8">
        <v>0.137184510725191</v>
      </c>
      <c r="U8">
        <v>0.133002710036318</v>
      </c>
      <c r="V8">
        <v>0.12681435920150899</v>
      </c>
      <c r="W8">
        <v>0.118508056104036</v>
      </c>
      <c r="X8">
        <v>0.113059519091573</v>
      </c>
      <c r="Y8">
        <v>0.108956064418246</v>
      </c>
      <c r="Z8">
        <v>0.104342716341325</v>
      </c>
      <c r="AA8">
        <v>0.10064533456460099</v>
      </c>
    </row>
    <row r="9" spans="1:27" ht="32.4" thickTop="1" thickBot="1" x14ac:dyDescent="0.35">
      <c r="A9" s="5" t="s">
        <v>14</v>
      </c>
      <c r="B9" s="11">
        <f>1/H3</f>
        <v>2</v>
      </c>
      <c r="C9" s="11">
        <f>1/H4</f>
        <v>1</v>
      </c>
      <c r="D9" s="13">
        <f>ROUND(1/H5,0)</f>
        <v>1</v>
      </c>
      <c r="E9" s="11">
        <f>1/H6</f>
        <v>1</v>
      </c>
      <c r="F9" s="11">
        <f>1/H7</f>
        <v>1</v>
      </c>
      <c r="G9" s="11">
        <f>1/H8</f>
        <v>1</v>
      </c>
      <c r="H9" s="10">
        <v>1</v>
      </c>
      <c r="I9" s="11">
        <v>1</v>
      </c>
      <c r="J9" s="10">
        <v>2</v>
      </c>
      <c r="K9" s="6">
        <v>4</v>
      </c>
      <c r="L9" s="11">
        <v>2</v>
      </c>
      <c r="M9" s="6">
        <v>4</v>
      </c>
      <c r="N9" s="18">
        <v>2</v>
      </c>
      <c r="Q9">
        <v>0.14285714285714199</v>
      </c>
      <c r="R9">
        <v>0.14285714285714199</v>
      </c>
      <c r="S9">
        <v>0.14285714285714199</v>
      </c>
      <c r="T9">
        <v>0.137184510725191</v>
      </c>
      <c r="U9">
        <v>0.133002710036318</v>
      </c>
      <c r="V9">
        <v>0.12681435920150899</v>
      </c>
      <c r="W9">
        <v>0.118508056104036</v>
      </c>
      <c r="X9">
        <v>0.113059519091573</v>
      </c>
      <c r="Y9">
        <v>0.108956064418246</v>
      </c>
      <c r="Z9">
        <v>0.104342716341325</v>
      </c>
      <c r="AA9">
        <v>0.10064533456460099</v>
      </c>
    </row>
    <row r="10" spans="1:27" ht="16.8" thickTop="1" thickBot="1" x14ac:dyDescent="0.35">
      <c r="A10" s="5" t="s">
        <v>15</v>
      </c>
      <c r="B10" s="9">
        <f>1/I3</f>
        <v>2</v>
      </c>
      <c r="C10" s="9">
        <f>1/I4</f>
        <v>1</v>
      </c>
      <c r="D10" s="12">
        <f>1/I5</f>
        <v>1</v>
      </c>
      <c r="E10" s="9">
        <f>1/I6</f>
        <v>1</v>
      </c>
      <c r="F10" s="9">
        <f>1/I7</f>
        <v>1</v>
      </c>
      <c r="G10" s="9">
        <f>1/I8</f>
        <v>1</v>
      </c>
      <c r="H10" s="9">
        <f>1/I9</f>
        <v>1</v>
      </c>
      <c r="I10" s="11">
        <v>1</v>
      </c>
      <c r="J10" s="10">
        <v>2</v>
      </c>
      <c r="K10" s="6">
        <v>4</v>
      </c>
      <c r="L10" s="11">
        <v>2</v>
      </c>
      <c r="M10" s="6">
        <v>4</v>
      </c>
      <c r="N10" s="19">
        <v>2</v>
      </c>
      <c r="Q10">
        <v>0.14285714285714199</v>
      </c>
      <c r="R10">
        <v>0.14285714285714199</v>
      </c>
      <c r="S10">
        <v>0.14285714285714199</v>
      </c>
      <c r="T10">
        <v>0.137184510725191</v>
      </c>
      <c r="U10">
        <v>0.133002710036318</v>
      </c>
      <c r="V10">
        <v>0.12681435920150899</v>
      </c>
      <c r="W10">
        <v>0.118508056104036</v>
      </c>
      <c r="X10">
        <v>0.113059519091573</v>
      </c>
      <c r="Y10">
        <v>0.108956064418246</v>
      </c>
      <c r="Z10">
        <v>0.104342716341325</v>
      </c>
      <c r="AA10">
        <v>0.10064533456460099</v>
      </c>
    </row>
    <row r="11" spans="1:27" ht="15.6" thickTop="1" thickBot="1" x14ac:dyDescent="0.35">
      <c r="A11" s="5" t="s">
        <v>16</v>
      </c>
      <c r="B11" s="11">
        <f>1/J3</f>
        <v>0.5</v>
      </c>
      <c r="C11" s="11">
        <f>1/J4</f>
        <v>0.5</v>
      </c>
      <c r="D11" s="13">
        <f>1/J5</f>
        <v>0.5</v>
      </c>
      <c r="E11" s="11">
        <f>1/J6</f>
        <v>0.5</v>
      </c>
      <c r="F11" s="11">
        <f>1/J7</f>
        <v>0.5</v>
      </c>
      <c r="G11" s="11">
        <f>1/J8</f>
        <v>0.5</v>
      </c>
      <c r="H11" s="11">
        <f>1/J9</f>
        <v>0.5</v>
      </c>
      <c r="I11" s="11">
        <f>1/J10</f>
        <v>0.5</v>
      </c>
      <c r="J11" s="10">
        <v>1</v>
      </c>
      <c r="K11" s="6">
        <v>2</v>
      </c>
      <c r="L11" s="6">
        <v>0.5</v>
      </c>
      <c r="M11" s="6">
        <v>0.25</v>
      </c>
      <c r="N11" s="18">
        <v>0.5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1.7356816100581999E-3</v>
      </c>
      <c r="Z11">
        <v>1.68875088400691E-2</v>
      </c>
      <c r="AA11">
        <v>2.9279084967990102E-2</v>
      </c>
    </row>
    <row r="12" spans="1:27" ht="16.8" thickTop="1" thickBot="1" x14ac:dyDescent="0.35">
      <c r="A12" s="5" t="s">
        <v>9</v>
      </c>
      <c r="B12" s="9">
        <f>1/K3</f>
        <v>0.33333333333333331</v>
      </c>
      <c r="C12" s="9">
        <f>1/K4</f>
        <v>0.25</v>
      </c>
      <c r="D12" s="12">
        <f>1/K5</f>
        <v>0.25</v>
      </c>
      <c r="E12" s="9">
        <f>1/K6</f>
        <v>0.25</v>
      </c>
      <c r="F12" s="9">
        <f>1/K7</f>
        <v>0.25</v>
      </c>
      <c r="G12" s="9">
        <f>1/K8</f>
        <v>0.25</v>
      </c>
      <c r="H12" s="9">
        <f>1/K9</f>
        <v>0.25</v>
      </c>
      <c r="I12" s="9">
        <f>1/K10</f>
        <v>0.25</v>
      </c>
      <c r="J12" s="9">
        <f>1/K11</f>
        <v>0.5</v>
      </c>
      <c r="K12" s="10">
        <v>1</v>
      </c>
      <c r="L12" s="11">
        <v>0.25</v>
      </c>
      <c r="M12" s="12">
        <v>0.2</v>
      </c>
      <c r="N12" s="19">
        <v>0.25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8" thickTop="1" thickBot="1" x14ac:dyDescent="0.35">
      <c r="A13" s="5" t="s">
        <v>17</v>
      </c>
      <c r="B13" s="11">
        <f>1/L3</f>
        <v>1</v>
      </c>
      <c r="C13" s="11">
        <f>1/L4</f>
        <v>0.5</v>
      </c>
      <c r="D13" s="13">
        <f>1/L5</f>
        <v>0.5</v>
      </c>
      <c r="E13" s="11">
        <f>1/L6</f>
        <v>0.5</v>
      </c>
      <c r="F13" s="11">
        <f>1/L7</f>
        <v>0.5</v>
      </c>
      <c r="G13" s="11">
        <f>1/L8</f>
        <v>0.5</v>
      </c>
      <c r="H13" s="11">
        <f>1/L9</f>
        <v>0.5</v>
      </c>
      <c r="I13" s="11">
        <f>1/L10</f>
        <v>0.5</v>
      </c>
      <c r="J13" s="11">
        <f>1/L11</f>
        <v>2</v>
      </c>
      <c r="K13" s="13">
        <f>1/L12</f>
        <v>4</v>
      </c>
      <c r="L13" s="10">
        <v>1</v>
      </c>
      <c r="M13" s="13">
        <v>0.5</v>
      </c>
      <c r="N13" s="18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3.8354171666682298E-3</v>
      </c>
      <c r="W13">
        <v>2.4001420777735101E-2</v>
      </c>
      <c r="X13">
        <v>3.7274625329557901E-2</v>
      </c>
      <c r="Y13">
        <v>4.6778344735412002E-2</v>
      </c>
      <c r="Z13">
        <v>5.3372387474303201E-2</v>
      </c>
      <c r="AA13">
        <v>5.8644228410886297E-2</v>
      </c>
    </row>
    <row r="14" spans="1:27" ht="16.8" thickTop="1" thickBot="1" x14ac:dyDescent="0.35">
      <c r="A14" s="5" t="s">
        <v>11</v>
      </c>
      <c r="B14" s="9">
        <f>1/M3</f>
        <v>0.33333333333333331</v>
      </c>
      <c r="C14" s="9">
        <f>1/M4</f>
        <v>0.25</v>
      </c>
      <c r="D14" s="12">
        <f>1/M5</f>
        <v>0.25</v>
      </c>
      <c r="E14" s="9">
        <f>1/M6</f>
        <v>0.25</v>
      </c>
      <c r="F14" s="9">
        <f>1/M7</f>
        <v>0.25</v>
      </c>
      <c r="G14" s="9">
        <f>1/M8</f>
        <v>0.25</v>
      </c>
      <c r="H14" s="9">
        <f>1/M9</f>
        <v>0.25</v>
      </c>
      <c r="I14" s="9">
        <f>1/M10</f>
        <v>0.25</v>
      </c>
      <c r="J14" s="9">
        <f>1/M11</f>
        <v>4</v>
      </c>
      <c r="K14" s="12">
        <f>1/M12</f>
        <v>5</v>
      </c>
      <c r="L14" s="12">
        <f>1/M13</f>
        <v>2</v>
      </c>
      <c r="M14" s="10">
        <v>1</v>
      </c>
      <c r="N14" s="19">
        <v>2</v>
      </c>
      <c r="Q14">
        <v>0</v>
      </c>
      <c r="R14">
        <v>0</v>
      </c>
      <c r="S14">
        <v>0</v>
      </c>
      <c r="T14">
        <v>3.9708424923658302E-2</v>
      </c>
      <c r="U14">
        <v>6.2374908001475597E-2</v>
      </c>
      <c r="V14">
        <v>7.3278060987058094E-2</v>
      </c>
      <c r="W14">
        <v>7.7195253253884696E-2</v>
      </c>
      <c r="X14">
        <v>7.9683626216519796E-2</v>
      </c>
      <c r="Y14">
        <v>8.1239888591044598E-2</v>
      </c>
      <c r="Z14">
        <v>8.1187971610721804E-2</v>
      </c>
      <c r="AA14">
        <v>8.0993140384339204E-2</v>
      </c>
    </row>
    <row r="15" spans="1:27" ht="16.8" thickTop="1" thickBot="1" x14ac:dyDescent="0.35">
      <c r="A15" s="5" t="s">
        <v>12</v>
      </c>
      <c r="B15" s="7">
        <v>1</v>
      </c>
      <c r="C15" s="7">
        <v>0.5</v>
      </c>
      <c r="D15" s="8">
        <v>0.5</v>
      </c>
      <c r="E15" s="7">
        <v>0.5</v>
      </c>
      <c r="F15" s="7">
        <v>0.5</v>
      </c>
      <c r="G15" s="7">
        <v>0.5</v>
      </c>
      <c r="H15" s="7">
        <v>0.5</v>
      </c>
      <c r="I15" s="7">
        <v>0.5</v>
      </c>
      <c r="J15" s="7">
        <v>2</v>
      </c>
      <c r="K15" s="8">
        <v>4</v>
      </c>
      <c r="L15" s="8">
        <v>1</v>
      </c>
      <c r="M15" s="8">
        <v>0.5</v>
      </c>
      <c r="N15" s="4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3.8354171666682298E-3</v>
      </c>
      <c r="W15">
        <v>2.4001420777735101E-2</v>
      </c>
      <c r="X15">
        <v>3.7274625329557901E-2</v>
      </c>
      <c r="Y15">
        <v>4.6778344735412002E-2</v>
      </c>
      <c r="Z15">
        <v>5.3372387474303201E-2</v>
      </c>
      <c r="AA15">
        <v>5.8644228410886297E-2</v>
      </c>
    </row>
    <row r="16" spans="1:27" x14ac:dyDescent="0.3">
      <c r="AA16">
        <f>SUM(AA3:AA15)</f>
        <v>0.99999999999999734</v>
      </c>
    </row>
    <row r="20" spans="16:17" x14ac:dyDescent="0.3">
      <c r="P20" t="s">
        <v>55</v>
      </c>
      <c r="Q20">
        <f xml:space="preserve"> ( 13.72-13)/12</f>
        <v>6.0000000000000053E-2</v>
      </c>
    </row>
    <row r="21" spans="16:17" x14ac:dyDescent="0.3">
      <c r="P21" t="s">
        <v>59</v>
      </c>
      <c r="Q21">
        <v>1.56</v>
      </c>
    </row>
    <row r="22" spans="16:17" x14ac:dyDescent="0.3">
      <c r="P22" t="s">
        <v>56</v>
      </c>
      <c r="Q22">
        <f>Q20/Q21</f>
        <v>3.8461538461538491E-2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9C08-BF40-4066-8D4A-AB60ECFFF99F}">
  <dimension ref="A1:AA19"/>
  <sheetViews>
    <sheetView topLeftCell="L1" workbookViewId="0">
      <selection activeCell="Q3" sqref="Q3:AB15"/>
    </sheetView>
  </sheetViews>
  <sheetFormatPr defaultRowHeight="14.4" x14ac:dyDescent="0.3"/>
  <sheetData>
    <row r="1" spans="1:27" ht="21.6" thickBot="1" x14ac:dyDescent="0.45">
      <c r="A1" s="1" t="s">
        <v>23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2</v>
      </c>
      <c r="D3" s="6">
        <v>4</v>
      </c>
      <c r="E3" s="6">
        <v>3</v>
      </c>
      <c r="F3" s="10">
        <v>4</v>
      </c>
      <c r="G3" s="6">
        <v>3</v>
      </c>
      <c r="H3" s="10">
        <v>4</v>
      </c>
      <c r="I3" s="10">
        <v>4</v>
      </c>
      <c r="J3" s="6">
        <v>1</v>
      </c>
      <c r="K3" s="6">
        <v>5</v>
      </c>
      <c r="L3" s="6">
        <v>2</v>
      </c>
      <c r="M3" s="10">
        <v>1</v>
      </c>
      <c r="N3" s="15">
        <v>2</v>
      </c>
      <c r="Q3">
        <v>0</v>
      </c>
      <c r="R3">
        <v>0.362372158650002</v>
      </c>
      <c r="S3">
        <v>0.43973236562417001</v>
      </c>
      <c r="T3">
        <v>0.408181629927648</v>
      </c>
      <c r="U3">
        <v>0.31131559585950802</v>
      </c>
      <c r="V3">
        <v>0.26041894501449903</v>
      </c>
      <c r="W3">
        <v>0.22770068594568599</v>
      </c>
      <c r="X3">
        <v>0.20741069419491501</v>
      </c>
      <c r="Y3">
        <v>0.18910936320013599</v>
      </c>
      <c r="Z3">
        <v>0.17197261296994201</v>
      </c>
      <c r="AA3">
        <v>0.157354612503047</v>
      </c>
    </row>
    <row r="4" spans="1:27" ht="15.6" thickTop="1" thickBot="1" x14ac:dyDescent="0.35">
      <c r="A4" s="5" t="s">
        <v>2</v>
      </c>
      <c r="B4" s="11">
        <f>1/C3</f>
        <v>0.5</v>
      </c>
      <c r="C4" s="10">
        <v>1</v>
      </c>
      <c r="D4" s="10">
        <v>3</v>
      </c>
      <c r="E4" s="6">
        <v>2</v>
      </c>
      <c r="F4" s="11">
        <v>2</v>
      </c>
      <c r="G4" s="6">
        <v>2</v>
      </c>
      <c r="H4" s="10">
        <v>3</v>
      </c>
      <c r="I4" s="11">
        <v>4</v>
      </c>
      <c r="J4" s="10">
        <v>0.33</v>
      </c>
      <c r="K4" s="6">
        <v>4</v>
      </c>
      <c r="L4" s="11">
        <v>2</v>
      </c>
      <c r="M4" s="6">
        <v>0.5</v>
      </c>
      <c r="N4" s="18">
        <v>1</v>
      </c>
      <c r="Q4">
        <v>0</v>
      </c>
      <c r="R4">
        <v>0</v>
      </c>
      <c r="S4">
        <v>0</v>
      </c>
      <c r="T4">
        <v>0</v>
      </c>
      <c r="U4">
        <v>8.7817915394638499E-2</v>
      </c>
      <c r="V4">
        <v>0.115587037411761</v>
      </c>
      <c r="W4">
        <v>0.125068817591308</v>
      </c>
      <c r="X4">
        <v>0.129456161965739</v>
      </c>
      <c r="Y4">
        <v>0.128726088683876</v>
      </c>
      <c r="Z4">
        <v>0.124753816078382</v>
      </c>
      <c r="AA4">
        <v>0.119936586994471</v>
      </c>
    </row>
    <row r="5" spans="1:27" ht="15.6" thickTop="1" thickBot="1" x14ac:dyDescent="0.35">
      <c r="A5" s="5" t="s">
        <v>13</v>
      </c>
      <c r="B5" s="9">
        <f>1/D3</f>
        <v>0.25</v>
      </c>
      <c r="C5" s="9">
        <f>1/D4</f>
        <v>0.33333333333333331</v>
      </c>
      <c r="D5" s="10">
        <v>1</v>
      </c>
      <c r="E5" s="11">
        <v>0.33</v>
      </c>
      <c r="F5" s="9">
        <v>0.5</v>
      </c>
      <c r="G5" s="9">
        <v>1</v>
      </c>
      <c r="H5" s="9">
        <v>2</v>
      </c>
      <c r="I5" s="9">
        <v>2</v>
      </c>
      <c r="J5" s="9">
        <v>0.25</v>
      </c>
      <c r="K5" s="12">
        <v>2</v>
      </c>
      <c r="L5" s="12">
        <v>0.5</v>
      </c>
      <c r="M5" s="12">
        <v>0.5</v>
      </c>
      <c r="N5" s="19">
        <v>0.33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3.8795869348595001E-3</v>
      </c>
      <c r="AA5">
        <v>2.2276176157214601E-2</v>
      </c>
    </row>
    <row r="6" spans="1:27" ht="16.8" thickTop="1" thickBot="1" x14ac:dyDescent="0.35">
      <c r="A6" s="5" t="s">
        <v>4</v>
      </c>
      <c r="B6" s="9">
        <f>1/E3</f>
        <v>0.33333333333333331</v>
      </c>
      <c r="C6" s="9">
        <f>1/E4</f>
        <v>0.5</v>
      </c>
      <c r="D6" s="12">
        <f>1/E5</f>
        <v>3.0303030303030303</v>
      </c>
      <c r="E6" s="10">
        <v>1</v>
      </c>
      <c r="F6" s="9">
        <v>2</v>
      </c>
      <c r="G6" s="9">
        <v>2</v>
      </c>
      <c r="H6" s="9">
        <v>3</v>
      </c>
      <c r="I6" s="9">
        <v>4</v>
      </c>
      <c r="J6" s="9">
        <v>0.5</v>
      </c>
      <c r="K6" s="12">
        <v>3</v>
      </c>
      <c r="L6" s="12">
        <v>2</v>
      </c>
      <c r="M6" s="12">
        <v>0.5</v>
      </c>
      <c r="N6" s="19">
        <v>0.5</v>
      </c>
      <c r="Q6">
        <v>0</v>
      </c>
      <c r="R6">
        <v>0</v>
      </c>
      <c r="S6">
        <v>0</v>
      </c>
      <c r="T6">
        <v>0</v>
      </c>
      <c r="U6">
        <v>1.2463002700553699E-2</v>
      </c>
      <c r="V6">
        <v>6.6514839832416101E-2</v>
      </c>
      <c r="W6">
        <v>9.0169059444620503E-2</v>
      </c>
      <c r="X6">
        <v>0.10290053277519801</v>
      </c>
      <c r="Y6">
        <v>0.108174243789528</v>
      </c>
      <c r="Z6">
        <v>0.108761660004527</v>
      </c>
      <c r="AA6">
        <v>0.107408679347369</v>
      </c>
    </row>
    <row r="7" spans="1:27" ht="24.6" thickTop="1" thickBot="1" x14ac:dyDescent="0.35">
      <c r="A7" s="5" t="s">
        <v>19</v>
      </c>
      <c r="B7" s="11">
        <f>1/F3</f>
        <v>0.25</v>
      </c>
      <c r="C7" s="11">
        <f>1/F4</f>
        <v>0.5</v>
      </c>
      <c r="D7" s="13">
        <f>1/F5</f>
        <v>2</v>
      </c>
      <c r="E7" s="11">
        <f>1/F6</f>
        <v>0.5</v>
      </c>
      <c r="F7" s="10">
        <v>1</v>
      </c>
      <c r="G7" s="11">
        <v>1</v>
      </c>
      <c r="H7" s="11">
        <v>2</v>
      </c>
      <c r="I7" s="11">
        <v>2</v>
      </c>
      <c r="J7" s="11">
        <v>0.33</v>
      </c>
      <c r="K7" s="12">
        <v>2</v>
      </c>
      <c r="L7" s="12">
        <v>0.5</v>
      </c>
      <c r="M7" s="12">
        <v>0.5</v>
      </c>
      <c r="N7" s="18">
        <v>0.5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1.0771802181514399E-2</v>
      </c>
      <c r="Z7">
        <v>3.1529294199808697E-2</v>
      </c>
      <c r="AA7">
        <v>4.5654433100997802E-2</v>
      </c>
    </row>
    <row r="8" spans="1:27" ht="15.6" thickTop="1" thickBot="1" x14ac:dyDescent="0.35">
      <c r="A8" s="5" t="s">
        <v>5</v>
      </c>
      <c r="B8" s="9">
        <f>1/G3</f>
        <v>0.33333333333333331</v>
      </c>
      <c r="C8" s="9">
        <f>1/G4</f>
        <v>0.5</v>
      </c>
      <c r="D8" s="12">
        <f>1/G5</f>
        <v>1</v>
      </c>
      <c r="E8" s="9">
        <f>1/G6</f>
        <v>0.5</v>
      </c>
      <c r="F8" s="9">
        <f>1/G7</f>
        <v>1</v>
      </c>
      <c r="G8" s="10">
        <v>1</v>
      </c>
      <c r="H8" s="9">
        <v>3</v>
      </c>
      <c r="I8" s="9">
        <v>3</v>
      </c>
      <c r="J8" s="9">
        <v>0.33</v>
      </c>
      <c r="K8" s="12">
        <v>2</v>
      </c>
      <c r="L8" s="6">
        <v>1</v>
      </c>
      <c r="M8" s="6">
        <v>0.5</v>
      </c>
      <c r="N8" s="19">
        <v>0.5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1.5983358074558598E-2</v>
      </c>
      <c r="Z8">
        <v>3.51527747684513E-2</v>
      </c>
      <c r="AA8">
        <v>4.8058007522747803E-2</v>
      </c>
    </row>
    <row r="9" spans="1:27" ht="32.4" thickTop="1" thickBot="1" x14ac:dyDescent="0.35">
      <c r="A9" s="5" t="s">
        <v>14</v>
      </c>
      <c r="B9" s="11">
        <f>1/H3</f>
        <v>0.25</v>
      </c>
      <c r="C9" s="11">
        <f>1/H4</f>
        <v>0.33333333333333331</v>
      </c>
      <c r="D9" s="13">
        <f>ROUND(1/H5,0)</f>
        <v>1</v>
      </c>
      <c r="E9" s="11">
        <f>1/H6</f>
        <v>0.33333333333333331</v>
      </c>
      <c r="F9" s="11">
        <f>1/H7</f>
        <v>0.5</v>
      </c>
      <c r="G9" s="11">
        <f>1/H8</f>
        <v>0.33333333333333331</v>
      </c>
      <c r="H9" s="10">
        <v>1</v>
      </c>
      <c r="I9" s="11">
        <v>2</v>
      </c>
      <c r="J9" s="11">
        <v>0.25</v>
      </c>
      <c r="K9" s="6">
        <v>2</v>
      </c>
      <c r="L9" s="6">
        <v>0.5</v>
      </c>
      <c r="M9" s="6">
        <v>0.33</v>
      </c>
      <c r="N9" s="18">
        <v>0.33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6.8" thickTop="1" thickBot="1" x14ac:dyDescent="0.35">
      <c r="A10" s="5" t="s">
        <v>15</v>
      </c>
      <c r="B10" s="9">
        <f>1/I3</f>
        <v>0.25</v>
      </c>
      <c r="C10" s="9">
        <f>1/I4</f>
        <v>0.25</v>
      </c>
      <c r="D10" s="12">
        <f>1/I5</f>
        <v>0.5</v>
      </c>
      <c r="E10" s="9">
        <f>1/I6</f>
        <v>0.25</v>
      </c>
      <c r="F10" s="9">
        <f>1/I7</f>
        <v>0.5</v>
      </c>
      <c r="G10" s="9">
        <f>1/I8</f>
        <v>0.33333333333333331</v>
      </c>
      <c r="H10" s="9">
        <f>1/I9</f>
        <v>0.5</v>
      </c>
      <c r="I10" s="10">
        <v>1</v>
      </c>
      <c r="J10" s="9">
        <v>0.25</v>
      </c>
      <c r="K10" s="6">
        <v>2</v>
      </c>
      <c r="L10" s="6">
        <v>0.33</v>
      </c>
      <c r="M10" s="6">
        <v>0.25</v>
      </c>
      <c r="N10" s="19">
        <v>0.25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t="15.6" thickTop="1" thickBot="1" x14ac:dyDescent="0.35">
      <c r="A11" s="5" t="s">
        <v>16</v>
      </c>
      <c r="B11" s="11">
        <f>1/J3</f>
        <v>1</v>
      </c>
      <c r="C11" s="11">
        <f>1/J4</f>
        <v>3.0303030303030303</v>
      </c>
      <c r="D11" s="13">
        <f>1/J5</f>
        <v>4</v>
      </c>
      <c r="E11" s="11">
        <f>1/J6</f>
        <v>2</v>
      </c>
      <c r="F11" s="11">
        <f>1/J7</f>
        <v>3.0303030303030303</v>
      </c>
      <c r="G11" s="11">
        <f>1/J8</f>
        <v>3.0303030303030303</v>
      </c>
      <c r="H11" s="11">
        <f>1/J9</f>
        <v>4</v>
      </c>
      <c r="I11" s="11">
        <f>1/J10</f>
        <v>4</v>
      </c>
      <c r="J11" s="10">
        <v>1</v>
      </c>
      <c r="K11" s="6">
        <v>5</v>
      </c>
      <c r="L11" s="6">
        <v>3</v>
      </c>
      <c r="M11" s="6">
        <v>2</v>
      </c>
      <c r="N11" s="18">
        <v>3.03</v>
      </c>
      <c r="Q11">
        <v>1</v>
      </c>
      <c r="R11">
        <v>0.63762784134999695</v>
      </c>
      <c r="S11">
        <v>0.56026763437582905</v>
      </c>
      <c r="T11">
        <v>0.47600748599449599</v>
      </c>
      <c r="U11">
        <v>0.34815455185661298</v>
      </c>
      <c r="V11">
        <v>0.28415202410155199</v>
      </c>
      <c r="W11">
        <v>0.24442548921249299</v>
      </c>
      <c r="X11">
        <v>0.220049364973845</v>
      </c>
      <c r="Y11">
        <v>0.19885571357918999</v>
      </c>
      <c r="Z11">
        <v>0.179567847642088</v>
      </c>
      <c r="AA11">
        <v>0.16336238247850399</v>
      </c>
    </row>
    <row r="12" spans="1:27" ht="16.8" thickTop="1" thickBot="1" x14ac:dyDescent="0.35">
      <c r="A12" s="5" t="s">
        <v>9</v>
      </c>
      <c r="B12" s="9">
        <f>1/K3</f>
        <v>0.2</v>
      </c>
      <c r="C12" s="9">
        <f>1/K4</f>
        <v>0.25</v>
      </c>
      <c r="D12" s="12">
        <f>1/K5</f>
        <v>0.5</v>
      </c>
      <c r="E12" s="9">
        <f>1/K6</f>
        <v>0.33333333333333331</v>
      </c>
      <c r="F12" s="9">
        <f>1/K7</f>
        <v>0.5</v>
      </c>
      <c r="G12" s="9">
        <f>1/K8</f>
        <v>0.5</v>
      </c>
      <c r="H12" s="9">
        <f>1/K9</f>
        <v>0.5</v>
      </c>
      <c r="I12" s="9">
        <f>1/K10</f>
        <v>0.5</v>
      </c>
      <c r="J12" s="9">
        <f>1/K11</f>
        <v>0.2</v>
      </c>
      <c r="K12" s="10">
        <v>1</v>
      </c>
      <c r="L12" s="11">
        <v>0.33</v>
      </c>
      <c r="M12" s="11">
        <v>0.2</v>
      </c>
      <c r="N12" s="19">
        <v>0.25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8" thickTop="1" thickBot="1" x14ac:dyDescent="0.35">
      <c r="A13" s="5" t="s">
        <v>17</v>
      </c>
      <c r="B13" s="11">
        <f>1/L3</f>
        <v>0.5</v>
      </c>
      <c r="C13" s="11">
        <v>0.5</v>
      </c>
      <c r="D13" s="13">
        <f>1/L5</f>
        <v>2</v>
      </c>
      <c r="E13" s="11">
        <f>1/L6</f>
        <v>0.5</v>
      </c>
      <c r="F13" s="11">
        <f>1/L7</f>
        <v>2</v>
      </c>
      <c r="G13" s="11">
        <f>1/L8</f>
        <v>1</v>
      </c>
      <c r="H13" s="11">
        <f>1/L9</f>
        <v>2</v>
      </c>
      <c r="I13" s="11">
        <f>1/L10</f>
        <v>3.0303030303030303</v>
      </c>
      <c r="J13" s="11">
        <f>1/L11</f>
        <v>0.33333333333333331</v>
      </c>
      <c r="K13" s="13">
        <f>1/L12</f>
        <v>3.0303030303030303</v>
      </c>
      <c r="L13" s="10">
        <v>1</v>
      </c>
      <c r="M13" s="13">
        <v>2</v>
      </c>
      <c r="N13" s="18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3.24274930084925E-2</v>
      </c>
      <c r="X13">
        <v>5.8279088129285998E-2</v>
      </c>
      <c r="Y13">
        <v>7.3001561635532494E-2</v>
      </c>
      <c r="Z13">
        <v>8.0767651636580701E-2</v>
      </c>
      <c r="AA13">
        <v>8.4828021169235504E-2</v>
      </c>
    </row>
    <row r="14" spans="1:27" ht="16.8" thickTop="1" thickBot="1" x14ac:dyDescent="0.35">
      <c r="A14" s="5" t="s">
        <v>11</v>
      </c>
      <c r="B14" s="9">
        <f>1/M3</f>
        <v>1</v>
      </c>
      <c r="C14" s="9">
        <f>1/M4</f>
        <v>2</v>
      </c>
      <c r="D14" s="12">
        <f>ROUND(1/M5,0)</f>
        <v>2</v>
      </c>
      <c r="E14" s="9">
        <f>1/M6</f>
        <v>2</v>
      </c>
      <c r="F14" s="9">
        <f>1/M7</f>
        <v>2</v>
      </c>
      <c r="G14" s="9">
        <f>1/M8</f>
        <v>2</v>
      </c>
      <c r="H14" s="9">
        <f>1/M9</f>
        <v>3.0303030303030303</v>
      </c>
      <c r="I14" s="9">
        <f>1/M10</f>
        <v>4</v>
      </c>
      <c r="J14" s="9">
        <f>1/M11</f>
        <v>0.5</v>
      </c>
      <c r="K14" s="12">
        <f>1/M12</f>
        <v>5</v>
      </c>
      <c r="L14" s="12">
        <f>1/M13</f>
        <v>0.5</v>
      </c>
      <c r="M14" s="10">
        <v>1</v>
      </c>
      <c r="N14" s="19">
        <v>2</v>
      </c>
      <c r="Q14">
        <v>0</v>
      </c>
      <c r="R14">
        <v>0</v>
      </c>
      <c r="S14">
        <v>0</v>
      </c>
      <c r="T14">
        <v>7.2063834287336204E-2</v>
      </c>
      <c r="U14">
        <v>0.127987912031093</v>
      </c>
      <c r="V14">
        <v>0.14184072143992901</v>
      </c>
      <c r="W14">
        <v>0.14382996872937701</v>
      </c>
      <c r="X14">
        <v>0.143824620068044</v>
      </c>
      <c r="Y14">
        <v>0.13994620605225699</v>
      </c>
      <c r="Z14">
        <v>0.13359677350954999</v>
      </c>
      <c r="AA14">
        <v>0.12699659696749499</v>
      </c>
    </row>
    <row r="15" spans="1:27" ht="16.8" thickTop="1" thickBot="1" x14ac:dyDescent="0.35">
      <c r="A15" s="5" t="s">
        <v>12</v>
      </c>
      <c r="B15" s="11">
        <f>1/C14</f>
        <v>0.5</v>
      </c>
      <c r="C15" s="10">
        <v>1</v>
      </c>
      <c r="D15" s="10">
        <v>3</v>
      </c>
      <c r="E15" s="6">
        <v>2</v>
      </c>
      <c r="F15" s="11">
        <v>2</v>
      </c>
      <c r="G15" s="6">
        <v>2</v>
      </c>
      <c r="H15" s="10">
        <v>3</v>
      </c>
      <c r="I15" s="11">
        <v>4</v>
      </c>
      <c r="J15" s="10">
        <v>0.33</v>
      </c>
      <c r="K15" s="6">
        <v>4</v>
      </c>
      <c r="L15" s="11">
        <v>3</v>
      </c>
      <c r="M15" s="6">
        <v>0.5</v>
      </c>
      <c r="N15" s="18">
        <v>1</v>
      </c>
      <c r="Q15">
        <v>0</v>
      </c>
      <c r="R15">
        <v>0</v>
      </c>
      <c r="S15">
        <v>0</v>
      </c>
      <c r="T15">
        <v>4.3747049790519597E-2</v>
      </c>
      <c r="U15">
        <v>0.112261022157592</v>
      </c>
      <c r="V15">
        <v>0.13148643219983999</v>
      </c>
      <c r="W15">
        <v>0.136378486068021</v>
      </c>
      <c r="X15">
        <v>0.138079537892971</v>
      </c>
      <c r="Y15">
        <v>0.13543166280340399</v>
      </c>
      <c r="Z15">
        <v>0.13001798225580799</v>
      </c>
      <c r="AA15">
        <v>0.124124503758915</v>
      </c>
    </row>
    <row r="16" spans="1:27" x14ac:dyDescent="0.3">
      <c r="AA16">
        <f>SUM(AA3:AA15)</f>
        <v>0.99999999999999678</v>
      </c>
    </row>
    <row r="17" spans="16:17" x14ac:dyDescent="0.3">
      <c r="P17" t="s">
        <v>55</v>
      </c>
      <c r="Q17">
        <f xml:space="preserve"> ( 13.518-13)/12</f>
        <v>4.3166666666666721E-2</v>
      </c>
    </row>
    <row r="18" spans="16:17" x14ac:dyDescent="0.3">
      <c r="P18" t="s">
        <v>59</v>
      </c>
      <c r="Q18">
        <v>1.56</v>
      </c>
    </row>
    <row r="19" spans="16:17" x14ac:dyDescent="0.3">
      <c r="P19" t="s">
        <v>56</v>
      </c>
      <c r="Q19">
        <f>Q17/Q18</f>
        <v>2.7670940170940204E-2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0C36-CEC3-43E7-8508-88F6B2541AC5}">
  <dimension ref="A1:AA22"/>
  <sheetViews>
    <sheetView topLeftCell="I1" zoomScaleNormal="100" workbookViewId="0">
      <selection activeCell="AA15" sqref="Q3:AA15"/>
    </sheetView>
  </sheetViews>
  <sheetFormatPr defaultRowHeight="14.4" x14ac:dyDescent="0.3"/>
  <sheetData>
    <row r="1" spans="1:27" ht="21.6" thickBot="1" x14ac:dyDescent="0.45">
      <c r="A1" s="1" t="s">
        <v>58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0.5</v>
      </c>
      <c r="D3" s="6">
        <v>1</v>
      </c>
      <c r="E3" s="6">
        <v>1</v>
      </c>
      <c r="F3" s="10">
        <v>1</v>
      </c>
      <c r="G3" s="6">
        <v>0.5</v>
      </c>
      <c r="H3" s="10">
        <v>1</v>
      </c>
      <c r="I3" s="10">
        <v>1</v>
      </c>
      <c r="J3" s="6">
        <v>1</v>
      </c>
      <c r="K3" s="6">
        <v>2</v>
      </c>
      <c r="L3" s="6">
        <v>0.33</v>
      </c>
      <c r="M3" s="10">
        <v>1</v>
      </c>
      <c r="N3" s="15">
        <v>0.25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.6" thickTop="1" thickBot="1" x14ac:dyDescent="0.35">
      <c r="A4" s="5" t="s">
        <v>2</v>
      </c>
      <c r="B4" s="11">
        <f>1/C3</f>
        <v>2</v>
      </c>
      <c r="C4" s="10">
        <v>1</v>
      </c>
      <c r="D4" s="10">
        <v>2</v>
      </c>
      <c r="E4" s="6">
        <v>2</v>
      </c>
      <c r="F4" s="11">
        <v>2</v>
      </c>
      <c r="G4" s="6">
        <v>0.5</v>
      </c>
      <c r="H4" s="10">
        <v>2</v>
      </c>
      <c r="I4" s="11">
        <v>2</v>
      </c>
      <c r="J4" s="10">
        <v>2</v>
      </c>
      <c r="K4" s="6">
        <v>3</v>
      </c>
      <c r="L4" s="11">
        <v>1</v>
      </c>
      <c r="M4" s="6">
        <v>2</v>
      </c>
      <c r="N4" s="18">
        <v>0.5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9.1505017100475903E-3</v>
      </c>
      <c r="X4">
        <v>9.8243977828676707E-2</v>
      </c>
      <c r="Y4">
        <v>0.140874316614224</v>
      </c>
      <c r="Z4">
        <v>0.16623122167294799</v>
      </c>
      <c r="AA4">
        <v>0.18338456482600499</v>
      </c>
    </row>
    <row r="5" spans="1:27" ht="15.6" thickTop="1" thickBot="1" x14ac:dyDescent="0.35">
      <c r="A5" s="5" t="s">
        <v>13</v>
      </c>
      <c r="B5" s="10">
        <v>1</v>
      </c>
      <c r="C5" s="10">
        <v>0.5</v>
      </c>
      <c r="D5" s="6">
        <v>1</v>
      </c>
      <c r="E5" s="6">
        <v>1</v>
      </c>
      <c r="F5" s="10">
        <v>1</v>
      </c>
      <c r="G5" s="6">
        <v>0.5</v>
      </c>
      <c r="H5" s="10">
        <v>1</v>
      </c>
      <c r="I5" s="10">
        <v>1</v>
      </c>
      <c r="J5" s="6">
        <v>1</v>
      </c>
      <c r="K5" s="6">
        <v>2</v>
      </c>
      <c r="L5" s="6">
        <v>0.33</v>
      </c>
      <c r="M5" s="10">
        <v>1</v>
      </c>
      <c r="N5" s="15">
        <v>0.25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t="16.8" thickTop="1" thickBot="1" x14ac:dyDescent="0.35">
      <c r="A6" s="5" t="s">
        <v>4</v>
      </c>
      <c r="B6" s="10">
        <v>1</v>
      </c>
      <c r="C6" s="10">
        <v>0.5</v>
      </c>
      <c r="D6" s="6">
        <v>1</v>
      </c>
      <c r="E6" s="6">
        <v>1</v>
      </c>
      <c r="F6" s="10">
        <v>1</v>
      </c>
      <c r="G6" s="6">
        <v>0.5</v>
      </c>
      <c r="H6" s="10">
        <v>1</v>
      </c>
      <c r="I6" s="10">
        <v>1</v>
      </c>
      <c r="J6" s="6">
        <v>1</v>
      </c>
      <c r="K6" s="6">
        <v>2</v>
      </c>
      <c r="L6" s="6">
        <v>0.33</v>
      </c>
      <c r="M6" s="10">
        <v>1</v>
      </c>
      <c r="N6" s="15">
        <v>0.25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t="24.6" thickTop="1" thickBot="1" x14ac:dyDescent="0.35">
      <c r="A7" s="5" t="s">
        <v>19</v>
      </c>
      <c r="B7" s="10">
        <v>1</v>
      </c>
      <c r="C7" s="10">
        <v>0.5</v>
      </c>
      <c r="D7" s="6">
        <v>1</v>
      </c>
      <c r="E7" s="6">
        <v>1</v>
      </c>
      <c r="F7" s="10">
        <v>1</v>
      </c>
      <c r="G7" s="6">
        <v>0.5</v>
      </c>
      <c r="H7" s="10">
        <v>1</v>
      </c>
      <c r="I7" s="10">
        <v>1</v>
      </c>
      <c r="J7" s="6">
        <v>1</v>
      </c>
      <c r="K7" s="6">
        <v>2</v>
      </c>
      <c r="L7" s="6">
        <v>0.33</v>
      </c>
      <c r="M7" s="10">
        <v>1</v>
      </c>
      <c r="N7" s="15">
        <v>0.25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ht="15.6" thickTop="1" thickBot="1" x14ac:dyDescent="0.35">
      <c r="A8" s="5" t="s">
        <v>5</v>
      </c>
      <c r="B8" s="9">
        <f>1/G3</f>
        <v>2</v>
      </c>
      <c r="C8" s="9">
        <f>1/G4</f>
        <v>2</v>
      </c>
      <c r="D8" s="12">
        <f>1/G5</f>
        <v>2</v>
      </c>
      <c r="E8" s="9">
        <f>1/G6</f>
        <v>2</v>
      </c>
      <c r="F8" s="9">
        <f>1/G7</f>
        <v>2</v>
      </c>
      <c r="G8" s="10">
        <v>1</v>
      </c>
      <c r="H8" s="9">
        <v>2</v>
      </c>
      <c r="I8" s="9">
        <v>2</v>
      </c>
      <c r="J8" s="9">
        <v>2</v>
      </c>
      <c r="K8" s="12">
        <v>3</v>
      </c>
      <c r="L8" s="6">
        <v>1</v>
      </c>
      <c r="M8" s="6">
        <v>2</v>
      </c>
      <c r="N8" s="19">
        <v>0.33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8.5366269159791203E-2</v>
      </c>
      <c r="X8">
        <v>0.14593223731719601</v>
      </c>
      <c r="Y8">
        <v>0.17470364819744699</v>
      </c>
      <c r="Z8">
        <v>0.19158142785201501</v>
      </c>
      <c r="AA8">
        <v>0.20270656551253499</v>
      </c>
    </row>
    <row r="9" spans="1:27" ht="32.4" thickTop="1" thickBot="1" x14ac:dyDescent="0.35">
      <c r="A9" s="5" t="s">
        <v>14</v>
      </c>
      <c r="B9" s="10">
        <v>1</v>
      </c>
      <c r="C9" s="10">
        <v>0.5</v>
      </c>
      <c r="D9" s="6">
        <v>1</v>
      </c>
      <c r="E9" s="6">
        <v>1</v>
      </c>
      <c r="F9" s="10">
        <v>1</v>
      </c>
      <c r="G9" s="6">
        <v>0.33</v>
      </c>
      <c r="H9" s="10">
        <v>1</v>
      </c>
      <c r="I9" s="10">
        <v>1</v>
      </c>
      <c r="J9" s="6">
        <v>1</v>
      </c>
      <c r="K9" s="6">
        <v>2</v>
      </c>
      <c r="L9" s="6">
        <v>0.33</v>
      </c>
      <c r="M9" s="10">
        <v>1</v>
      </c>
      <c r="N9" s="15">
        <v>0.25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6.8" thickTop="1" thickBot="1" x14ac:dyDescent="0.35">
      <c r="A10" s="5" t="s">
        <v>15</v>
      </c>
      <c r="B10" s="10">
        <v>1</v>
      </c>
      <c r="C10" s="10">
        <v>0.5</v>
      </c>
      <c r="D10" s="6">
        <v>1</v>
      </c>
      <c r="E10" s="6">
        <v>1</v>
      </c>
      <c r="F10" s="10">
        <v>1</v>
      </c>
      <c r="G10" s="6">
        <v>0.33</v>
      </c>
      <c r="H10" s="10">
        <v>1</v>
      </c>
      <c r="I10" s="10">
        <v>1</v>
      </c>
      <c r="J10" s="6">
        <v>1</v>
      </c>
      <c r="K10" s="6">
        <v>2</v>
      </c>
      <c r="L10" s="6">
        <v>0.33</v>
      </c>
      <c r="M10" s="10">
        <v>1</v>
      </c>
      <c r="N10" s="15">
        <v>0.25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t="15.6" thickTop="1" thickBot="1" x14ac:dyDescent="0.35">
      <c r="A11" s="5" t="s">
        <v>16</v>
      </c>
      <c r="B11" s="10">
        <v>1</v>
      </c>
      <c r="C11" s="10">
        <v>0.5</v>
      </c>
      <c r="D11" s="6">
        <v>1</v>
      </c>
      <c r="E11" s="6">
        <v>1</v>
      </c>
      <c r="F11" s="10">
        <v>1</v>
      </c>
      <c r="G11" s="6">
        <v>0.33</v>
      </c>
      <c r="H11" s="10">
        <v>1</v>
      </c>
      <c r="I11" s="10">
        <v>1</v>
      </c>
      <c r="J11" s="6">
        <v>1</v>
      </c>
      <c r="K11" s="6">
        <v>2</v>
      </c>
      <c r="L11" s="6">
        <v>0.33</v>
      </c>
      <c r="M11" s="10">
        <v>1</v>
      </c>
      <c r="N11" s="15">
        <v>0.25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6.8" thickTop="1" thickBot="1" x14ac:dyDescent="0.35">
      <c r="A12" s="5" t="s">
        <v>9</v>
      </c>
      <c r="B12" s="9">
        <f>1/K3</f>
        <v>0.5</v>
      </c>
      <c r="C12" s="10">
        <v>0.33</v>
      </c>
      <c r="D12" s="6">
        <v>0.5</v>
      </c>
      <c r="E12" s="6">
        <v>0.5</v>
      </c>
      <c r="F12" s="6">
        <v>0.5</v>
      </c>
      <c r="G12" s="6">
        <v>0.33</v>
      </c>
      <c r="H12" s="6">
        <v>0.5</v>
      </c>
      <c r="I12" s="10">
        <v>0.5</v>
      </c>
      <c r="J12" s="6">
        <v>0.5</v>
      </c>
      <c r="K12" s="6">
        <v>1</v>
      </c>
      <c r="L12" s="6">
        <v>0.33</v>
      </c>
      <c r="M12" s="10">
        <v>0.5</v>
      </c>
      <c r="N12" s="15">
        <v>0.2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8" thickTop="1" thickBot="1" x14ac:dyDescent="0.35">
      <c r="A13" s="5" t="s">
        <v>17</v>
      </c>
      <c r="B13" s="9">
        <f>1/G8</f>
        <v>1</v>
      </c>
      <c r="C13" s="9">
        <f>1/G9</f>
        <v>3.0303030303030303</v>
      </c>
      <c r="D13" s="12">
        <f>1/G10</f>
        <v>3.0303030303030303</v>
      </c>
      <c r="E13" s="9">
        <f>1/G11</f>
        <v>3.0303030303030303</v>
      </c>
      <c r="F13" s="9">
        <f>1/G12</f>
        <v>3.0303030303030303</v>
      </c>
      <c r="G13" s="10">
        <v>1</v>
      </c>
      <c r="H13" s="9">
        <v>2</v>
      </c>
      <c r="I13" s="9">
        <v>2</v>
      </c>
      <c r="J13" s="9">
        <v>2</v>
      </c>
      <c r="K13" s="12">
        <v>3</v>
      </c>
      <c r="L13" s="6">
        <v>1</v>
      </c>
      <c r="M13" s="6">
        <v>2</v>
      </c>
      <c r="N13" s="19">
        <v>0.33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8.5366269159791203E-2</v>
      </c>
      <c r="X13">
        <v>0.14593223731719601</v>
      </c>
      <c r="Y13">
        <v>0.17470364819744699</v>
      </c>
      <c r="Z13">
        <v>0.19158142785201501</v>
      </c>
      <c r="AA13">
        <v>0.20270656551253499</v>
      </c>
    </row>
    <row r="14" spans="1:27" ht="16.8" thickTop="1" thickBot="1" x14ac:dyDescent="0.35">
      <c r="A14" s="5" t="s">
        <v>11</v>
      </c>
      <c r="B14" s="10">
        <v>1</v>
      </c>
      <c r="C14" s="10">
        <v>0.5</v>
      </c>
      <c r="D14" s="6">
        <v>1</v>
      </c>
      <c r="E14" s="6">
        <v>1</v>
      </c>
      <c r="F14" s="10">
        <v>1</v>
      </c>
      <c r="G14" s="6">
        <v>0.33</v>
      </c>
      <c r="H14" s="10">
        <v>1</v>
      </c>
      <c r="I14" s="10">
        <v>1</v>
      </c>
      <c r="J14" s="6">
        <v>1</v>
      </c>
      <c r="K14" s="6">
        <v>2</v>
      </c>
      <c r="L14" s="6">
        <v>0.33</v>
      </c>
      <c r="M14" s="10">
        <v>1</v>
      </c>
      <c r="N14" s="15">
        <v>0.25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t="16.8" thickTop="1" thickBot="1" x14ac:dyDescent="0.35">
      <c r="A15" s="5" t="s">
        <v>12</v>
      </c>
      <c r="B15" s="10">
        <v>4</v>
      </c>
      <c r="C15" s="10">
        <v>3</v>
      </c>
      <c r="D15" s="6">
        <v>4</v>
      </c>
      <c r="E15" s="6">
        <v>4</v>
      </c>
      <c r="F15" s="10">
        <v>4</v>
      </c>
      <c r="G15" s="6">
        <v>2</v>
      </c>
      <c r="H15" s="10">
        <v>4</v>
      </c>
      <c r="I15" s="10">
        <v>4</v>
      </c>
      <c r="J15" s="6">
        <v>4</v>
      </c>
      <c r="K15" s="6">
        <v>5</v>
      </c>
      <c r="L15" s="6">
        <v>2</v>
      </c>
      <c r="M15" s="10">
        <v>4</v>
      </c>
      <c r="N15" s="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0.82011695997036904</v>
      </c>
      <c r="X15">
        <v>0.60989154753692998</v>
      </c>
      <c r="Y15">
        <v>0.50971838699088001</v>
      </c>
      <c r="Z15">
        <v>0.45060592262302002</v>
      </c>
      <c r="AA15">
        <v>0.411202304148924</v>
      </c>
    </row>
    <row r="17" spans="17:27" x14ac:dyDescent="0.3">
      <c r="AA17">
        <f>SUM(AA3:AA15)</f>
        <v>0.999999999999999</v>
      </c>
    </row>
    <row r="20" spans="17:27" x14ac:dyDescent="0.3">
      <c r="Q20" t="s">
        <v>55</v>
      </c>
      <c r="R20">
        <f xml:space="preserve"> ( 13.013-13)/12</f>
        <v>1.083333333333325E-3</v>
      </c>
    </row>
    <row r="21" spans="17:27" x14ac:dyDescent="0.3">
      <c r="Q21" t="s">
        <v>59</v>
      </c>
      <c r="R21">
        <v>1.56</v>
      </c>
    </row>
    <row r="22" spans="17:27" x14ac:dyDescent="0.3">
      <c r="Q22" t="s">
        <v>56</v>
      </c>
      <c r="R22">
        <f>R20/R21</f>
        <v>6.9444444444443916E-4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800A-3AF1-4385-87C1-EF71B71A7946}">
  <dimension ref="A1:AA21"/>
  <sheetViews>
    <sheetView workbookViewId="0">
      <selection activeCell="M12" sqref="M12"/>
    </sheetView>
  </sheetViews>
  <sheetFormatPr defaultRowHeight="14.4" x14ac:dyDescent="0.3"/>
  <sheetData>
    <row r="1" spans="1:27" ht="21.6" thickBot="1" x14ac:dyDescent="0.45">
      <c r="A1" s="1" t="s">
        <v>24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1</v>
      </c>
      <c r="D3" s="6">
        <v>1</v>
      </c>
      <c r="E3" s="6">
        <v>1</v>
      </c>
      <c r="F3" s="10">
        <v>1</v>
      </c>
      <c r="G3" s="6">
        <v>1</v>
      </c>
      <c r="H3" s="10">
        <v>1</v>
      </c>
      <c r="I3" s="10">
        <v>1</v>
      </c>
      <c r="J3" s="6">
        <v>5</v>
      </c>
      <c r="K3" s="6">
        <v>5</v>
      </c>
      <c r="L3" s="6">
        <v>5</v>
      </c>
      <c r="M3" s="6">
        <v>3</v>
      </c>
      <c r="N3" s="15">
        <v>1</v>
      </c>
      <c r="Q3">
        <v>0.11111111111111099</v>
      </c>
      <c r="R3">
        <v>0.11111111111111099</v>
      </c>
      <c r="S3">
        <v>0.11111111111111099</v>
      </c>
      <c r="T3">
        <v>0.11111111111111099</v>
      </c>
      <c r="U3">
        <v>0.11111111111111099</v>
      </c>
      <c r="V3">
        <v>0.11111111111111099</v>
      </c>
      <c r="W3">
        <v>0.11111111111111099</v>
      </c>
      <c r="X3">
        <v>0.11111111111111099</v>
      </c>
      <c r="Y3">
        <v>0.11111111111111099</v>
      </c>
      <c r="Z3">
        <v>0.11111111111111099</v>
      </c>
      <c r="AA3">
        <v>0.11111111111111099</v>
      </c>
    </row>
    <row r="4" spans="1:27" ht="15.6" thickTop="1" thickBot="1" x14ac:dyDescent="0.35">
      <c r="A4" s="5" t="s">
        <v>2</v>
      </c>
      <c r="B4" s="10">
        <v>1</v>
      </c>
      <c r="C4" s="10">
        <v>1</v>
      </c>
      <c r="D4" s="6">
        <v>1</v>
      </c>
      <c r="E4" s="6">
        <v>1</v>
      </c>
      <c r="F4" s="10">
        <v>1</v>
      </c>
      <c r="G4" s="6">
        <v>1</v>
      </c>
      <c r="H4" s="10">
        <v>1</v>
      </c>
      <c r="I4" s="10">
        <v>1</v>
      </c>
      <c r="J4" s="6">
        <v>5</v>
      </c>
      <c r="K4" s="6">
        <v>5</v>
      </c>
      <c r="L4" s="6">
        <v>5</v>
      </c>
      <c r="M4" s="6">
        <v>3</v>
      </c>
      <c r="N4" s="18">
        <v>1</v>
      </c>
      <c r="Q4">
        <v>0.11111111111111099</v>
      </c>
      <c r="R4">
        <v>0.11111111111111099</v>
      </c>
      <c r="S4">
        <v>0.11111111111111099</v>
      </c>
      <c r="T4">
        <v>0.11111111111111099</v>
      </c>
      <c r="U4">
        <v>0.11111111111111099</v>
      </c>
      <c r="V4">
        <v>0.11111111111111099</v>
      </c>
      <c r="W4">
        <v>0.11111111111111099</v>
      </c>
      <c r="X4">
        <v>0.11111111111111099</v>
      </c>
      <c r="Y4">
        <v>0.11111111111111099</v>
      </c>
      <c r="Z4">
        <v>0.11111111111111099</v>
      </c>
      <c r="AA4">
        <v>0.11111111111111099</v>
      </c>
    </row>
    <row r="5" spans="1:27" ht="15.6" thickTop="1" thickBot="1" x14ac:dyDescent="0.35">
      <c r="A5" s="5" t="s">
        <v>13</v>
      </c>
      <c r="B5" s="10">
        <v>1</v>
      </c>
      <c r="C5" s="10">
        <v>1</v>
      </c>
      <c r="D5" s="6">
        <v>1</v>
      </c>
      <c r="E5" s="6">
        <v>1</v>
      </c>
      <c r="F5" s="10">
        <v>1</v>
      </c>
      <c r="G5" s="6">
        <v>1</v>
      </c>
      <c r="H5" s="10">
        <v>1</v>
      </c>
      <c r="I5" s="10">
        <v>1</v>
      </c>
      <c r="J5" s="6">
        <v>5</v>
      </c>
      <c r="K5" s="6">
        <v>5</v>
      </c>
      <c r="L5" s="6">
        <v>5</v>
      </c>
      <c r="M5" s="6">
        <v>3</v>
      </c>
      <c r="N5" s="19">
        <v>1</v>
      </c>
      <c r="Q5">
        <v>0.11111111111111099</v>
      </c>
      <c r="R5">
        <v>0.11111111111111099</v>
      </c>
      <c r="S5">
        <v>0.11111111111111099</v>
      </c>
      <c r="T5">
        <v>0.11111111111111099</v>
      </c>
      <c r="U5">
        <v>0.11111111111111099</v>
      </c>
      <c r="V5">
        <v>0.11111111111111099</v>
      </c>
      <c r="W5">
        <v>0.11111111111111099</v>
      </c>
      <c r="X5">
        <v>0.11111111111111099</v>
      </c>
      <c r="Y5">
        <v>0.11111111111111099</v>
      </c>
      <c r="Z5">
        <v>0.11111111111111099</v>
      </c>
      <c r="AA5">
        <v>0.11111111111111099</v>
      </c>
    </row>
    <row r="6" spans="1:27" ht="16.8" thickTop="1" thickBot="1" x14ac:dyDescent="0.35">
      <c r="A6" s="5" t="s">
        <v>4</v>
      </c>
      <c r="B6" s="10">
        <v>1</v>
      </c>
      <c r="C6" s="10">
        <v>1</v>
      </c>
      <c r="D6" s="6">
        <v>1</v>
      </c>
      <c r="E6" s="6">
        <v>1</v>
      </c>
      <c r="F6" s="10">
        <v>1</v>
      </c>
      <c r="G6" s="6">
        <v>1</v>
      </c>
      <c r="H6" s="10">
        <v>1</v>
      </c>
      <c r="I6" s="10">
        <v>1</v>
      </c>
      <c r="J6" s="6">
        <v>5</v>
      </c>
      <c r="K6" s="6">
        <v>5</v>
      </c>
      <c r="L6" s="6">
        <v>5</v>
      </c>
      <c r="M6" s="6">
        <v>3</v>
      </c>
      <c r="N6" s="19">
        <v>1</v>
      </c>
      <c r="Q6">
        <v>0.11111111111111099</v>
      </c>
      <c r="R6">
        <v>0.11111111111111099</v>
      </c>
      <c r="S6">
        <v>0.11111111111111099</v>
      </c>
      <c r="T6">
        <v>0.11111111111111099</v>
      </c>
      <c r="U6">
        <v>0.11111111111111099</v>
      </c>
      <c r="V6">
        <v>0.11111111111111099</v>
      </c>
      <c r="W6">
        <v>0.11111111111111099</v>
      </c>
      <c r="X6">
        <v>0.11111111111111099</v>
      </c>
      <c r="Y6">
        <v>0.11111111111111099</v>
      </c>
      <c r="Z6">
        <v>0.11111111111111099</v>
      </c>
      <c r="AA6">
        <v>0.11111111111111099</v>
      </c>
    </row>
    <row r="7" spans="1:27" ht="24.6" thickTop="1" thickBot="1" x14ac:dyDescent="0.35">
      <c r="A7" s="5" t="s">
        <v>19</v>
      </c>
      <c r="B7" s="10">
        <v>1</v>
      </c>
      <c r="C7" s="10">
        <v>1</v>
      </c>
      <c r="D7" s="6">
        <v>1</v>
      </c>
      <c r="E7" s="6">
        <v>1</v>
      </c>
      <c r="F7" s="10">
        <v>1</v>
      </c>
      <c r="G7" s="6">
        <v>1</v>
      </c>
      <c r="H7" s="10">
        <v>1</v>
      </c>
      <c r="I7" s="10">
        <v>1</v>
      </c>
      <c r="J7" s="6">
        <v>5</v>
      </c>
      <c r="K7" s="6">
        <v>5</v>
      </c>
      <c r="L7" s="6">
        <v>5</v>
      </c>
      <c r="M7" s="6">
        <v>3</v>
      </c>
      <c r="N7" s="18">
        <v>1</v>
      </c>
      <c r="Q7">
        <v>0.11111111111111099</v>
      </c>
      <c r="R7">
        <v>0.11111111111111099</v>
      </c>
      <c r="S7">
        <v>0.11111111111111099</v>
      </c>
      <c r="T7">
        <v>0.11111111111111099</v>
      </c>
      <c r="U7">
        <v>0.11111111111111099</v>
      </c>
      <c r="V7">
        <v>0.11111111111111099</v>
      </c>
      <c r="W7">
        <v>0.11111111111111099</v>
      </c>
      <c r="X7">
        <v>0.11111111111111099</v>
      </c>
      <c r="Y7">
        <v>0.11111111111111099</v>
      </c>
      <c r="Z7">
        <v>0.11111111111111099</v>
      </c>
      <c r="AA7">
        <v>0.11111111111111099</v>
      </c>
    </row>
    <row r="8" spans="1:27" ht="15.6" thickTop="1" thickBot="1" x14ac:dyDescent="0.35">
      <c r="A8" s="5" t="s">
        <v>5</v>
      </c>
      <c r="B8" s="10">
        <v>1</v>
      </c>
      <c r="C8" s="10">
        <v>1</v>
      </c>
      <c r="D8" s="6">
        <v>1</v>
      </c>
      <c r="E8" s="6">
        <v>1</v>
      </c>
      <c r="F8" s="10">
        <v>1</v>
      </c>
      <c r="G8" s="6">
        <v>1</v>
      </c>
      <c r="H8" s="10">
        <v>1</v>
      </c>
      <c r="I8" s="10">
        <v>1</v>
      </c>
      <c r="J8" s="6">
        <v>5</v>
      </c>
      <c r="K8" s="6">
        <v>5</v>
      </c>
      <c r="L8" s="6">
        <v>5</v>
      </c>
      <c r="M8" s="6">
        <v>3</v>
      </c>
      <c r="N8" s="19">
        <v>1</v>
      </c>
      <c r="Q8">
        <v>0.11111111111111099</v>
      </c>
      <c r="R8">
        <v>0.11111111111111099</v>
      </c>
      <c r="S8">
        <v>0.11111111111111099</v>
      </c>
      <c r="T8">
        <v>0.11111111111111099</v>
      </c>
      <c r="U8">
        <v>0.11111111111111099</v>
      </c>
      <c r="V8">
        <v>0.11111111111111099</v>
      </c>
      <c r="W8">
        <v>0.11111111111111099</v>
      </c>
      <c r="X8">
        <v>0.11111111111111099</v>
      </c>
      <c r="Y8">
        <v>0.11111111111111099</v>
      </c>
      <c r="Z8">
        <v>0.11111111111111099</v>
      </c>
      <c r="AA8">
        <v>0.11111111111111099</v>
      </c>
    </row>
    <row r="9" spans="1:27" ht="32.4" thickTop="1" thickBot="1" x14ac:dyDescent="0.35">
      <c r="A9" s="5" t="s">
        <v>14</v>
      </c>
      <c r="B9" s="10">
        <v>1</v>
      </c>
      <c r="C9" s="10">
        <v>1</v>
      </c>
      <c r="D9" s="6">
        <v>1</v>
      </c>
      <c r="E9" s="6">
        <v>1</v>
      </c>
      <c r="F9" s="10">
        <v>1</v>
      </c>
      <c r="G9" s="6">
        <v>1</v>
      </c>
      <c r="H9" s="10">
        <v>1</v>
      </c>
      <c r="I9" s="10">
        <v>1</v>
      </c>
      <c r="J9" s="6">
        <v>5</v>
      </c>
      <c r="K9" s="6">
        <v>5</v>
      </c>
      <c r="L9" s="6">
        <v>5</v>
      </c>
      <c r="M9" s="6">
        <v>3</v>
      </c>
      <c r="N9" s="18">
        <v>1</v>
      </c>
      <c r="Q9">
        <v>0.11111111111111099</v>
      </c>
      <c r="R9">
        <v>0.11111111111111099</v>
      </c>
      <c r="S9">
        <v>0.11111111111111099</v>
      </c>
      <c r="T9">
        <v>0.11111111111111099</v>
      </c>
      <c r="U9">
        <v>0.11111111111111099</v>
      </c>
      <c r="V9">
        <v>0.11111111111111099</v>
      </c>
      <c r="W9">
        <v>0.11111111111111099</v>
      </c>
      <c r="X9">
        <v>0.11111111111111099</v>
      </c>
      <c r="Y9">
        <v>0.11111111111111099</v>
      </c>
      <c r="Z9">
        <v>0.11111111111111099</v>
      </c>
      <c r="AA9">
        <v>0.11111111111111099</v>
      </c>
    </row>
    <row r="10" spans="1:27" ht="16.8" thickTop="1" thickBot="1" x14ac:dyDescent="0.35">
      <c r="A10" s="5" t="s">
        <v>15</v>
      </c>
      <c r="B10" s="10">
        <v>1</v>
      </c>
      <c r="C10" s="10">
        <v>1</v>
      </c>
      <c r="D10" s="6">
        <v>1</v>
      </c>
      <c r="E10" s="6">
        <v>1</v>
      </c>
      <c r="F10" s="10">
        <v>1</v>
      </c>
      <c r="G10" s="6">
        <v>1</v>
      </c>
      <c r="H10" s="10">
        <v>1</v>
      </c>
      <c r="I10" s="10">
        <v>1</v>
      </c>
      <c r="J10" s="6">
        <v>5</v>
      </c>
      <c r="K10" s="6">
        <v>5</v>
      </c>
      <c r="L10" s="6">
        <v>5</v>
      </c>
      <c r="M10" s="6">
        <v>3</v>
      </c>
      <c r="N10" s="19">
        <v>1</v>
      </c>
      <c r="Q10">
        <v>0.11111111111111099</v>
      </c>
      <c r="R10">
        <v>0.11111111111111099</v>
      </c>
      <c r="S10">
        <v>0.11111111111111099</v>
      </c>
      <c r="T10">
        <v>0.11111111111111099</v>
      </c>
      <c r="U10">
        <v>0.11111111111111099</v>
      </c>
      <c r="V10">
        <v>0.11111111111111099</v>
      </c>
      <c r="W10">
        <v>0.11111111111111099</v>
      </c>
      <c r="X10">
        <v>0.11111111111111099</v>
      </c>
      <c r="Y10">
        <v>0.11111111111111099</v>
      </c>
      <c r="Z10">
        <v>0.11111111111111099</v>
      </c>
      <c r="AA10">
        <v>0.11111111111111099</v>
      </c>
    </row>
    <row r="11" spans="1:27" ht="15.6" thickTop="1" thickBot="1" x14ac:dyDescent="0.35">
      <c r="A11" s="5" t="s">
        <v>16</v>
      </c>
      <c r="B11" s="11">
        <f>1/J3</f>
        <v>0.2</v>
      </c>
      <c r="C11" s="11">
        <f>1/J4</f>
        <v>0.2</v>
      </c>
      <c r="D11" s="13">
        <f>1/J5</f>
        <v>0.2</v>
      </c>
      <c r="E11" s="11">
        <f>1/J6</f>
        <v>0.2</v>
      </c>
      <c r="F11" s="11">
        <f>1/J7</f>
        <v>0.2</v>
      </c>
      <c r="G11" s="11">
        <f>1/J8</f>
        <v>0.2</v>
      </c>
      <c r="H11" s="11">
        <f>1/J9</f>
        <v>0.2</v>
      </c>
      <c r="I11" s="11">
        <f>1/J10</f>
        <v>0.2</v>
      </c>
      <c r="J11" s="10">
        <v>1</v>
      </c>
      <c r="K11" s="6">
        <v>1</v>
      </c>
      <c r="L11" s="6">
        <v>1</v>
      </c>
      <c r="M11" s="6">
        <v>0.5</v>
      </c>
      <c r="N11" s="18">
        <v>0.2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6.8" thickTop="1" thickBot="1" x14ac:dyDescent="0.35">
      <c r="A12" s="5" t="s">
        <v>9</v>
      </c>
      <c r="B12" s="9">
        <f>1/K3</f>
        <v>0.2</v>
      </c>
      <c r="C12" s="9">
        <f>1/K4</f>
        <v>0.2</v>
      </c>
      <c r="D12" s="12">
        <f>1/K5</f>
        <v>0.2</v>
      </c>
      <c r="E12" s="9">
        <f>1/K6</f>
        <v>0.2</v>
      </c>
      <c r="F12" s="9">
        <f>1/K7</f>
        <v>0.2</v>
      </c>
      <c r="G12" s="9">
        <f>1/K8</f>
        <v>0.2</v>
      </c>
      <c r="H12" s="9">
        <f>1/K9</f>
        <v>0.2</v>
      </c>
      <c r="I12" s="9">
        <f>1/K10</f>
        <v>0.2</v>
      </c>
      <c r="J12" s="9">
        <f>1/K11</f>
        <v>1</v>
      </c>
      <c r="K12" s="10">
        <v>1</v>
      </c>
      <c r="L12" s="11">
        <v>1</v>
      </c>
      <c r="M12" s="12">
        <v>0.5</v>
      </c>
      <c r="N12" s="19">
        <v>0.2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8" thickTop="1" thickBot="1" x14ac:dyDescent="0.35">
      <c r="A13" s="5" t="s">
        <v>17</v>
      </c>
      <c r="B13" s="11">
        <f>1/L3</f>
        <v>0.2</v>
      </c>
      <c r="C13" s="11">
        <f>1/L4</f>
        <v>0.2</v>
      </c>
      <c r="D13" s="13">
        <f>1/L5</f>
        <v>0.2</v>
      </c>
      <c r="E13" s="11">
        <f>1/L6</f>
        <v>0.2</v>
      </c>
      <c r="F13" s="11">
        <f>1/L7</f>
        <v>0.2</v>
      </c>
      <c r="G13" s="11">
        <f>1/L8</f>
        <v>0.2</v>
      </c>
      <c r="H13" s="11">
        <f>1/L9</f>
        <v>0.2</v>
      </c>
      <c r="I13" s="11">
        <f>1/L10</f>
        <v>0.2</v>
      </c>
      <c r="J13" s="11">
        <f>1/L11</f>
        <v>1</v>
      </c>
      <c r="K13" s="13">
        <f>1/L12</f>
        <v>1</v>
      </c>
      <c r="L13" s="10">
        <v>1</v>
      </c>
      <c r="M13" s="13">
        <v>0.5</v>
      </c>
      <c r="N13" s="19">
        <v>0.2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t="16.8" thickTop="1" thickBot="1" x14ac:dyDescent="0.35">
      <c r="A14" s="5" t="s">
        <v>11</v>
      </c>
      <c r="B14" s="9">
        <f>1/M3</f>
        <v>0.33333333333333331</v>
      </c>
      <c r="C14" s="9">
        <f>1/M4</f>
        <v>0.33333333333333331</v>
      </c>
      <c r="D14" s="12">
        <f>1/M5</f>
        <v>0.33333333333333331</v>
      </c>
      <c r="E14" s="9">
        <f>1/M6</f>
        <v>0.33333333333333331</v>
      </c>
      <c r="F14" s="9">
        <f>1/M7</f>
        <v>0.33333333333333331</v>
      </c>
      <c r="G14" s="9">
        <f>1/M8</f>
        <v>0.33333333333333331</v>
      </c>
      <c r="H14" s="9">
        <f>1/M9</f>
        <v>0.33333333333333331</v>
      </c>
      <c r="I14" s="9">
        <f>1/M10</f>
        <v>0.33333333333333331</v>
      </c>
      <c r="J14" s="9">
        <f>1/M11</f>
        <v>2</v>
      </c>
      <c r="K14" s="12">
        <f>1/M12</f>
        <v>2</v>
      </c>
      <c r="L14" s="12">
        <f>1/M13</f>
        <v>2</v>
      </c>
      <c r="M14" s="10">
        <v>1</v>
      </c>
      <c r="N14" s="19">
        <v>0.33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t="16.8" thickTop="1" thickBot="1" x14ac:dyDescent="0.35">
      <c r="A15" s="5" t="s">
        <v>12</v>
      </c>
      <c r="B15" s="10">
        <v>1</v>
      </c>
      <c r="C15" s="10">
        <v>1</v>
      </c>
      <c r="D15" s="6">
        <v>1</v>
      </c>
      <c r="E15" s="6">
        <v>1</v>
      </c>
      <c r="F15" s="10">
        <v>1</v>
      </c>
      <c r="G15" s="6">
        <v>1</v>
      </c>
      <c r="H15" s="10">
        <v>1</v>
      </c>
      <c r="I15" s="10">
        <v>1</v>
      </c>
      <c r="J15" s="6">
        <v>5</v>
      </c>
      <c r="K15" s="6">
        <v>5</v>
      </c>
      <c r="L15" s="6">
        <v>5</v>
      </c>
      <c r="M15" s="6">
        <v>3</v>
      </c>
      <c r="N15" s="4">
        <v>1</v>
      </c>
      <c r="Q15">
        <v>0.11111111111111099</v>
      </c>
      <c r="R15">
        <v>0.11111111111111099</v>
      </c>
      <c r="S15">
        <v>0.11111111111111099</v>
      </c>
      <c r="T15">
        <v>0.11111111111111099</v>
      </c>
      <c r="U15">
        <v>0.11111111111111099</v>
      </c>
      <c r="V15">
        <v>0.11111111111111099</v>
      </c>
      <c r="W15">
        <v>0.11111111111111099</v>
      </c>
      <c r="X15">
        <v>0.11111111111111099</v>
      </c>
      <c r="Y15">
        <v>0.11111111111111099</v>
      </c>
      <c r="Z15">
        <v>0.11111111111111099</v>
      </c>
      <c r="AA15">
        <v>0.11111111111111099</v>
      </c>
    </row>
    <row r="16" spans="1:27" x14ac:dyDescent="0.3">
      <c r="AA16">
        <f>SUM(AA3:AA15)</f>
        <v>0.99999999999999867</v>
      </c>
    </row>
    <row r="19" spans="16:17" x14ac:dyDescent="0.3">
      <c r="P19" t="s">
        <v>55</v>
      </c>
      <c r="Q19">
        <f xml:space="preserve"> ( 13.038-13)/12</f>
        <v>3.1666666666666878E-3</v>
      </c>
    </row>
    <row r="20" spans="16:17" x14ac:dyDescent="0.3">
      <c r="P20" t="s">
        <v>59</v>
      </c>
      <c r="Q20">
        <v>1.56</v>
      </c>
    </row>
    <row r="21" spans="16:17" x14ac:dyDescent="0.3">
      <c r="P21" t="s">
        <v>56</v>
      </c>
      <c r="Q21">
        <f>Q19/Q20</f>
        <v>2.0299145299145435E-3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BC82-1D95-4428-95D9-FDFDF5865120}">
  <dimension ref="A1:AA20"/>
  <sheetViews>
    <sheetView topLeftCell="I1" workbookViewId="0">
      <selection activeCell="AA18" sqref="AA18"/>
    </sheetView>
  </sheetViews>
  <sheetFormatPr defaultRowHeight="14.4" x14ac:dyDescent="0.3"/>
  <sheetData>
    <row r="1" spans="1:27" ht="21.6" thickBot="1" x14ac:dyDescent="0.45">
      <c r="A1" s="1" t="s">
        <v>25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2</v>
      </c>
      <c r="D3" s="6">
        <v>2</v>
      </c>
      <c r="E3" s="6">
        <v>1</v>
      </c>
      <c r="F3" s="10">
        <v>1</v>
      </c>
      <c r="G3" s="6">
        <v>3</v>
      </c>
      <c r="H3" s="10">
        <v>3</v>
      </c>
      <c r="I3" s="10">
        <v>1</v>
      </c>
      <c r="J3" s="6">
        <v>1</v>
      </c>
      <c r="K3" s="6">
        <v>5</v>
      </c>
      <c r="L3" s="6">
        <v>2</v>
      </c>
      <c r="M3" s="10">
        <v>3</v>
      </c>
      <c r="N3" s="20">
        <v>1</v>
      </c>
      <c r="Q3">
        <v>0.33333333333333298</v>
      </c>
      <c r="R3">
        <v>0.20183786607454501</v>
      </c>
      <c r="S3">
        <v>0.182509563971191</v>
      </c>
      <c r="T3">
        <v>0.17032486217553999</v>
      </c>
      <c r="U3">
        <v>0.16232008232595599</v>
      </c>
      <c r="V3">
        <v>0.15468517884225699</v>
      </c>
      <c r="W3">
        <v>0.14524005301722401</v>
      </c>
      <c r="X3">
        <v>0.13565583261051301</v>
      </c>
      <c r="Y3">
        <v>0.12861938879439599</v>
      </c>
      <c r="Z3">
        <v>0.121377005930265</v>
      </c>
      <c r="AA3">
        <v>0.11455894187177899</v>
      </c>
    </row>
    <row r="4" spans="1:27" ht="15.6" thickTop="1" thickBot="1" x14ac:dyDescent="0.35">
      <c r="A4" s="5" t="s">
        <v>2</v>
      </c>
      <c r="B4" s="11">
        <f>1/C3</f>
        <v>0.5</v>
      </c>
      <c r="C4" s="10">
        <v>1</v>
      </c>
      <c r="D4" s="10">
        <v>1</v>
      </c>
      <c r="E4" s="6">
        <v>0.5</v>
      </c>
      <c r="F4" s="11">
        <v>0.5</v>
      </c>
      <c r="G4" s="6">
        <v>2</v>
      </c>
      <c r="H4" s="10">
        <v>2</v>
      </c>
      <c r="I4" s="11">
        <v>0.5</v>
      </c>
      <c r="J4" s="10">
        <v>0.5</v>
      </c>
      <c r="K4" s="6">
        <v>3</v>
      </c>
      <c r="L4" s="11">
        <v>1</v>
      </c>
      <c r="M4" s="6">
        <v>2</v>
      </c>
      <c r="N4" s="18">
        <v>0.5</v>
      </c>
      <c r="Q4">
        <v>0</v>
      </c>
      <c r="R4">
        <v>0</v>
      </c>
      <c r="S4">
        <v>0</v>
      </c>
      <c r="T4">
        <v>0</v>
      </c>
      <c r="U4">
        <v>0</v>
      </c>
      <c r="V4">
        <v>1.9799021997256298E-2</v>
      </c>
      <c r="W4">
        <v>4.10208376569101E-2</v>
      </c>
      <c r="X4">
        <v>5.3696244767616003E-2</v>
      </c>
      <c r="Y4">
        <v>6.22480032985551E-2</v>
      </c>
      <c r="Z4">
        <v>6.74634809961977E-2</v>
      </c>
      <c r="AA4">
        <v>7.0686062962122403E-2</v>
      </c>
    </row>
    <row r="5" spans="1:27" ht="15.6" thickTop="1" thickBot="1" x14ac:dyDescent="0.35">
      <c r="A5" s="5" t="s">
        <v>13</v>
      </c>
      <c r="B5" s="9">
        <f>1/D3</f>
        <v>0.5</v>
      </c>
      <c r="C5" s="9">
        <f>1/D4</f>
        <v>1</v>
      </c>
      <c r="D5" s="10">
        <v>1</v>
      </c>
      <c r="E5" s="11">
        <v>0.5</v>
      </c>
      <c r="F5" s="11">
        <v>0.5</v>
      </c>
      <c r="G5" s="9">
        <v>2</v>
      </c>
      <c r="H5" s="9">
        <v>2</v>
      </c>
      <c r="I5" s="9">
        <v>0.5</v>
      </c>
      <c r="J5" s="9">
        <v>0.5</v>
      </c>
      <c r="K5" s="12">
        <v>5</v>
      </c>
      <c r="L5" s="12">
        <v>2</v>
      </c>
      <c r="M5" s="12">
        <v>3</v>
      </c>
      <c r="N5" s="19">
        <v>0.5</v>
      </c>
      <c r="Q5">
        <v>0</v>
      </c>
      <c r="R5">
        <v>0</v>
      </c>
      <c r="S5">
        <v>0</v>
      </c>
      <c r="T5">
        <v>3.68077433737403E-2</v>
      </c>
      <c r="U5">
        <v>6.7683667161448496E-2</v>
      </c>
      <c r="V5">
        <v>8.3418174391532096E-2</v>
      </c>
      <c r="W5">
        <v>9.0397840316048403E-2</v>
      </c>
      <c r="X5">
        <v>9.2690086887339596E-2</v>
      </c>
      <c r="Y5">
        <v>9.3943525840390896E-2</v>
      </c>
      <c r="Z5">
        <v>9.3288379885914804E-2</v>
      </c>
      <c r="AA5">
        <v>9.1743058055865995E-2</v>
      </c>
    </row>
    <row r="6" spans="1:27" ht="16.8" thickTop="1" thickBot="1" x14ac:dyDescent="0.35">
      <c r="A6" s="5" t="s">
        <v>4</v>
      </c>
      <c r="B6" s="10">
        <v>1</v>
      </c>
      <c r="C6" s="10">
        <v>2</v>
      </c>
      <c r="D6" s="6">
        <v>2</v>
      </c>
      <c r="E6" s="6">
        <v>1</v>
      </c>
      <c r="F6" s="10">
        <v>1</v>
      </c>
      <c r="G6" s="6">
        <v>3</v>
      </c>
      <c r="H6" s="10">
        <v>3</v>
      </c>
      <c r="I6" s="10">
        <v>1</v>
      </c>
      <c r="J6" s="6">
        <v>1</v>
      </c>
      <c r="K6" s="6">
        <v>5</v>
      </c>
      <c r="L6" s="6">
        <v>2</v>
      </c>
      <c r="M6" s="10">
        <v>3</v>
      </c>
      <c r="N6" s="19">
        <v>1</v>
      </c>
      <c r="Q6">
        <v>0.33333333333333298</v>
      </c>
      <c r="R6">
        <v>0.20183786607454501</v>
      </c>
      <c r="S6">
        <v>0.182509563971191</v>
      </c>
      <c r="T6">
        <v>0.17032486217553999</v>
      </c>
      <c r="U6">
        <v>0.16232008232595599</v>
      </c>
      <c r="V6">
        <v>0.15468517884225699</v>
      </c>
      <c r="W6">
        <v>0.14524005301722401</v>
      </c>
      <c r="X6">
        <v>0.13565583261051301</v>
      </c>
      <c r="Y6">
        <v>0.12861938879439599</v>
      </c>
      <c r="Z6">
        <v>0.121377005930265</v>
      </c>
      <c r="AA6">
        <v>0.11455894187177899</v>
      </c>
    </row>
    <row r="7" spans="1:27" ht="24.6" thickTop="1" thickBot="1" x14ac:dyDescent="0.35">
      <c r="A7" s="5" t="s">
        <v>19</v>
      </c>
      <c r="B7" s="10">
        <v>1</v>
      </c>
      <c r="C7" s="10">
        <v>2</v>
      </c>
      <c r="D7" s="6">
        <v>2</v>
      </c>
      <c r="E7" s="6">
        <v>1</v>
      </c>
      <c r="F7" s="10">
        <v>1</v>
      </c>
      <c r="G7" s="6">
        <v>3</v>
      </c>
      <c r="H7" s="10">
        <v>3</v>
      </c>
      <c r="I7" s="10">
        <v>1</v>
      </c>
      <c r="J7" s="6">
        <v>1</v>
      </c>
      <c r="K7" s="6">
        <v>5</v>
      </c>
      <c r="L7" s="6">
        <v>2</v>
      </c>
      <c r="M7" s="10">
        <v>3</v>
      </c>
      <c r="N7" s="18">
        <v>1</v>
      </c>
      <c r="Q7">
        <v>0.33333333333333298</v>
      </c>
      <c r="R7">
        <v>0.20183786607454501</v>
      </c>
      <c r="S7">
        <v>0.182509563971191</v>
      </c>
      <c r="T7">
        <v>0.17032486217553999</v>
      </c>
      <c r="U7">
        <v>0.16232008232595599</v>
      </c>
      <c r="V7">
        <v>0.15468517884225699</v>
      </c>
      <c r="W7">
        <v>0.14524005301722401</v>
      </c>
      <c r="X7">
        <v>0.13565583261051301</v>
      </c>
      <c r="Y7">
        <v>0.12861938879439599</v>
      </c>
      <c r="Z7">
        <v>0.121377005930265</v>
      </c>
      <c r="AA7">
        <v>0.11455894187177899</v>
      </c>
    </row>
    <row r="8" spans="1:27" ht="15.6" thickTop="1" thickBot="1" x14ac:dyDescent="0.35">
      <c r="A8" s="5" t="s">
        <v>5</v>
      </c>
      <c r="B8" s="9">
        <f>1/G3</f>
        <v>0.33333333333333331</v>
      </c>
      <c r="C8" s="9">
        <f>1/G4</f>
        <v>0.5</v>
      </c>
      <c r="D8" s="12">
        <f>1/G5</f>
        <v>0.5</v>
      </c>
      <c r="E8" s="9">
        <f>1/G6</f>
        <v>0.33333333333333331</v>
      </c>
      <c r="F8" s="9">
        <f>1/G7</f>
        <v>0.33333333333333331</v>
      </c>
      <c r="G8" s="10">
        <v>1</v>
      </c>
      <c r="H8" s="9">
        <v>0.5</v>
      </c>
      <c r="I8" s="9">
        <v>0.33</v>
      </c>
      <c r="J8" s="9">
        <v>0.33</v>
      </c>
      <c r="K8" s="12">
        <v>2</v>
      </c>
      <c r="L8" s="6">
        <v>1</v>
      </c>
      <c r="M8" s="6">
        <v>2</v>
      </c>
      <c r="N8" s="19">
        <v>0.33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3.2144740114288099E-3</v>
      </c>
      <c r="Z8">
        <v>1.80049405160954E-2</v>
      </c>
      <c r="AA8">
        <v>2.9045951764537E-2</v>
      </c>
    </row>
    <row r="9" spans="1:27" ht="32.4" thickTop="1" thickBot="1" x14ac:dyDescent="0.35">
      <c r="A9" s="5" t="s">
        <v>14</v>
      </c>
      <c r="B9" s="11">
        <f>1/H3</f>
        <v>0.33333333333333331</v>
      </c>
      <c r="C9" s="11">
        <f>1/H4</f>
        <v>0.5</v>
      </c>
      <c r="D9" s="13">
        <f>ROUND(1/H5,0)</f>
        <v>1</v>
      </c>
      <c r="E9" s="11">
        <f>1/H6</f>
        <v>0.33333333333333331</v>
      </c>
      <c r="F9" s="11">
        <f>1/H7</f>
        <v>0.33333333333333331</v>
      </c>
      <c r="G9" s="11">
        <f>1/H8</f>
        <v>2</v>
      </c>
      <c r="H9" s="10">
        <v>1</v>
      </c>
      <c r="I9" s="11">
        <v>0.5</v>
      </c>
      <c r="J9" s="11">
        <v>0.5</v>
      </c>
      <c r="K9" s="6">
        <v>3</v>
      </c>
      <c r="L9" s="6">
        <v>1</v>
      </c>
      <c r="M9" s="6">
        <v>2</v>
      </c>
      <c r="N9" s="18">
        <v>0.5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1.16922797460165E-2</v>
      </c>
      <c r="X9">
        <v>3.00092810491682E-2</v>
      </c>
      <c r="Y9">
        <v>4.2504173839102002E-2</v>
      </c>
      <c r="Z9">
        <v>5.0902350729509403E-2</v>
      </c>
      <c r="AA9">
        <v>5.6701325905192002E-2</v>
      </c>
    </row>
    <row r="10" spans="1:27" ht="16.8" thickTop="1" thickBot="1" x14ac:dyDescent="0.35">
      <c r="A10" s="5" t="s">
        <v>15</v>
      </c>
      <c r="B10" s="9">
        <f>1/I3</f>
        <v>1</v>
      </c>
      <c r="C10" s="9">
        <f>1/I4</f>
        <v>2</v>
      </c>
      <c r="D10" s="12">
        <f>1/I5</f>
        <v>2</v>
      </c>
      <c r="E10" s="9">
        <f>1/I6</f>
        <v>1</v>
      </c>
      <c r="F10" s="9">
        <f>1/I7</f>
        <v>1</v>
      </c>
      <c r="G10" s="9">
        <f>1/I8</f>
        <v>3.0303030303030303</v>
      </c>
      <c r="H10" s="9">
        <f>1/I9</f>
        <v>2</v>
      </c>
      <c r="I10" s="10">
        <v>1</v>
      </c>
      <c r="J10" s="6">
        <v>1</v>
      </c>
      <c r="K10" s="6">
        <v>5</v>
      </c>
      <c r="L10" s="6">
        <v>2</v>
      </c>
      <c r="M10" s="10">
        <v>3</v>
      </c>
      <c r="N10" s="19">
        <v>1</v>
      </c>
      <c r="Q10">
        <v>0</v>
      </c>
      <c r="R10">
        <v>0.131495467258787</v>
      </c>
      <c r="S10">
        <v>0.15082376936214101</v>
      </c>
      <c r="T10">
        <v>0.15073922336654599</v>
      </c>
      <c r="U10">
        <v>0.14845202862022699</v>
      </c>
      <c r="V10">
        <v>0.14424242236147999</v>
      </c>
      <c r="W10">
        <v>0.13719437834534801</v>
      </c>
      <c r="X10">
        <v>0.12933394387793501</v>
      </c>
      <c r="Y10">
        <v>0.123489584048095</v>
      </c>
      <c r="Z10">
        <v>0.11718386149427901</v>
      </c>
      <c r="AA10">
        <v>0.111102191062724</v>
      </c>
    </row>
    <row r="11" spans="1:27" ht="15.6" thickTop="1" thickBot="1" x14ac:dyDescent="0.35">
      <c r="A11" s="5" t="s">
        <v>16</v>
      </c>
      <c r="B11" s="11">
        <f>1/J3</f>
        <v>1</v>
      </c>
      <c r="C11" s="11">
        <f>1/J4</f>
        <v>2</v>
      </c>
      <c r="D11" s="13">
        <f>1/J5</f>
        <v>2</v>
      </c>
      <c r="E11" s="11">
        <f>1/J6</f>
        <v>1</v>
      </c>
      <c r="F11" s="11">
        <f>1/J7</f>
        <v>1</v>
      </c>
      <c r="G11" s="11">
        <f>1/J8</f>
        <v>3.0303030303030303</v>
      </c>
      <c r="H11" s="11">
        <f>1/J9</f>
        <v>2</v>
      </c>
      <c r="I11" s="11">
        <f>1/J10</f>
        <v>1</v>
      </c>
      <c r="J11" s="10">
        <v>1</v>
      </c>
      <c r="K11" s="6">
        <v>5</v>
      </c>
      <c r="L11" s="6">
        <v>2</v>
      </c>
      <c r="M11" s="10">
        <v>3</v>
      </c>
      <c r="N11" s="18">
        <v>1</v>
      </c>
      <c r="Q11">
        <v>0</v>
      </c>
      <c r="R11">
        <v>0.131495467258787</v>
      </c>
      <c r="S11">
        <v>0.15082376936214101</v>
      </c>
      <c r="T11">
        <v>0.15073922336654599</v>
      </c>
      <c r="U11">
        <v>0.14845202862022699</v>
      </c>
      <c r="V11">
        <v>0.14424242236147999</v>
      </c>
      <c r="W11">
        <v>0.13719437834534801</v>
      </c>
      <c r="X11">
        <v>0.12933394387793501</v>
      </c>
      <c r="Y11">
        <v>0.123489584048095</v>
      </c>
      <c r="Z11">
        <v>0.11718386149427901</v>
      </c>
      <c r="AA11">
        <v>0.111102191062724</v>
      </c>
    </row>
    <row r="12" spans="1:27" ht="16.8" thickTop="1" thickBot="1" x14ac:dyDescent="0.35">
      <c r="A12" s="5" t="s">
        <v>9</v>
      </c>
      <c r="B12" s="9">
        <f>1/K3</f>
        <v>0.2</v>
      </c>
      <c r="C12" s="9">
        <f>1/K4</f>
        <v>0.33333333333333331</v>
      </c>
      <c r="D12" s="12">
        <f>1/K5</f>
        <v>0.2</v>
      </c>
      <c r="E12" s="9">
        <f>1/K6</f>
        <v>0.2</v>
      </c>
      <c r="F12" s="9">
        <f>1/K7</f>
        <v>0.2</v>
      </c>
      <c r="G12" s="9">
        <f>1/K8</f>
        <v>0.5</v>
      </c>
      <c r="H12" s="9">
        <f>1/K9</f>
        <v>0.33333333333333331</v>
      </c>
      <c r="I12" s="9">
        <f>1/K10</f>
        <v>0.2</v>
      </c>
      <c r="J12" s="9">
        <f>1/K11</f>
        <v>0.2</v>
      </c>
      <c r="K12" s="10">
        <v>1</v>
      </c>
      <c r="L12" s="11">
        <v>0.25</v>
      </c>
      <c r="M12" s="12">
        <v>0.33</v>
      </c>
      <c r="N12" s="19">
        <v>0.2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8" thickTop="1" thickBot="1" x14ac:dyDescent="0.35">
      <c r="A13" s="5" t="s">
        <v>17</v>
      </c>
      <c r="B13" s="11">
        <f>1/L3</f>
        <v>0.5</v>
      </c>
      <c r="C13" s="11">
        <f>1/L4</f>
        <v>1</v>
      </c>
      <c r="D13" s="13">
        <f>1/L5</f>
        <v>0.5</v>
      </c>
      <c r="E13" s="11">
        <f>1/L6</f>
        <v>0.5</v>
      </c>
      <c r="F13" s="11">
        <f>1/L7</f>
        <v>0.5</v>
      </c>
      <c r="G13" s="11">
        <f>1/L8</f>
        <v>1</v>
      </c>
      <c r="H13" s="11">
        <f>1/L9</f>
        <v>1</v>
      </c>
      <c r="I13" s="11">
        <f>1/L10</f>
        <v>0.5</v>
      </c>
      <c r="J13" s="11">
        <f>1/L11</f>
        <v>0.5</v>
      </c>
      <c r="K13" s="13">
        <f>1/L12</f>
        <v>4</v>
      </c>
      <c r="L13" s="10">
        <v>1</v>
      </c>
      <c r="M13" s="13">
        <v>2</v>
      </c>
      <c r="N13" s="18">
        <v>0.5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9.5857481933080708E-3</v>
      </c>
      <c r="X13">
        <v>2.8635057830527801E-2</v>
      </c>
      <c r="Y13">
        <v>4.1762904483047501E-2</v>
      </c>
      <c r="Z13">
        <v>5.07749553106039E-2</v>
      </c>
      <c r="AA13">
        <v>5.7202305719267099E-2</v>
      </c>
    </row>
    <row r="14" spans="1:27" ht="16.8" thickTop="1" thickBot="1" x14ac:dyDescent="0.35">
      <c r="A14" s="5" t="s">
        <v>11</v>
      </c>
      <c r="B14" s="9">
        <f>1/M3</f>
        <v>0.33333333333333331</v>
      </c>
      <c r="C14" s="9">
        <f>1/M4</f>
        <v>0.5</v>
      </c>
      <c r="D14" s="12">
        <f>1/M5</f>
        <v>0.33333333333333331</v>
      </c>
      <c r="E14" s="9">
        <f>1/M6</f>
        <v>0.33333333333333331</v>
      </c>
      <c r="F14" s="9">
        <f>1/M7</f>
        <v>0.33333333333333331</v>
      </c>
      <c r="G14" s="9">
        <f>1/M8</f>
        <v>0.5</v>
      </c>
      <c r="H14" s="9">
        <f>1/M9</f>
        <v>0.5</v>
      </c>
      <c r="I14" s="9">
        <f>1/M10</f>
        <v>0.33333333333333331</v>
      </c>
      <c r="J14" s="9">
        <f>1/M11</f>
        <v>0.33333333333333331</v>
      </c>
      <c r="K14" s="12">
        <f>1/M12</f>
        <v>3.0303030303030303</v>
      </c>
      <c r="L14" s="12">
        <f>1/M13</f>
        <v>0.5</v>
      </c>
      <c r="M14" s="10">
        <v>1</v>
      </c>
      <c r="N14" s="19">
        <v>0.33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3.8832902880457901E-3</v>
      </c>
      <c r="AA14">
        <v>1.7637896789505499E-2</v>
      </c>
    </row>
    <row r="15" spans="1:27" ht="16.8" thickTop="1" thickBot="1" x14ac:dyDescent="0.35">
      <c r="A15" s="5" t="s">
        <v>12</v>
      </c>
      <c r="B15" s="7">
        <v>1</v>
      </c>
      <c r="C15" s="7">
        <v>2</v>
      </c>
      <c r="D15" s="8">
        <v>2</v>
      </c>
      <c r="E15" s="7">
        <v>1</v>
      </c>
      <c r="F15" s="7">
        <v>1</v>
      </c>
      <c r="G15" s="7">
        <v>3.03</v>
      </c>
      <c r="H15" s="7">
        <v>2</v>
      </c>
      <c r="I15" s="7">
        <v>1</v>
      </c>
      <c r="J15" s="7">
        <v>1</v>
      </c>
      <c r="K15" s="8">
        <v>5</v>
      </c>
      <c r="L15" s="8">
        <v>2</v>
      </c>
      <c r="M15" s="8">
        <v>3</v>
      </c>
      <c r="N15" s="14">
        <v>1</v>
      </c>
      <c r="Q15">
        <v>0</v>
      </c>
      <c r="R15">
        <v>0.131495467258787</v>
      </c>
      <c r="S15">
        <v>0.15082376936214101</v>
      </c>
      <c r="T15">
        <v>0.15073922336654599</v>
      </c>
      <c r="U15">
        <v>0.14845202862022699</v>
      </c>
      <c r="V15">
        <v>0.14424242236147999</v>
      </c>
      <c r="W15">
        <v>0.13719437834534801</v>
      </c>
      <c r="X15">
        <v>0.12933394387793501</v>
      </c>
      <c r="Y15">
        <v>0.123489584048095</v>
      </c>
      <c r="Z15">
        <v>0.11718386149427901</v>
      </c>
      <c r="AA15">
        <v>0.111102191062724</v>
      </c>
    </row>
    <row r="17" spans="16:27" x14ac:dyDescent="0.3">
      <c r="AA17">
        <f>SUM(AA3:AA15)</f>
        <v>0.99999999999999889</v>
      </c>
    </row>
    <row r="18" spans="16:27" x14ac:dyDescent="0.3">
      <c r="P18" t="s">
        <v>55</v>
      </c>
      <c r="Q18">
        <f xml:space="preserve"> ( 13.28-13)/12</f>
        <v>2.3333333333333279E-2</v>
      </c>
    </row>
    <row r="19" spans="16:27" x14ac:dyDescent="0.3">
      <c r="P19" t="s">
        <v>59</v>
      </c>
      <c r="Q19">
        <v>1.56</v>
      </c>
    </row>
    <row r="20" spans="16:27" x14ac:dyDescent="0.3">
      <c r="P20" t="s">
        <v>56</v>
      </c>
      <c r="Q20">
        <f>Q18/Q19</f>
        <v>1.4957264957264921E-2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0B55-81A4-484E-AD1B-63DC2453BD14}">
  <dimension ref="A1:AA20"/>
  <sheetViews>
    <sheetView workbookViewId="0">
      <selection activeCell="O33" sqref="O33"/>
    </sheetView>
  </sheetViews>
  <sheetFormatPr defaultRowHeight="14.4" x14ac:dyDescent="0.3"/>
  <sheetData>
    <row r="1" spans="1:27" ht="21.6" thickBot="1" x14ac:dyDescent="0.45">
      <c r="A1" s="1" t="s">
        <v>26</v>
      </c>
      <c r="B1" s="1"/>
      <c r="C1" s="1"/>
      <c r="D1" s="1"/>
      <c r="P1" s="22" t="s">
        <v>29</v>
      </c>
      <c r="Q1" s="23">
        <v>0</v>
      </c>
      <c r="R1" s="23" t="s">
        <v>30</v>
      </c>
      <c r="S1" s="23" t="s">
        <v>31</v>
      </c>
      <c r="T1" s="23" t="s">
        <v>32</v>
      </c>
      <c r="U1" s="23" t="s">
        <v>33</v>
      </c>
      <c r="V1" s="23">
        <v>1</v>
      </c>
      <c r="W1" s="23" t="s">
        <v>50</v>
      </c>
      <c r="X1" s="23" t="s">
        <v>51</v>
      </c>
      <c r="Y1" s="23" t="s">
        <v>52</v>
      </c>
      <c r="Z1" s="23" t="s">
        <v>53</v>
      </c>
      <c r="AA1" s="23">
        <v>2</v>
      </c>
    </row>
    <row r="2" spans="1:27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4" t="s">
        <v>34</v>
      </c>
      <c r="Q2" s="21"/>
    </row>
    <row r="3" spans="1:27" ht="15.6" thickTop="1" thickBot="1" x14ac:dyDescent="0.35">
      <c r="A3" s="3" t="s">
        <v>1</v>
      </c>
      <c r="B3" s="10">
        <v>1</v>
      </c>
      <c r="C3" s="10">
        <v>1</v>
      </c>
      <c r="D3" s="6">
        <v>1</v>
      </c>
      <c r="E3" s="6">
        <v>1</v>
      </c>
      <c r="F3" s="10">
        <v>1</v>
      </c>
      <c r="G3" s="6">
        <v>3</v>
      </c>
      <c r="H3" s="10">
        <v>1</v>
      </c>
      <c r="I3" s="10">
        <v>1</v>
      </c>
      <c r="J3" s="6">
        <v>3</v>
      </c>
      <c r="K3" s="6">
        <v>5</v>
      </c>
      <c r="L3" s="6">
        <v>5</v>
      </c>
      <c r="M3" s="10">
        <v>3</v>
      </c>
      <c r="N3" s="20">
        <v>1</v>
      </c>
      <c r="Q3">
        <v>0.125</v>
      </c>
      <c r="R3">
        <v>0.125</v>
      </c>
      <c r="S3">
        <v>0.125</v>
      </c>
      <c r="T3">
        <v>0.125</v>
      </c>
      <c r="U3">
        <v>0.125</v>
      </c>
      <c r="V3">
        <v>0.125</v>
      </c>
      <c r="W3">
        <v>0.125</v>
      </c>
      <c r="X3">
        <v>0.125</v>
      </c>
      <c r="Y3">
        <v>0.125</v>
      </c>
      <c r="Z3">
        <v>0.125</v>
      </c>
      <c r="AA3">
        <v>0.125</v>
      </c>
    </row>
    <row r="4" spans="1:27" ht="15.6" thickTop="1" thickBot="1" x14ac:dyDescent="0.35">
      <c r="A4" s="5" t="s">
        <v>2</v>
      </c>
      <c r="B4" s="10">
        <v>1</v>
      </c>
      <c r="C4" s="10">
        <v>1</v>
      </c>
      <c r="D4" s="6">
        <v>1</v>
      </c>
      <c r="E4" s="6">
        <v>1</v>
      </c>
      <c r="F4" s="10">
        <v>1</v>
      </c>
      <c r="G4" s="6">
        <v>3</v>
      </c>
      <c r="H4" s="10">
        <v>1</v>
      </c>
      <c r="I4" s="10">
        <v>1</v>
      </c>
      <c r="J4" s="6">
        <v>3</v>
      </c>
      <c r="K4" s="6">
        <v>5</v>
      </c>
      <c r="L4" s="6">
        <v>5</v>
      </c>
      <c r="M4" s="10">
        <v>3</v>
      </c>
      <c r="N4" s="20">
        <v>1</v>
      </c>
      <c r="Q4">
        <v>0.125</v>
      </c>
      <c r="R4">
        <v>0.125</v>
      </c>
      <c r="S4">
        <v>0.125</v>
      </c>
      <c r="T4">
        <v>0.125</v>
      </c>
      <c r="U4">
        <v>0.125</v>
      </c>
      <c r="V4">
        <v>0.125</v>
      </c>
      <c r="W4">
        <v>0.125</v>
      </c>
      <c r="X4">
        <v>0.125</v>
      </c>
      <c r="Y4">
        <v>0.125</v>
      </c>
      <c r="Z4">
        <v>0.125</v>
      </c>
      <c r="AA4">
        <v>0.125</v>
      </c>
    </row>
    <row r="5" spans="1:27" ht="15.6" thickTop="1" thickBot="1" x14ac:dyDescent="0.35">
      <c r="A5" s="5" t="s">
        <v>13</v>
      </c>
      <c r="B5" s="10">
        <v>1</v>
      </c>
      <c r="C5" s="10">
        <v>1</v>
      </c>
      <c r="D5" s="6">
        <v>1</v>
      </c>
      <c r="E5" s="6">
        <v>1</v>
      </c>
      <c r="F5" s="10">
        <v>1</v>
      </c>
      <c r="G5" s="6">
        <v>3</v>
      </c>
      <c r="H5" s="10">
        <v>1</v>
      </c>
      <c r="I5" s="10">
        <v>1</v>
      </c>
      <c r="J5" s="6">
        <v>3</v>
      </c>
      <c r="K5" s="6">
        <v>5</v>
      </c>
      <c r="L5" s="6">
        <v>5</v>
      </c>
      <c r="M5" s="10">
        <v>3</v>
      </c>
      <c r="N5" s="20">
        <v>1</v>
      </c>
      <c r="Q5">
        <v>0.125</v>
      </c>
      <c r="R5">
        <v>0.125</v>
      </c>
      <c r="S5">
        <v>0.125</v>
      </c>
      <c r="T5">
        <v>0.125</v>
      </c>
      <c r="U5">
        <v>0.125</v>
      </c>
      <c r="V5">
        <v>0.125</v>
      </c>
      <c r="W5">
        <v>0.125</v>
      </c>
      <c r="X5">
        <v>0.125</v>
      </c>
      <c r="Y5">
        <v>0.125</v>
      </c>
      <c r="Z5">
        <v>0.125</v>
      </c>
      <c r="AA5">
        <v>0.125</v>
      </c>
    </row>
    <row r="6" spans="1:27" ht="16.8" thickTop="1" thickBot="1" x14ac:dyDescent="0.35">
      <c r="A6" s="5" t="s">
        <v>4</v>
      </c>
      <c r="B6" s="10">
        <v>1</v>
      </c>
      <c r="C6" s="10">
        <v>1</v>
      </c>
      <c r="D6" s="6">
        <v>1</v>
      </c>
      <c r="E6" s="6">
        <v>1</v>
      </c>
      <c r="F6" s="10">
        <v>1</v>
      </c>
      <c r="G6" s="6">
        <v>3</v>
      </c>
      <c r="H6" s="10">
        <v>1</v>
      </c>
      <c r="I6" s="10">
        <v>1</v>
      </c>
      <c r="J6" s="6">
        <v>3</v>
      </c>
      <c r="K6" s="6">
        <v>5</v>
      </c>
      <c r="L6" s="6">
        <v>5</v>
      </c>
      <c r="M6" s="10">
        <v>3</v>
      </c>
      <c r="N6" s="20">
        <v>1</v>
      </c>
      <c r="Q6">
        <v>0.125</v>
      </c>
      <c r="R6">
        <v>0.125</v>
      </c>
      <c r="S6">
        <v>0.125</v>
      </c>
      <c r="T6">
        <v>0.125</v>
      </c>
      <c r="U6">
        <v>0.125</v>
      </c>
      <c r="V6">
        <v>0.125</v>
      </c>
      <c r="W6">
        <v>0.125</v>
      </c>
      <c r="X6">
        <v>0.125</v>
      </c>
      <c r="Y6">
        <v>0.125</v>
      </c>
      <c r="Z6">
        <v>0.125</v>
      </c>
      <c r="AA6">
        <v>0.125</v>
      </c>
    </row>
    <row r="7" spans="1:27" ht="24.6" thickTop="1" thickBot="1" x14ac:dyDescent="0.35">
      <c r="A7" s="5" t="s">
        <v>19</v>
      </c>
      <c r="B7" s="10">
        <v>1</v>
      </c>
      <c r="C7" s="10">
        <v>1</v>
      </c>
      <c r="D7" s="6">
        <v>1</v>
      </c>
      <c r="E7" s="6">
        <v>1</v>
      </c>
      <c r="F7" s="10">
        <v>1</v>
      </c>
      <c r="G7" s="6">
        <v>3</v>
      </c>
      <c r="H7" s="10">
        <v>1</v>
      </c>
      <c r="I7" s="10">
        <v>1</v>
      </c>
      <c r="J7" s="6">
        <v>3</v>
      </c>
      <c r="K7" s="6">
        <v>5</v>
      </c>
      <c r="L7" s="6">
        <v>5</v>
      </c>
      <c r="M7" s="10">
        <v>3</v>
      </c>
      <c r="N7" s="20">
        <v>1</v>
      </c>
      <c r="Q7">
        <v>0.125</v>
      </c>
      <c r="R7">
        <v>0.125</v>
      </c>
      <c r="S7">
        <v>0.125</v>
      </c>
      <c r="T7">
        <v>0.125</v>
      </c>
      <c r="U7">
        <v>0.125</v>
      </c>
      <c r="V7">
        <v>0.125</v>
      </c>
      <c r="W7">
        <v>0.125</v>
      </c>
      <c r="X7">
        <v>0.125</v>
      </c>
      <c r="Y7">
        <v>0.125</v>
      </c>
      <c r="Z7">
        <v>0.125</v>
      </c>
      <c r="AA7">
        <v>0.125</v>
      </c>
    </row>
    <row r="8" spans="1:27" ht="15.6" thickTop="1" thickBot="1" x14ac:dyDescent="0.35">
      <c r="A8" s="5" t="s">
        <v>5</v>
      </c>
      <c r="B8" s="9">
        <f>1/G3</f>
        <v>0.33333333333333331</v>
      </c>
      <c r="C8" s="9">
        <f>1/G4</f>
        <v>0.33333333333333331</v>
      </c>
      <c r="D8" s="12">
        <f>1/G5</f>
        <v>0.33333333333333331</v>
      </c>
      <c r="E8" s="9">
        <f>1/G6</f>
        <v>0.33333333333333331</v>
      </c>
      <c r="F8" s="9">
        <f>1/G7</f>
        <v>0.33333333333333331</v>
      </c>
      <c r="G8" s="10">
        <v>1</v>
      </c>
      <c r="H8" s="9">
        <v>0.33</v>
      </c>
      <c r="I8" s="9">
        <v>0.33</v>
      </c>
      <c r="J8" s="9">
        <v>1</v>
      </c>
      <c r="K8" s="12">
        <v>2</v>
      </c>
      <c r="L8" s="6">
        <v>2</v>
      </c>
      <c r="M8" s="6">
        <v>1</v>
      </c>
      <c r="N8" s="19">
        <v>0.33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32.4" thickTop="1" thickBot="1" x14ac:dyDescent="0.35">
      <c r="A9" s="5" t="s">
        <v>14</v>
      </c>
      <c r="B9" s="10">
        <v>1</v>
      </c>
      <c r="C9" s="10">
        <v>1</v>
      </c>
      <c r="D9" s="6">
        <v>1</v>
      </c>
      <c r="E9" s="6">
        <v>1</v>
      </c>
      <c r="F9" s="10">
        <v>1</v>
      </c>
      <c r="G9" s="6">
        <v>3</v>
      </c>
      <c r="H9" s="10">
        <v>1</v>
      </c>
      <c r="I9" s="10">
        <v>1</v>
      </c>
      <c r="J9" s="6">
        <v>3</v>
      </c>
      <c r="K9" s="6">
        <v>5</v>
      </c>
      <c r="L9" s="6">
        <v>5</v>
      </c>
      <c r="M9" s="10">
        <v>3</v>
      </c>
      <c r="N9" s="20">
        <v>1</v>
      </c>
      <c r="Q9">
        <v>0.125</v>
      </c>
      <c r="R9">
        <v>0.125</v>
      </c>
      <c r="S9">
        <v>0.125</v>
      </c>
      <c r="T9">
        <v>0.125</v>
      </c>
      <c r="U9">
        <v>0.125</v>
      </c>
      <c r="V9">
        <v>0.125</v>
      </c>
      <c r="W9">
        <v>0.125</v>
      </c>
      <c r="X9">
        <v>0.125</v>
      </c>
      <c r="Y9">
        <v>0.125</v>
      </c>
      <c r="Z9">
        <v>0.125</v>
      </c>
      <c r="AA9">
        <v>0.125</v>
      </c>
    </row>
    <row r="10" spans="1:27" ht="16.8" thickTop="1" thickBot="1" x14ac:dyDescent="0.35">
      <c r="A10" s="5" t="s">
        <v>15</v>
      </c>
      <c r="B10" s="10">
        <v>1</v>
      </c>
      <c r="C10" s="10">
        <v>1</v>
      </c>
      <c r="D10" s="6">
        <v>1</v>
      </c>
      <c r="E10" s="6">
        <v>1</v>
      </c>
      <c r="F10" s="10">
        <v>1</v>
      </c>
      <c r="G10" s="6">
        <v>3</v>
      </c>
      <c r="H10" s="10">
        <v>1</v>
      </c>
      <c r="I10" s="10">
        <v>1</v>
      </c>
      <c r="J10" s="6">
        <v>3</v>
      </c>
      <c r="K10" s="6">
        <v>5</v>
      </c>
      <c r="L10" s="6">
        <v>5</v>
      </c>
      <c r="M10" s="10">
        <v>3</v>
      </c>
      <c r="N10" s="20">
        <v>1</v>
      </c>
      <c r="Q10">
        <v>0.125</v>
      </c>
      <c r="R10">
        <v>0.125</v>
      </c>
      <c r="S10">
        <v>0.125</v>
      </c>
      <c r="T10">
        <v>0.125</v>
      </c>
      <c r="U10">
        <v>0.125</v>
      </c>
      <c r="V10">
        <v>0.125</v>
      </c>
      <c r="W10">
        <v>0.125</v>
      </c>
      <c r="X10">
        <v>0.125</v>
      </c>
      <c r="Y10">
        <v>0.125</v>
      </c>
      <c r="Z10">
        <v>0.125</v>
      </c>
      <c r="AA10">
        <v>0.125</v>
      </c>
    </row>
    <row r="11" spans="1:27" ht="15.6" thickTop="1" thickBot="1" x14ac:dyDescent="0.35">
      <c r="A11" s="5" t="s">
        <v>16</v>
      </c>
      <c r="B11" s="9">
        <f>1/G6</f>
        <v>0.33333333333333331</v>
      </c>
      <c r="C11" s="9">
        <f>1/G7</f>
        <v>0.33333333333333331</v>
      </c>
      <c r="D11" s="12">
        <f>1/G8</f>
        <v>1</v>
      </c>
      <c r="E11" s="9">
        <f>1/G9</f>
        <v>0.33333333333333331</v>
      </c>
      <c r="F11" s="9">
        <f>1/G10</f>
        <v>0.33333333333333331</v>
      </c>
      <c r="G11" s="10">
        <v>1</v>
      </c>
      <c r="H11" s="9">
        <v>0.33</v>
      </c>
      <c r="I11" s="9">
        <v>0.33</v>
      </c>
      <c r="J11" s="9">
        <v>1</v>
      </c>
      <c r="K11" s="12">
        <v>2</v>
      </c>
      <c r="L11" s="6">
        <v>2</v>
      </c>
      <c r="M11" s="6">
        <v>1</v>
      </c>
      <c r="N11" s="19">
        <v>0.33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6.8" thickTop="1" thickBot="1" x14ac:dyDescent="0.35">
      <c r="A12" s="5" t="s">
        <v>9</v>
      </c>
      <c r="B12" s="9">
        <f>1/K3</f>
        <v>0.2</v>
      </c>
      <c r="C12" s="9">
        <f>1/K4</f>
        <v>0.2</v>
      </c>
      <c r="D12" s="12">
        <f>1/K5</f>
        <v>0.2</v>
      </c>
      <c r="E12" s="9">
        <f>1/K6</f>
        <v>0.2</v>
      </c>
      <c r="F12" s="9">
        <f>1/K7</f>
        <v>0.2</v>
      </c>
      <c r="G12" s="9">
        <f>1/K8</f>
        <v>0.5</v>
      </c>
      <c r="H12" s="9">
        <f>1/K9</f>
        <v>0.2</v>
      </c>
      <c r="I12" s="9">
        <f>1/K10</f>
        <v>0.2</v>
      </c>
      <c r="J12" s="9">
        <f>1/K11</f>
        <v>0.5</v>
      </c>
      <c r="K12" s="10">
        <v>1</v>
      </c>
      <c r="L12" s="11">
        <v>1</v>
      </c>
      <c r="M12" s="12">
        <v>0.33</v>
      </c>
      <c r="N12" s="19">
        <v>0.2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6.8" thickTop="1" thickBot="1" x14ac:dyDescent="0.35">
      <c r="A13" s="5" t="s">
        <v>17</v>
      </c>
      <c r="B13" s="9">
        <f>1/K4</f>
        <v>0.2</v>
      </c>
      <c r="C13" s="9">
        <f>1/K5</f>
        <v>0.2</v>
      </c>
      <c r="D13" s="12">
        <f>1/K6</f>
        <v>0.2</v>
      </c>
      <c r="E13" s="9">
        <f>1/K7</f>
        <v>0.2</v>
      </c>
      <c r="F13" s="9">
        <f>1/K8</f>
        <v>0.5</v>
      </c>
      <c r="G13" s="9">
        <f>1/K9</f>
        <v>0.2</v>
      </c>
      <c r="H13" s="9">
        <f>1/K10</f>
        <v>0.2</v>
      </c>
      <c r="I13" s="9">
        <f>1/K11</f>
        <v>0.5</v>
      </c>
      <c r="J13" s="9">
        <f>1/K12</f>
        <v>1</v>
      </c>
      <c r="K13" s="10">
        <v>1</v>
      </c>
      <c r="L13" s="11">
        <v>1</v>
      </c>
      <c r="M13" s="12">
        <v>0.33</v>
      </c>
      <c r="N13" s="19">
        <v>0.2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t="16.8" thickTop="1" thickBot="1" x14ac:dyDescent="0.35">
      <c r="A14" s="5" t="s">
        <v>11</v>
      </c>
      <c r="B14" s="9">
        <v>0.33</v>
      </c>
      <c r="C14" s="9">
        <v>0.33</v>
      </c>
      <c r="D14" s="12">
        <v>0.33</v>
      </c>
      <c r="E14" s="9">
        <v>0.33</v>
      </c>
      <c r="F14" s="9">
        <v>0.33</v>
      </c>
      <c r="G14" s="9">
        <v>1</v>
      </c>
      <c r="H14" s="9">
        <v>0.33</v>
      </c>
      <c r="I14" s="9">
        <v>0.33</v>
      </c>
      <c r="J14" s="9">
        <v>1</v>
      </c>
      <c r="K14" s="12">
        <v>2</v>
      </c>
      <c r="L14" s="12">
        <v>2</v>
      </c>
      <c r="M14" s="10">
        <v>1</v>
      </c>
      <c r="N14" s="19">
        <v>0.33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t="16.8" thickTop="1" thickBot="1" x14ac:dyDescent="0.35">
      <c r="A15" s="5" t="s">
        <v>12</v>
      </c>
      <c r="B15" s="7">
        <v>1</v>
      </c>
      <c r="C15" s="7">
        <v>1</v>
      </c>
      <c r="D15" s="8">
        <v>1</v>
      </c>
      <c r="E15" s="7">
        <v>1</v>
      </c>
      <c r="F15" s="7">
        <v>1</v>
      </c>
      <c r="G15" s="7">
        <v>3</v>
      </c>
      <c r="H15" s="7">
        <v>1</v>
      </c>
      <c r="I15" s="7">
        <v>1</v>
      </c>
      <c r="J15" s="7">
        <v>3</v>
      </c>
      <c r="K15" s="8">
        <v>5</v>
      </c>
      <c r="L15" s="8">
        <v>5</v>
      </c>
      <c r="M15" s="8">
        <v>3</v>
      </c>
      <c r="N15" s="14">
        <v>1</v>
      </c>
      <c r="Q15">
        <v>0.125</v>
      </c>
      <c r="R15">
        <v>0.125</v>
      </c>
      <c r="S15">
        <v>0.125</v>
      </c>
      <c r="T15">
        <v>0.125</v>
      </c>
      <c r="U15">
        <v>0.125</v>
      </c>
      <c r="V15">
        <v>0.125</v>
      </c>
      <c r="W15">
        <v>0.125</v>
      </c>
      <c r="X15">
        <v>0.125</v>
      </c>
      <c r="Y15">
        <v>0.125</v>
      </c>
      <c r="Z15">
        <v>0.125</v>
      </c>
      <c r="AA15">
        <v>0.125</v>
      </c>
    </row>
    <row r="18" spans="16:27" x14ac:dyDescent="0.3">
      <c r="P18" t="s">
        <v>55</v>
      </c>
      <c r="Q18">
        <f xml:space="preserve"> ( 13.37-13)/12</f>
        <v>3.0833333333333268E-2</v>
      </c>
      <c r="AA18">
        <f>SUM(AA3:AA15)</f>
        <v>1</v>
      </c>
    </row>
    <row r="19" spans="16:27" x14ac:dyDescent="0.3">
      <c r="P19" t="s">
        <v>59</v>
      </c>
      <c r="Q19">
        <v>1.56</v>
      </c>
    </row>
    <row r="20" spans="16:27" x14ac:dyDescent="0.3">
      <c r="P20" t="s">
        <v>56</v>
      </c>
      <c r="Q20">
        <f>Q18/Q19</f>
        <v>1.9764957264957222E-2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Criteria_Amount_labour</vt:lpstr>
      <vt:lpstr>Criteria_Employee_Involvement</vt:lpstr>
      <vt:lpstr>Criteria_Pedestrian_Intensity</vt:lpstr>
      <vt:lpstr>Criteria_Regulary_Of_Flows</vt:lpstr>
      <vt:lpstr>Criteria_Flexibility</vt:lpstr>
      <vt:lpstr>Employee_motivation</vt:lpstr>
      <vt:lpstr>Criteria_TechnicalReadiness</vt:lpstr>
      <vt:lpstr>Criteria_Complexity</vt:lpstr>
      <vt:lpstr>Multideployability</vt:lpstr>
      <vt:lpstr>Ability_to_operate_alone</vt:lpstr>
      <vt:lpstr>Departements_involved</vt:lpstr>
      <vt:lpstr>Criteria</vt:lpstr>
      <vt:lpstr>FinalResults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A. den</dc:creator>
  <cp:lastModifiedBy>Teuling, Aron den</cp:lastModifiedBy>
  <dcterms:created xsi:type="dcterms:W3CDTF">2022-01-31T15:29:00Z</dcterms:created>
  <dcterms:modified xsi:type="dcterms:W3CDTF">2022-08-27T13:47:52Z</dcterms:modified>
</cp:coreProperties>
</file>