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BASICS" sheetId="1" r:id="rId1"/>
    <sheet name="calender" sheetId="2" r:id="rId2"/>
  </sheets>
  <definedNames>
    <definedName name="AHMED">BASICS!$E$408:$E$413</definedName>
    <definedName name="AROOBA">BASICS!$F$408:$F$413</definedName>
    <definedName name="ASAD">BASICS!$B$408:$B$413</definedName>
    <definedName name="MUBASHIR">BASICS!$D$408:$D$413</definedName>
    <definedName name="SUBHAN">BASICS!$C$408:$C$413</definedName>
  </definedNames>
  <calcPr calcId="144525"/>
</workbook>
</file>

<file path=xl/calcChain.xml><?xml version="1.0" encoding="utf-8"?>
<calcChain xmlns="http://schemas.openxmlformats.org/spreadsheetml/2006/main">
  <c r="B404" i="1" l="1"/>
  <c r="B401" i="1"/>
  <c r="B397" i="1"/>
  <c r="B417" i="1"/>
  <c r="B416" i="1"/>
  <c r="B394" i="1" l="1"/>
  <c r="D394" i="1" s="1"/>
  <c r="G384" i="1"/>
  <c r="G383" i="1"/>
  <c r="C369" i="1" l="1"/>
  <c r="C370" i="1"/>
  <c r="C371" i="1"/>
  <c r="C372" i="1"/>
  <c r="C373" i="1"/>
  <c r="C374" i="1"/>
  <c r="C375" i="1"/>
  <c r="C376" i="1"/>
  <c r="C377" i="1"/>
  <c r="C378" i="1"/>
  <c r="C368" i="1"/>
  <c r="I352" i="1" l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H334" i="1"/>
  <c r="I339" i="1"/>
  <c r="H337" i="1"/>
  <c r="H336" i="1"/>
  <c r="H335" i="1"/>
  <c r="I270" i="1" l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69" i="1"/>
  <c r="J269" i="1" s="1"/>
  <c r="G315" i="1"/>
  <c r="G311" i="1"/>
  <c r="G313" i="1"/>
  <c r="G312" i="1"/>
  <c r="G314" i="1"/>
  <c r="C236" i="1" l="1"/>
  <c r="D231" i="1" s="1"/>
  <c r="E231" i="1" s="1"/>
  <c r="C235" i="1"/>
  <c r="C234" i="1"/>
  <c r="B220" i="1"/>
  <c r="B221" i="1"/>
  <c r="B219" i="1"/>
  <c r="D230" i="1" l="1"/>
  <c r="E230" i="1" s="1"/>
  <c r="D229" i="1"/>
  <c r="D233" i="1"/>
  <c r="E233" i="1" s="1"/>
  <c r="D232" i="1"/>
  <c r="E232" i="1" s="1"/>
  <c r="B206" i="1"/>
  <c r="B207" i="1"/>
  <c r="B208" i="1"/>
  <c r="B209" i="1"/>
  <c r="B205" i="1"/>
  <c r="E229" i="1" l="1"/>
  <c r="D235" i="1"/>
  <c r="D234" i="1"/>
  <c r="C186" i="1"/>
  <c r="C187" i="1"/>
  <c r="C185" i="1"/>
  <c r="F172" i="1"/>
  <c r="F173" i="1"/>
  <c r="F174" i="1"/>
  <c r="F175" i="1"/>
  <c r="F176" i="1"/>
  <c r="F177" i="1"/>
  <c r="F178" i="1"/>
  <c r="F179" i="1"/>
  <c r="F171" i="1"/>
  <c r="E172" i="1"/>
  <c r="E173" i="1"/>
  <c r="E174" i="1"/>
  <c r="E175" i="1"/>
  <c r="E176" i="1"/>
  <c r="E177" i="1"/>
  <c r="E178" i="1"/>
  <c r="E179" i="1"/>
  <c r="E171" i="1"/>
  <c r="D172" i="1"/>
  <c r="D173" i="1"/>
  <c r="D174" i="1"/>
  <c r="D175" i="1"/>
  <c r="D176" i="1"/>
  <c r="D177" i="1"/>
  <c r="D178" i="1"/>
  <c r="D179" i="1"/>
  <c r="D171" i="1"/>
  <c r="C179" i="1"/>
  <c r="C172" i="1"/>
  <c r="C173" i="1"/>
  <c r="C174" i="1"/>
  <c r="C175" i="1"/>
  <c r="C176" i="1"/>
  <c r="C177" i="1"/>
  <c r="C178" i="1"/>
  <c r="C171" i="1"/>
  <c r="E235" i="1" l="1"/>
  <c r="E234" i="1"/>
  <c r="B165" i="1"/>
  <c r="C165" i="1" s="1"/>
  <c r="B166" i="1"/>
  <c r="C166" i="1" s="1"/>
  <c r="B164" i="1"/>
  <c r="C164" i="1" s="1"/>
  <c r="B146" i="1"/>
  <c r="B147" i="1" s="1"/>
  <c r="B149" i="1" s="1"/>
  <c r="C142" i="1"/>
  <c r="C141" i="1"/>
  <c r="C140" i="1"/>
  <c r="C139" i="1"/>
  <c r="C138" i="1"/>
  <c r="C137" i="1"/>
  <c r="C136" i="1"/>
  <c r="C135" i="1"/>
  <c r="E126" i="1"/>
  <c r="E120" i="1"/>
  <c r="E121" i="1"/>
  <c r="E122" i="1"/>
  <c r="E123" i="1"/>
  <c r="E124" i="1"/>
  <c r="E125" i="1"/>
  <c r="E127" i="1"/>
  <c r="E128" i="1"/>
  <c r="E129" i="1"/>
  <c r="E130" i="1"/>
  <c r="D121" i="1"/>
  <c r="D122" i="1"/>
  <c r="D123" i="1"/>
  <c r="D124" i="1"/>
  <c r="D125" i="1"/>
  <c r="D126" i="1"/>
  <c r="D127" i="1"/>
  <c r="D128" i="1"/>
  <c r="D129" i="1"/>
  <c r="D130" i="1"/>
  <c r="D120" i="1"/>
  <c r="E237" i="1" l="1"/>
  <c r="E238" i="1" s="1"/>
  <c r="B150" i="1"/>
  <c r="B148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8" i="1"/>
  <c r="C38" i="1" s="1"/>
  <c r="B39" i="1"/>
  <c r="C39" i="1" s="1"/>
  <c r="B34" i="1"/>
  <c r="C34" i="1" s="1"/>
  <c r="B35" i="1"/>
  <c r="C35" i="1" s="1"/>
  <c r="B36" i="1"/>
  <c r="C36" i="1" s="1"/>
  <c r="B37" i="1"/>
  <c r="C37" i="1" s="1"/>
</calcChain>
</file>

<file path=xl/sharedStrings.xml><?xml version="1.0" encoding="utf-8"?>
<sst xmlns="http://schemas.openxmlformats.org/spreadsheetml/2006/main" count="752" uniqueCount="342">
  <si>
    <t>NAME</t>
  </si>
  <si>
    <t>SEMESTER</t>
  </si>
  <si>
    <t>SECTION</t>
  </si>
  <si>
    <t>GPA</t>
  </si>
  <si>
    <t>AGE</t>
  </si>
  <si>
    <t>GRADE</t>
  </si>
  <si>
    <t>STUDENT DATA</t>
  </si>
  <si>
    <t>D</t>
  </si>
  <si>
    <t>UROOJ</t>
  </si>
  <si>
    <t xml:space="preserve">HIBA </t>
  </si>
  <si>
    <t xml:space="preserve">ARISHA </t>
  </si>
  <si>
    <t xml:space="preserve">MARYAM </t>
  </si>
  <si>
    <t>HASEEB</t>
  </si>
  <si>
    <t>TAHA</t>
  </si>
  <si>
    <t>HIBA</t>
  </si>
  <si>
    <t>AMNA</t>
  </si>
  <si>
    <t>ANSHRAH</t>
  </si>
  <si>
    <t>APSARA</t>
  </si>
  <si>
    <t>HUNAIBA</t>
  </si>
  <si>
    <t>ALIZA</t>
  </si>
  <si>
    <t>KHIZRA</t>
  </si>
  <si>
    <t>ALAINA</t>
  </si>
  <si>
    <t>A</t>
  </si>
  <si>
    <t>C</t>
  </si>
  <si>
    <t>B</t>
  </si>
  <si>
    <t xml:space="preserve">CONTACT </t>
  </si>
  <si>
    <t>UPPER CASE AND LOWER CASE</t>
  </si>
  <si>
    <t>UPPER CASE</t>
  </si>
  <si>
    <t>LOWER CASE</t>
  </si>
  <si>
    <t>HIDE /UNHIDE DATA</t>
  </si>
  <si>
    <t>select rows&gt;data&gt;group by col&gt;use + or - for hide unhide</t>
  </si>
  <si>
    <t>HOW TO DELETE BLANK ROWS</t>
  </si>
  <si>
    <t>Select entire table &gt; home&gt;find and select&gt;go to special&gt;blanks&gt;rightclick&gt;delete</t>
  </si>
  <si>
    <t>COUNT</t>
  </si>
  <si>
    <t xml:space="preserve">HOW TO DELETE BLANKS ROW </t>
  </si>
  <si>
    <t>first use countA &gt; ctrl t &gt;then sort with 0&gt;ctrl -&gt;delete</t>
  </si>
  <si>
    <t>HOW TO CONVERT NUMBERS INTO WORDS</t>
  </si>
  <si>
    <t xml:space="preserve">AMOUNT </t>
  </si>
  <si>
    <t>AMOUNT INTO WORDS</t>
  </si>
  <si>
    <t>(for +92 in all) select the col&gt;number&gt;custom</t>
  </si>
  <si>
    <t>Developer&gt;spell number file(download)&gt;copy&gt;write run in search bar&gt;write%appdata%&gt;ok&gt;microsoft folder&gt;addIns&gt;copy your file</t>
  </si>
  <si>
    <t>ms excel&gt;file&gt;options&gt;Add ins&gt;search spell file in inactive application&gt;click on file&gt;go&gt;tick both spell and solver add in one&gt;ok</t>
  </si>
  <si>
    <t>now function will appear use it as =spell</t>
  </si>
  <si>
    <t>HOW TO COMBINE DATA INTO ONE COLUMN</t>
  </si>
  <si>
    <t>FIRST NAME</t>
  </si>
  <si>
    <t>LAST NAME</t>
  </si>
  <si>
    <t>IQBAL</t>
  </si>
  <si>
    <t>MATEEN</t>
  </si>
  <si>
    <t>FAROOQ</t>
  </si>
  <si>
    <t>AFZAL</t>
  </si>
  <si>
    <t>AHMED</t>
  </si>
  <si>
    <t>FATMI</t>
  </si>
  <si>
    <t>WASEEM</t>
  </si>
  <si>
    <t>JAMAL</t>
  </si>
  <si>
    <t>SHEIKH</t>
  </si>
  <si>
    <t>NIAZ</t>
  </si>
  <si>
    <t>FULL NAME</t>
  </si>
  <si>
    <t>EMAIL</t>
  </si>
  <si>
    <t>d@gmail.com</t>
  </si>
  <si>
    <t>u@gmail.com</t>
  </si>
  <si>
    <t>h@gmail.com</t>
  </si>
  <si>
    <t>a@gmail.com</t>
  </si>
  <si>
    <t>m@gmail.com</t>
  </si>
  <si>
    <t>t@gmail.com</t>
  </si>
  <si>
    <t>aa@gmail.com</t>
  </si>
  <si>
    <t>aaa@gmail.com</t>
  </si>
  <si>
    <t>FIRST LAST : EMAIL</t>
  </si>
  <si>
    <t>for simple merge&gt;use &amp; between cell,or use " " btwn &amp; (for example=A126&amp;" "&amp;B126&amp;":"&amp;C126)</t>
  </si>
  <si>
    <t>HOW TO ADD DATE IN EXCEL</t>
  </si>
  <si>
    <t xml:space="preserve">FUNCTION </t>
  </si>
  <si>
    <t>DATE</t>
  </si>
  <si>
    <t>FORMULA</t>
  </si>
  <si>
    <t>today</t>
  </si>
  <si>
    <t>now</t>
  </si>
  <si>
    <t xml:space="preserve">day </t>
  </si>
  <si>
    <t>month</t>
  </si>
  <si>
    <t xml:space="preserve">year </t>
  </si>
  <si>
    <t>add/subract date</t>
  </si>
  <si>
    <t>simple +5 for days</t>
  </si>
  <si>
    <t>add/subract month</t>
  </si>
  <si>
    <t>for moths use edate(cell,month(how much you want to add or subtract))</t>
  </si>
  <si>
    <t>yearly</t>
  </si>
  <si>
    <t>for year write 12 , for 10 years(10*12=120) write 120</t>
  </si>
  <si>
    <t>WORKING DAYS,NETWORKING DAYS,LEAVES</t>
  </si>
  <si>
    <t>start date</t>
  </si>
  <si>
    <t>end date</t>
  </si>
  <si>
    <t>network days(without sat&amp;sun)</t>
  </si>
  <si>
    <t>network days without holidays</t>
  </si>
  <si>
    <t>labour day</t>
  </si>
  <si>
    <t>Independence day</t>
  </si>
  <si>
    <t>if showing less than it means one of these holidays are coming on sat/sun</t>
  </si>
  <si>
    <t>netwrok international</t>
  </si>
  <si>
    <t xml:space="preserve">using Inlt with Sunday as a holiday only </t>
  </si>
  <si>
    <t>DATE FORMATS</t>
  </si>
  <si>
    <t>FORMAT 1</t>
  </si>
  <si>
    <t>FORMAT 2</t>
  </si>
  <si>
    <t>FORMAT 3</t>
  </si>
  <si>
    <t>FORMAT 4</t>
  </si>
  <si>
    <t>Select col&gt;right click&gt;format cell&gt;select date format</t>
  </si>
  <si>
    <t>CALCULATE AGE</t>
  </si>
  <si>
    <t>TODAY</t>
  </si>
  <si>
    <t>use date dif formula (cell1,cell2,"y") y for year,m for month,d for days</t>
  </si>
  <si>
    <t>HOW TO COMBINE COLUMNS</t>
  </si>
  <si>
    <t>COL Q</t>
  </si>
  <si>
    <t>COL R</t>
  </si>
  <si>
    <t>FORT</t>
  </si>
  <si>
    <t>SUZUKI</t>
  </si>
  <si>
    <t>TESLA</t>
  </si>
  <si>
    <t>TOYOTA</t>
  </si>
  <si>
    <t>TATA</t>
  </si>
  <si>
    <t>CHANGUAN</t>
  </si>
  <si>
    <t>FERRARI</t>
  </si>
  <si>
    <t>LAMBORGHINI</t>
  </si>
  <si>
    <t>PORSCHE</t>
  </si>
  <si>
    <t>HYUNDAI</t>
  </si>
  <si>
    <t>HONDA</t>
  </si>
  <si>
    <t>Conditonal formatting&gt;highlight cell&gt;duplicate values</t>
  </si>
  <si>
    <t>RESULT 3(USING VLOOKUP)</t>
  </si>
  <si>
    <t>RESULT 2(USING IF )</t>
  </si>
  <si>
    <t>RESULT(USING =)</t>
  </si>
  <si>
    <t>after selecting table range in VLOOKUP use f4 to lock it</t>
  </si>
  <si>
    <t>RESULT 4(IF NOT WANT #N/A)</t>
  </si>
  <si>
    <t>HOW TO CALCULATE TIME DIFF IN EXCEL</t>
  </si>
  <si>
    <t xml:space="preserve">Current time </t>
  </si>
  <si>
    <t>ctrl,shift,;(for current time)</t>
  </si>
  <si>
    <t xml:space="preserve">IN </t>
  </si>
  <si>
    <t xml:space="preserve">OUT </t>
  </si>
  <si>
    <t>TOTAL HOURS</t>
  </si>
  <si>
    <t>CHECKBOX IN EXCEL</t>
  </si>
  <si>
    <t>SR NO</t>
  </si>
  <si>
    <t>EMP NO</t>
  </si>
  <si>
    <t>PHONE NO</t>
  </si>
  <si>
    <t>arooba</t>
  </si>
  <si>
    <t>CHECKBOX</t>
  </si>
  <si>
    <t>developer&gt;insert&gt;checkbox,for true/false click on check box&gt;last option formatting&gt;select cell ok</t>
  </si>
  <si>
    <t>insert&gt;object&gt;create from file&gt;browse</t>
  </si>
  <si>
    <t>HOW TO ADD PDF/PPT</t>
  </si>
  <si>
    <t xml:space="preserve">ICONS </t>
  </si>
  <si>
    <t>STATUS</t>
  </si>
  <si>
    <t>ICONS</t>
  </si>
  <si>
    <t>Done</t>
  </si>
  <si>
    <t>not done</t>
  </si>
  <si>
    <t>home&gt;conditional formatting&gt;new rule&gt;icon set&gt;conditions&gt;ok</t>
  </si>
  <si>
    <t>LARGE DATASET FORMATTING</t>
  </si>
  <si>
    <t>ctrl a&gt;format&gt;autofill row height&gt;will set rows and col accordingly</t>
  </si>
  <si>
    <t xml:space="preserve">col width:alt,H,O,I </t>
  </si>
  <si>
    <t>row width:alt,H,O,A</t>
  </si>
  <si>
    <t>ROUND OFF FORMULA</t>
  </si>
  <si>
    <t xml:space="preserve">PERCENTAGE </t>
  </si>
  <si>
    <t>ROUND OFF</t>
  </si>
  <si>
    <t xml:space="preserve">just use round formula </t>
  </si>
  <si>
    <t>standard deviation(distance from particular fixed point) is a square root of the variance(avg of squared deviation from the mean) variance-&gt;deviation-&gt;mean</t>
  </si>
  <si>
    <t>INDEX</t>
  </si>
  <si>
    <t>SCORES</t>
  </si>
  <si>
    <t>DEVIATION</t>
  </si>
  <si>
    <t>DEVIATION^2</t>
  </si>
  <si>
    <t xml:space="preserve">SUM </t>
  </si>
  <si>
    <t>MEAN</t>
  </si>
  <si>
    <t>VARIENCE</t>
  </si>
  <si>
    <t>STANDARD DEVIATION</t>
  </si>
  <si>
    <t>mean=sum/count or avg of all values, deviation=obtained value(scores) -expected value(mean), varience=sum/(count-1), standard deviation=varience^0.5</t>
  </si>
  <si>
    <t>HOW TO SORT BY DATE IN EXCEL</t>
  </si>
  <si>
    <t>DATE(SORT BY COLOR)</t>
  </si>
  <si>
    <t>data&gt;insert&gt;sort,for color(select color sort&gt;add levels for all color)</t>
  </si>
  <si>
    <t>SLICERS AND FILTERS IN EXCEL</t>
  </si>
  <si>
    <t>EMP NAME</t>
  </si>
  <si>
    <t>EMP ID</t>
  </si>
  <si>
    <t>urooj</t>
  </si>
  <si>
    <t>arisha</t>
  </si>
  <si>
    <t>alisha</t>
  </si>
  <si>
    <t>laiba</t>
  </si>
  <si>
    <t>fatima</t>
  </si>
  <si>
    <t>amna</t>
  </si>
  <si>
    <t>maryam</t>
  </si>
  <si>
    <t>fiza</t>
  </si>
  <si>
    <t>DESIGNATION</t>
  </si>
  <si>
    <t>manager</t>
  </si>
  <si>
    <t>officer</t>
  </si>
  <si>
    <t>DEPARTMENT</t>
  </si>
  <si>
    <t>SALARY</t>
  </si>
  <si>
    <t>EMP-DOB</t>
  </si>
  <si>
    <t>EMP-DOJ</t>
  </si>
  <si>
    <t>HR</t>
  </si>
  <si>
    <t>IT</t>
  </si>
  <si>
    <t>ADMIN</t>
  </si>
  <si>
    <t xml:space="preserve">IT </t>
  </si>
  <si>
    <t>GOAL SEEK IN EXCEL</t>
  </si>
  <si>
    <t>ROLL NO</t>
  </si>
  <si>
    <t>SCIENCE</t>
  </si>
  <si>
    <t>MATHS</t>
  </si>
  <si>
    <t>ENGLISH</t>
  </si>
  <si>
    <t>URDU</t>
  </si>
  <si>
    <t>GK</t>
  </si>
  <si>
    <t>MARKS OBTAINED</t>
  </si>
  <si>
    <t>PERCENTAGE</t>
  </si>
  <si>
    <t>TOTAL MARKS</t>
  </si>
  <si>
    <t>Arooba</t>
  </si>
  <si>
    <t>hiba</t>
  </si>
  <si>
    <t>lets suppose everyone need 75% for getting admission in particular uni ,so in goal seek we filter the one with less than 75% and then find the subject which the student have lesser marks in so after giving improvement he will get 75%</t>
  </si>
  <si>
    <t>data&gt;whatifanalysis&gt;goalseek&gt;fill(1.select the col where you need the result, 2.then write the value (75), 3.then the col we need to count estimated marks at .</t>
  </si>
  <si>
    <t>HOW TO CREATE CALENDER IN EXCEL</t>
  </si>
  <si>
    <t xml:space="preserve">DATE </t>
  </si>
  <si>
    <t>YEAR</t>
  </si>
  <si>
    <t>MONTH</t>
  </si>
  <si>
    <t>WEEK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</si>
  <si>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</si>
  <si>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</si>
  <si>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</si>
  <si>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</si>
  <si>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</si>
  <si>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</si>
  <si>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</si>
  <si>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</si>
  <si>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</si>
  <si>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</si>
  <si>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</si>
  <si>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</si>
  <si>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</si>
  <si>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</si>
  <si>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</si>
  <si>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</si>
  <si>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</si>
  <si>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</si>
  <si>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</si>
  <si>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create sheet of calender&gt;data&gt;data validation&gt;select list&gt;add messages&gt;done</t>
  </si>
  <si>
    <t>DATA VALIDATION</t>
  </si>
  <si>
    <t>select cell&gt;data&gt;data validation&gt;whole number&gt;any range(if we enter other than that it will show error)</t>
  </si>
  <si>
    <t>E</t>
  </si>
  <si>
    <t>F</t>
  </si>
  <si>
    <t>G</t>
  </si>
  <si>
    <t>H</t>
  </si>
  <si>
    <t>CEO</t>
  </si>
  <si>
    <t>PLANT HEAD</t>
  </si>
  <si>
    <t>MANAGER</t>
  </si>
  <si>
    <t>AM</t>
  </si>
  <si>
    <t>SUPERVISOR</t>
  </si>
  <si>
    <t>1 METHOD :</t>
  </si>
  <si>
    <t>HOW TO PROTECT/LOCK CELL:</t>
  </si>
  <si>
    <t>select worksheet&gt;protection&gt;password</t>
  </si>
  <si>
    <t>EXCEL PRINT METHOD:</t>
  </si>
  <si>
    <t>file&gt;print&gt;print selection(then the area we have selected will only get printed)&gt;for more setup use print setup below</t>
  </si>
  <si>
    <t>CONDITIONAL FORMATTING</t>
  </si>
  <si>
    <t>home&gt;conditional formatting&gt;greater or less than (according to condition)</t>
  </si>
  <si>
    <t>MACROS</t>
  </si>
  <si>
    <t>developer&gt;macros&gt;write name and create&gt;in terminal write the code avaliable below&gt;press alt + q&gt;then use it in a cell as a formula</t>
  </si>
  <si>
    <t>CODE:</t>
  </si>
  <si>
    <t xml:space="preserve">Function countcoloredcells(currentcell As Range, spreadsheetarea As Range) As Long
   Dim coloredcell As Range
   Dim colorcode As Long
   Dim coloredcellcount As Long
   colorcode = currentcell.Interior.Color
   For Each coloredcell In spreadsheetarea
       If coloredcell.Interior.Color = colorcode Then
           coloredcellcount = coloredcellcount + 1
       End If
   Next coloredcell
   countcoloredcells = coloredcellcount
End Function
</t>
  </si>
  <si>
    <t>HOW TO REMOVE DUPLICATES</t>
  </si>
  <si>
    <t>select data&gt;data&gt;remove duplicates</t>
  </si>
  <si>
    <t xml:space="preserve">SUM IFS FORMULA </t>
  </si>
  <si>
    <t xml:space="preserve">CUSTOMER NAME </t>
  </si>
  <si>
    <t>CITY</t>
  </si>
  <si>
    <t>REGION</t>
  </si>
  <si>
    <t>CATEGORY</t>
  </si>
  <si>
    <t>SALES</t>
  </si>
  <si>
    <t>los angeles</t>
  </si>
  <si>
    <t>henderson</t>
  </si>
  <si>
    <t>concord</t>
  </si>
  <si>
    <t>forth worth</t>
  </si>
  <si>
    <t>fermoth</t>
  </si>
  <si>
    <t>south</t>
  </si>
  <si>
    <t>west</t>
  </si>
  <si>
    <t>central</t>
  </si>
  <si>
    <t>north</t>
  </si>
  <si>
    <t>furniture</t>
  </si>
  <si>
    <t>office supplies</t>
  </si>
  <si>
    <t>technology</t>
  </si>
  <si>
    <t>sales in south</t>
  </si>
  <si>
    <t>sales in west</t>
  </si>
  <si>
    <t>sales in north</t>
  </si>
  <si>
    <t>sales in central</t>
  </si>
  <si>
    <t>HOW TO CALCULATE PERCENTAGE</t>
  </si>
  <si>
    <t>obtain marks/total marks, then use % in home&gt;number</t>
  </si>
  <si>
    <t>PROGRESS TRACKER IN EXCEL</t>
  </si>
  <si>
    <t>ATTENDANCE</t>
  </si>
  <si>
    <t>STUDENT</t>
  </si>
  <si>
    <t>asad</t>
  </si>
  <si>
    <t>awais</t>
  </si>
  <si>
    <t>mubashir</t>
  </si>
  <si>
    <t>ahmed</t>
  </si>
  <si>
    <t>home&gt;conditional formatting&gt;new rule&gt;databar&gt;number(0,1)</t>
  </si>
  <si>
    <t>HOUSE #</t>
  </si>
  <si>
    <t>STREET</t>
  </si>
  <si>
    <t>STATE</t>
  </si>
  <si>
    <t>PIN CODE</t>
  </si>
  <si>
    <t>H no 10</t>
  </si>
  <si>
    <t>H no 11</t>
  </si>
  <si>
    <t>H no 12</t>
  </si>
  <si>
    <t>H no 13</t>
  </si>
  <si>
    <t>H no 14</t>
  </si>
  <si>
    <t>H no 15</t>
  </si>
  <si>
    <t>H no 16</t>
  </si>
  <si>
    <t>H no 17</t>
  </si>
  <si>
    <t>H no 18</t>
  </si>
  <si>
    <t>H no 19</t>
  </si>
  <si>
    <t>H no 20</t>
  </si>
  <si>
    <t>azizabad</t>
  </si>
  <si>
    <t>karachi</t>
  </si>
  <si>
    <t>HOW TO USE MAIL MERGE IN EXCEL</t>
  </si>
  <si>
    <t>how to send similar email in one go, according to these tables names and emails</t>
  </si>
  <si>
    <t>word&gt;email&gt;mailings&gt;select recepients&gt;use existing list&gt;select your excel sheet &gt;addressblock(active)&gt;click on address block&gt;select all columns&gt;ok&gt;use preview formula for checking&gt;finish&amp;merge&gt;send email messages&gt;email col in (TO)&gt;ok</t>
  </si>
  <si>
    <t>EXCEL LOOKUP</t>
  </si>
  <si>
    <t>TOP PRODUCT</t>
  </si>
  <si>
    <t>PRODUCT CODE</t>
  </si>
  <si>
    <t>QUANTITY</t>
  </si>
  <si>
    <t>PRICE</t>
  </si>
  <si>
    <t xml:space="preserve">UNITS </t>
  </si>
  <si>
    <t>TOTAL</t>
  </si>
  <si>
    <t>mobile</t>
  </si>
  <si>
    <t>sports car</t>
  </si>
  <si>
    <t xml:space="preserve">toys </t>
  </si>
  <si>
    <t>ipad</t>
  </si>
  <si>
    <t>motorcycle</t>
  </si>
  <si>
    <t>air conditioner</t>
  </si>
  <si>
    <t>cosmetics</t>
  </si>
  <si>
    <t>perfumes</t>
  </si>
  <si>
    <t>VLOOKUP &amp; DATAVALIDATION:(now if you just change name calculation will be done automatically) or use data validation&gt;list for drop down</t>
  </si>
  <si>
    <t>VLOOKUP</t>
  </si>
  <si>
    <t>laptop</t>
  </si>
  <si>
    <t>vlookup always returns first match (i.e if we have two prices of mobile then the first one in list will be shown)</t>
  </si>
  <si>
    <t>MOBILE</t>
  </si>
  <si>
    <t>vlookup is case insensitive(mobile and MOBILE are same)</t>
  </si>
  <si>
    <t>mo</t>
  </si>
  <si>
    <t>use of wild card if word is half written then use &amp;"*"</t>
  </si>
  <si>
    <t>if the value is not available than vlookup will find approximate match, in this its show ipad price because it always give the ascending value (i.e: i comes before l ,if there was j or k then it will choose that)</t>
  </si>
  <si>
    <t>INDIRECT FUNCTION IN EXCEL</t>
  </si>
  <si>
    <t>STUDENT NAME</t>
  </si>
  <si>
    <t>ASAD</t>
  </si>
  <si>
    <t>SUBHAN</t>
  </si>
  <si>
    <t>MUBASHIR</t>
  </si>
  <si>
    <t>AROOBA</t>
  </si>
  <si>
    <t>maths</t>
  </si>
  <si>
    <t>science</t>
  </si>
  <si>
    <t>statistics</t>
  </si>
  <si>
    <t>computer</t>
  </si>
  <si>
    <t>probablity</t>
  </si>
  <si>
    <t>AVERAGE</t>
  </si>
  <si>
    <t>Select data&gt;right click&gt;define name&gt;ok</t>
  </si>
  <si>
    <t>use drop down for students through data&gt;data validation,now use indirect formula</t>
  </si>
  <si>
    <t>USER FORM IN EXCEL</t>
  </si>
  <si>
    <t>developer&gt;visual basic&gt;insert&gt;userform&gt;</t>
  </si>
  <si>
    <t>view&gt;toolbox&gt;create form&gt;f5 to run&gt;write basic code for buttons(e.g:ok)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</si>
</sst>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\+\9\2\ \1\2\3\4\5\6\7\8\9"/>
    <numFmt numFmtId="165" formatCode="[$PKR]\ #,##0.00"/>
    <numFmt numFmtId="166" formatCode="[$-409]d\-mmm\-yy;@"/>
    <numFmt numFmtId="167" formatCode="[$-409]mmmm\ d\,\ yyyy;@"/>
    <numFmt numFmtId="168" formatCode="[$-F800]dddd\,\ mmmm\ dd\,\ yyyy"/>
    <numFmt numFmtId="169" formatCode="[$-409]m/d/yy\ h:mm\ AM/PM;@"/>
    <numFmt numFmtId="170" formatCode="[$-F400]h:mm:ss\ AM/PM"/>
    <numFmt numFmtId="171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2" fillId="0" borderId="1" xfId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Fill="1" applyBorder="1"/>
    <xf numFmtId="14" fontId="0" fillId="0" borderId="1" xfId="0" applyNumberFormat="1" applyBorder="1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4" fontId="0" fillId="2" borderId="1" xfId="0" applyNumberFormat="1" applyFill="1" applyBorder="1" applyAlignment="1">
      <alignment horizontal="center"/>
    </xf>
    <xf numFmtId="18" fontId="0" fillId="0" borderId="1" xfId="0" applyNumberFormat="1" applyBorder="1"/>
    <xf numFmtId="170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6" borderId="1" xfId="0" applyNumberFormat="1" applyFill="1" applyBorder="1"/>
    <xf numFmtId="14" fontId="0" fillId="4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4" fillId="7" borderId="1" xfId="0" applyFont="1" applyFill="1" applyBorder="1"/>
    <xf numFmtId="0" fontId="4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1" fontId="0" fillId="0" borderId="1" xfId="0" applyNumberFormat="1" applyBorder="1"/>
    <xf numFmtId="9" fontId="0" fillId="0" borderId="1" xfId="2" applyFont="1" applyBorder="1"/>
    <xf numFmtId="0" fontId="0" fillId="2" borderId="1" xfId="0" applyFill="1" applyBorder="1" applyAlignment="1">
      <alignment horizontal="center"/>
    </xf>
    <xf numFmtId="9" fontId="7" fillId="0" borderId="1" xfId="0" applyNumberFormat="1" applyFont="1" applyBorder="1" applyAlignment="1">
      <alignment horizontal="left"/>
    </xf>
    <xf numFmtId="14" fontId="0" fillId="11" borderId="1" xfId="0" applyNumberFormat="1" applyFont="1" applyFill="1" applyBorder="1"/>
    <xf numFmtId="0" fontId="6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11" borderId="9" xfId="0" applyFont="1" applyFill="1" applyBorder="1"/>
    <xf numFmtId="6" fontId="0" fillId="11" borderId="9" xfId="0" applyNumberFormat="1" applyFont="1" applyFill="1" applyBorder="1"/>
    <xf numFmtId="14" fontId="0" fillId="11" borderId="9" xfId="0" applyNumberFormat="1" applyFont="1" applyFill="1" applyBorder="1"/>
    <xf numFmtId="14" fontId="0" fillId="11" borderId="8" xfId="0" applyNumberFormat="1" applyFont="1" applyFill="1" applyBorder="1"/>
    <xf numFmtId="0" fontId="0" fillId="0" borderId="9" xfId="0" applyFont="1" applyBorder="1"/>
    <xf numFmtId="6" fontId="0" fillId="0" borderId="9" xfId="0" applyNumberFormat="1" applyFont="1" applyBorder="1"/>
    <xf numFmtId="14" fontId="0" fillId="0" borderId="9" xfId="0" applyNumberFormat="1" applyFont="1" applyBorder="1"/>
    <xf numFmtId="14" fontId="0" fillId="0" borderId="8" xfId="0" applyNumberFormat="1" applyFont="1" applyBorder="1"/>
    <xf numFmtId="0" fontId="0" fillId="11" borderId="3" xfId="0" applyFont="1" applyFill="1" applyBorder="1"/>
    <xf numFmtId="6" fontId="0" fillId="11" borderId="3" xfId="0" applyNumberFormat="1" applyFont="1" applyFill="1" applyBorder="1"/>
    <xf numFmtId="14" fontId="0" fillId="11" borderId="3" xfId="0" applyNumberFormat="1" applyFont="1" applyFill="1" applyBorder="1"/>
    <xf numFmtId="44" fontId="0" fillId="0" borderId="1" xfId="3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\+\9\2\ \1\2\3\4\5\6\7\8\9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92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190</xdr:row>
          <xdr:rowOff>180975</xdr:rowOff>
        </xdr:from>
        <xdr:to>
          <xdr:col>4</xdr:col>
          <xdr:colOff>809625</xdr:colOff>
          <xdr:row>192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191</xdr:row>
          <xdr:rowOff>180975</xdr:rowOff>
        </xdr:from>
        <xdr:to>
          <xdr:col>4</xdr:col>
          <xdr:colOff>809625</xdr:colOff>
          <xdr:row>193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192</xdr:row>
          <xdr:rowOff>180975</xdr:rowOff>
        </xdr:from>
        <xdr:to>
          <xdr:col>4</xdr:col>
          <xdr:colOff>809625</xdr:colOff>
          <xdr:row>194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193</xdr:row>
          <xdr:rowOff>180975</xdr:rowOff>
        </xdr:from>
        <xdr:to>
          <xdr:col>4</xdr:col>
          <xdr:colOff>809625</xdr:colOff>
          <xdr:row>195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197</xdr:row>
          <xdr:rowOff>57150</xdr:rowOff>
        </xdr:from>
        <xdr:to>
          <xdr:col>1</xdr:col>
          <xdr:colOff>971550</xdr:colOff>
          <xdr:row>200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83:H99" totalsRowShown="0" headerRowDxfId="11" headerRowBorderDxfId="10" tableBorderDxfId="9" totalsRowBorderDxfId="8">
  <autoFilter ref="A83:H99"/>
  <tableColumns count="8">
    <tableColumn id="1" name="NAME" dataDxfId="7"/>
    <tableColumn id="2" name="SEMESTER" dataDxfId="6"/>
    <tableColumn id="4" name="SECTION" dataDxfId="5"/>
    <tableColumn id="5" name="GPA" dataDxfId="4"/>
    <tableColumn id="6" name="AGE" dataDxfId="3"/>
    <tableColumn id="7" name="GRADE" dataDxfId="2"/>
    <tableColumn id="8" name="CONTACT " dataDxfId="1"/>
    <tableColumn id="9" name="COUNT" dataDxfId="0">
      <calculatedColumnFormula>COUNTA(A84:G84)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@gmail.com" TargetMode="External"/><Relationship Id="rId13" Type="http://schemas.openxmlformats.org/officeDocument/2006/relationships/hyperlink" Target="mailto:u@gmail.com" TargetMode="External"/><Relationship Id="rId18" Type="http://schemas.openxmlformats.org/officeDocument/2006/relationships/hyperlink" Target="mailto:t@gmail.com" TargetMode="External"/><Relationship Id="rId26" Type="http://schemas.openxmlformats.org/officeDocument/2006/relationships/oleObject" Target="../embeddings/oleObject1.bin"/><Relationship Id="rId3" Type="http://schemas.openxmlformats.org/officeDocument/2006/relationships/hyperlink" Target="mailto:h@gmail.com" TargetMode="External"/><Relationship Id="rId21" Type="http://schemas.openxmlformats.org/officeDocument/2006/relationships/hyperlink" Target="mailto:aaa@gmail.com" TargetMode="External"/><Relationship Id="rId7" Type="http://schemas.openxmlformats.org/officeDocument/2006/relationships/hyperlink" Target="mailto:t@gmail.com" TargetMode="External"/><Relationship Id="rId12" Type="http://schemas.openxmlformats.org/officeDocument/2006/relationships/hyperlink" Target="mailto:d@gmail.com" TargetMode="External"/><Relationship Id="rId17" Type="http://schemas.openxmlformats.org/officeDocument/2006/relationships/hyperlink" Target="mailto:h@gmail.co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u@gmail.com" TargetMode="External"/><Relationship Id="rId16" Type="http://schemas.openxmlformats.org/officeDocument/2006/relationships/hyperlink" Target="mailto:m@gmail.com" TargetMode="External"/><Relationship Id="rId20" Type="http://schemas.openxmlformats.org/officeDocument/2006/relationships/hyperlink" Target="mailto:aa@gmail.com" TargetMode="External"/><Relationship Id="rId29" Type="http://schemas.openxmlformats.org/officeDocument/2006/relationships/ctrlProp" Target="../ctrlProps/ctrlProp2.xml"/><Relationship Id="rId1" Type="http://schemas.openxmlformats.org/officeDocument/2006/relationships/hyperlink" Target="mailto:d@gmail.com" TargetMode="External"/><Relationship Id="rId6" Type="http://schemas.openxmlformats.org/officeDocument/2006/relationships/hyperlink" Target="mailto:h@gmail.com" TargetMode="External"/><Relationship Id="rId11" Type="http://schemas.openxmlformats.org/officeDocument/2006/relationships/hyperlink" Target="mailto:a@gmail.com" TargetMode="External"/><Relationship Id="rId24" Type="http://schemas.openxmlformats.org/officeDocument/2006/relationships/drawing" Target="../drawings/drawing1.xml"/><Relationship Id="rId32" Type="http://schemas.openxmlformats.org/officeDocument/2006/relationships/table" Target="../tables/table1.xml"/><Relationship Id="rId5" Type="http://schemas.openxmlformats.org/officeDocument/2006/relationships/hyperlink" Target="mailto:m@gmail.com" TargetMode="External"/><Relationship Id="rId15" Type="http://schemas.openxmlformats.org/officeDocument/2006/relationships/hyperlink" Target="mailto:a@gmail.com" TargetMode="External"/><Relationship Id="rId23" Type="http://schemas.openxmlformats.org/officeDocument/2006/relationships/printerSettings" Target="../printerSettings/printerSettings1.bin"/><Relationship Id="rId28" Type="http://schemas.openxmlformats.org/officeDocument/2006/relationships/ctrlProp" Target="../ctrlProps/ctrlProp1.xml"/><Relationship Id="rId10" Type="http://schemas.openxmlformats.org/officeDocument/2006/relationships/hyperlink" Target="mailto:aaa@gmail.com" TargetMode="External"/><Relationship Id="rId19" Type="http://schemas.openxmlformats.org/officeDocument/2006/relationships/hyperlink" Target="mailto:h@gmail.com" TargetMode="External"/><Relationship Id="rId31" Type="http://schemas.openxmlformats.org/officeDocument/2006/relationships/ctrlProp" Target="../ctrlProps/ctrlProp4.xml"/><Relationship Id="rId4" Type="http://schemas.openxmlformats.org/officeDocument/2006/relationships/hyperlink" Target="mailto:a@gmail.com" TargetMode="External"/><Relationship Id="rId9" Type="http://schemas.openxmlformats.org/officeDocument/2006/relationships/hyperlink" Target="mailto:aa@gmail.com" TargetMode="External"/><Relationship Id="rId14" Type="http://schemas.openxmlformats.org/officeDocument/2006/relationships/hyperlink" Target="mailto:h@gmail.com" TargetMode="External"/><Relationship Id="rId22" Type="http://schemas.openxmlformats.org/officeDocument/2006/relationships/hyperlink" Target="mailto:a@gmail.com" TargetMode="External"/><Relationship Id="rId27" Type="http://schemas.openxmlformats.org/officeDocument/2006/relationships/image" Target="../media/image1.emf"/><Relationship Id="rId30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21"/>
  <sheetViews>
    <sheetView tabSelected="1" topLeftCell="A9" zoomScale="90" zoomScaleNormal="90" workbookViewId="0">
      <selection activeCell="A32" sqref="A32"/>
    </sheetView>
  </sheetViews>
  <sheetFormatPr defaultRowHeight="15" outlineLevelCol="1" x14ac:dyDescent="0.25"/>
  <cols>
    <col min="1" max="1" width="15.42578125" customWidth="1"/>
    <col min="2" max="2" width="22.5703125" customWidth="1" outlineLevel="1"/>
    <col min="3" max="3" width="18.7109375" customWidth="1" outlineLevel="1"/>
    <col min="4" max="4" width="21.42578125" customWidth="1"/>
    <col min="5" max="5" width="24.140625" customWidth="1"/>
    <col min="6" max="6" width="19.5703125" customWidth="1"/>
    <col min="7" max="7" width="16.5703125" customWidth="1"/>
    <col min="8" max="8" width="14.140625" customWidth="1"/>
    <col min="9" max="9" width="16.28515625" customWidth="1"/>
    <col min="10" max="10" width="13.42578125" customWidth="1"/>
    <col min="11" max="11" width="12" customWidth="1"/>
  </cols>
  <sheetData>
    <row r="1" spans="1:10" x14ac:dyDescent="0.25">
      <c r="A1" s="86" t="s">
        <v>6</v>
      </c>
      <c r="B1" s="86"/>
      <c r="C1" s="86"/>
      <c r="D1" s="86"/>
      <c r="E1" s="86"/>
      <c r="F1" s="86"/>
      <c r="G1" s="86"/>
      <c r="I1" t="s">
        <v>39</v>
      </c>
    </row>
    <row r="3" spans="1:10" x14ac:dyDescent="0.25">
      <c r="A3" s="2" t="s">
        <v>0</v>
      </c>
      <c r="B3" s="2" t="s">
        <v>1</v>
      </c>
      <c r="C3" s="2" t="s">
        <v>2</v>
      </c>
      <c r="D3" s="3" t="s">
        <v>3</v>
      </c>
      <c r="E3" s="4" t="s">
        <v>4</v>
      </c>
      <c r="F3" s="2" t="s">
        <v>5</v>
      </c>
      <c r="G3" s="2" t="s">
        <v>25</v>
      </c>
    </row>
    <row r="4" spans="1:10" x14ac:dyDescent="0.25">
      <c r="A4" s="1" t="s">
        <v>7</v>
      </c>
      <c r="B4" s="1">
        <v>5</v>
      </c>
      <c r="C4" s="1" t="s">
        <v>22</v>
      </c>
      <c r="D4" s="1">
        <v>3</v>
      </c>
      <c r="E4" s="1">
        <v>19</v>
      </c>
      <c r="F4" s="1" t="s">
        <v>22</v>
      </c>
      <c r="G4" s="5">
        <v>123456789</v>
      </c>
    </row>
    <row r="5" spans="1:10" x14ac:dyDescent="0.25">
      <c r="A5" s="1" t="s">
        <v>8</v>
      </c>
      <c r="B5" s="1">
        <v>5</v>
      </c>
      <c r="C5" s="1" t="s">
        <v>22</v>
      </c>
      <c r="D5" s="1">
        <v>3</v>
      </c>
      <c r="E5" s="1">
        <v>19</v>
      </c>
      <c r="F5" s="1" t="s">
        <v>22</v>
      </c>
      <c r="G5" s="5">
        <v>123456788</v>
      </c>
    </row>
    <row r="6" spans="1:10" x14ac:dyDescent="0.25">
      <c r="A6" s="1" t="s">
        <v>9</v>
      </c>
      <c r="B6" s="1">
        <v>5</v>
      </c>
      <c r="C6" s="1" t="s">
        <v>23</v>
      </c>
      <c r="D6" s="1">
        <v>3</v>
      </c>
      <c r="E6" s="1">
        <v>19</v>
      </c>
      <c r="F6" s="1" t="s">
        <v>22</v>
      </c>
      <c r="G6" s="5">
        <v>234568889</v>
      </c>
    </row>
    <row r="7" spans="1:10" x14ac:dyDescent="0.25">
      <c r="A7" s="1" t="s">
        <v>10</v>
      </c>
      <c r="B7" s="1">
        <v>5</v>
      </c>
      <c r="C7" s="1" t="s">
        <v>23</v>
      </c>
      <c r="D7" s="1">
        <v>3</v>
      </c>
      <c r="E7" s="1">
        <v>19</v>
      </c>
      <c r="F7" s="1" t="s">
        <v>22</v>
      </c>
      <c r="G7" s="5">
        <v>125782881</v>
      </c>
    </row>
    <row r="8" spans="1:10" x14ac:dyDescent="0.25">
      <c r="A8" s="1" t="s">
        <v>11</v>
      </c>
      <c r="B8" s="1">
        <v>5</v>
      </c>
      <c r="C8" s="1" t="s">
        <v>24</v>
      </c>
      <c r="D8" s="1">
        <v>3</v>
      </c>
      <c r="E8" s="1">
        <v>19</v>
      </c>
      <c r="F8" s="1" t="s">
        <v>22</v>
      </c>
      <c r="G8" s="5">
        <v>127886981</v>
      </c>
      <c r="J8" s="1"/>
    </row>
    <row r="9" spans="1:10" x14ac:dyDescent="0.25">
      <c r="A9" s="1" t="s">
        <v>12</v>
      </c>
      <c r="B9" s="1">
        <v>5</v>
      </c>
      <c r="C9" s="1" t="s">
        <v>23</v>
      </c>
      <c r="D9" s="1">
        <v>3</v>
      </c>
      <c r="E9" s="1">
        <v>19</v>
      </c>
      <c r="F9" s="1" t="s">
        <v>22</v>
      </c>
      <c r="G9" s="5">
        <v>2776909111</v>
      </c>
    </row>
    <row r="10" spans="1:10" x14ac:dyDescent="0.25">
      <c r="A10" s="1" t="s">
        <v>13</v>
      </c>
      <c r="B10" s="1">
        <v>5</v>
      </c>
      <c r="C10" s="1" t="s">
        <v>23</v>
      </c>
      <c r="D10" s="1">
        <v>3</v>
      </c>
      <c r="E10" s="1">
        <v>19</v>
      </c>
      <c r="F10" s="1" t="s">
        <v>22</v>
      </c>
      <c r="G10" s="5">
        <v>258768297092</v>
      </c>
    </row>
    <row r="11" spans="1:10" x14ac:dyDescent="0.25">
      <c r="A11" s="1" t="s">
        <v>14</v>
      </c>
      <c r="B11" s="1">
        <v>5</v>
      </c>
      <c r="C11" s="1" t="s">
        <v>24</v>
      </c>
      <c r="D11" s="1">
        <v>3</v>
      </c>
      <c r="E11" s="1">
        <v>19</v>
      </c>
      <c r="F11" s="1" t="s">
        <v>22</v>
      </c>
      <c r="G11" s="5">
        <v>2572986218</v>
      </c>
    </row>
    <row r="12" spans="1:10" x14ac:dyDescent="0.25">
      <c r="A12" s="1" t="s">
        <v>15</v>
      </c>
      <c r="B12" s="1">
        <v>5</v>
      </c>
      <c r="C12" s="1" t="s">
        <v>22</v>
      </c>
      <c r="D12" s="1">
        <v>3</v>
      </c>
      <c r="E12" s="1">
        <v>19</v>
      </c>
      <c r="F12" s="1" t="s">
        <v>22</v>
      </c>
      <c r="G12" s="5">
        <v>275520921709</v>
      </c>
    </row>
    <row r="13" spans="1:10" x14ac:dyDescent="0.25">
      <c r="A13" s="1" t="s">
        <v>16</v>
      </c>
      <c r="B13" s="1">
        <v>5</v>
      </c>
      <c r="C13" s="1" t="s">
        <v>22</v>
      </c>
      <c r="D13" s="1">
        <v>3</v>
      </c>
      <c r="E13" s="1">
        <v>19</v>
      </c>
      <c r="F13" s="1" t="s">
        <v>22</v>
      </c>
      <c r="G13" s="5">
        <v>826986289</v>
      </c>
    </row>
    <row r="14" spans="1:10" x14ac:dyDescent="0.25">
      <c r="A14" s="1" t="s">
        <v>17</v>
      </c>
      <c r="B14" s="1">
        <v>5</v>
      </c>
      <c r="C14" s="1" t="s">
        <v>22</v>
      </c>
      <c r="D14" s="1">
        <v>3</v>
      </c>
      <c r="E14" s="1">
        <v>19</v>
      </c>
      <c r="F14" s="1" t="s">
        <v>22</v>
      </c>
      <c r="G14" s="5">
        <v>86921988</v>
      </c>
    </row>
    <row r="15" spans="1:10" x14ac:dyDescent="0.25">
      <c r="A15" s="1" t="s">
        <v>18</v>
      </c>
      <c r="B15" s="1">
        <v>5</v>
      </c>
      <c r="C15" s="1" t="s">
        <v>22</v>
      </c>
      <c r="D15" s="1">
        <v>3</v>
      </c>
      <c r="E15" s="1">
        <v>19</v>
      </c>
      <c r="F15" s="1" t="s">
        <v>22</v>
      </c>
      <c r="G15" s="5">
        <v>698268628</v>
      </c>
    </row>
    <row r="16" spans="1:10" x14ac:dyDescent="0.25">
      <c r="A16" s="1" t="s">
        <v>19</v>
      </c>
      <c r="B16" s="1">
        <v>5</v>
      </c>
      <c r="C16" s="1" t="s">
        <v>23</v>
      </c>
      <c r="D16" s="1">
        <v>3</v>
      </c>
      <c r="E16" s="1">
        <v>19</v>
      </c>
      <c r="F16" s="1" t="s">
        <v>22</v>
      </c>
      <c r="G16" s="5">
        <v>962896286</v>
      </c>
    </row>
    <row r="17" spans="1:7" x14ac:dyDescent="0.25">
      <c r="A17" s="1" t="s">
        <v>20</v>
      </c>
      <c r="B17" s="1">
        <v>5</v>
      </c>
      <c r="C17" s="1" t="s">
        <v>24</v>
      </c>
      <c r="D17" s="1">
        <v>3</v>
      </c>
      <c r="E17" s="1">
        <v>19</v>
      </c>
      <c r="F17" s="1" t="s">
        <v>22</v>
      </c>
      <c r="G17" s="5">
        <v>574578578</v>
      </c>
    </row>
    <row r="18" spans="1:7" x14ac:dyDescent="0.25">
      <c r="A18" s="1" t="s">
        <v>21</v>
      </c>
      <c r="B18" s="1">
        <v>5</v>
      </c>
      <c r="C18" s="1" t="s">
        <v>24</v>
      </c>
      <c r="D18" s="1">
        <v>3</v>
      </c>
      <c r="E18" s="1">
        <v>19</v>
      </c>
      <c r="F18" s="1" t="s">
        <v>22</v>
      </c>
      <c r="G18" s="5">
        <v>83578537</v>
      </c>
    </row>
    <row r="19" spans="1:7" x14ac:dyDescent="0.25">
      <c r="A19" s="1" t="s">
        <v>15</v>
      </c>
      <c r="B19" s="1">
        <v>5</v>
      </c>
      <c r="C19" s="1" t="s">
        <v>24</v>
      </c>
      <c r="D19" s="1">
        <v>3</v>
      </c>
      <c r="E19" s="1">
        <v>19</v>
      </c>
      <c r="F19" s="1" t="s">
        <v>22</v>
      </c>
      <c r="G19" s="5">
        <v>825872527587</v>
      </c>
    </row>
    <row r="21" spans="1:7" x14ac:dyDescent="0.25">
      <c r="A21" s="81" t="s">
        <v>26</v>
      </c>
      <c r="B21" s="81"/>
      <c r="C21" s="81"/>
      <c r="D21" s="81"/>
      <c r="E21" s="81"/>
      <c r="F21" s="81"/>
      <c r="G21" s="81"/>
    </row>
    <row r="23" spans="1:7" x14ac:dyDescent="0.25">
      <c r="A23" s="2" t="s">
        <v>0</v>
      </c>
      <c r="B23" s="6" t="s">
        <v>27</v>
      </c>
      <c r="C23" s="6" t="s">
        <v>28</v>
      </c>
    </row>
    <row r="24" spans="1:7" x14ac:dyDescent="0.25">
      <c r="A24" s="1" t="s">
        <v>7</v>
      </c>
      <c r="B24" s="1" t="str">
        <f t="shared" ref="B24:B39" si="0">UPPER(A24)</f>
        <v>D</v>
      </c>
      <c r="C24" s="1" t="str">
        <f>LOWER(B24)</f>
        <v>d</v>
      </c>
    </row>
    <row r="25" spans="1:7" x14ac:dyDescent="0.25">
      <c r="A25" s="1" t="s">
        <v>8</v>
      </c>
      <c r="B25" s="1" t="str">
        <f t="shared" si="0"/>
        <v>UROOJ</v>
      </c>
      <c r="C25" s="1" t="str">
        <f t="shared" ref="C25:C39" si="1">LOWER(B25)</f>
        <v>urooj</v>
      </c>
    </row>
    <row r="26" spans="1:7" x14ac:dyDescent="0.25">
      <c r="A26" s="1" t="s">
        <v>9</v>
      </c>
      <c r="B26" s="1" t="str">
        <f t="shared" si="0"/>
        <v xml:space="preserve">HIBA </v>
      </c>
      <c r="C26" s="1" t="str">
        <f t="shared" si="1"/>
        <v xml:space="preserve">hiba </v>
      </c>
    </row>
    <row r="27" spans="1:7" x14ac:dyDescent="0.25">
      <c r="A27" s="1" t="s">
        <v>10</v>
      </c>
      <c r="B27" s="1" t="str">
        <f t="shared" si="0"/>
        <v xml:space="preserve">ARISHA </v>
      </c>
      <c r="C27" s="1" t="str">
        <f t="shared" si="1"/>
        <v xml:space="preserve">arisha </v>
      </c>
    </row>
    <row r="28" spans="1:7" x14ac:dyDescent="0.25">
      <c r="A28" s="1" t="s">
        <v>11</v>
      </c>
      <c r="B28" s="1" t="str">
        <f t="shared" si="0"/>
        <v xml:space="preserve">MARYAM </v>
      </c>
      <c r="C28" s="1" t="str">
        <f t="shared" si="1"/>
        <v xml:space="preserve">maryam </v>
      </c>
    </row>
    <row r="29" spans="1:7" x14ac:dyDescent="0.25">
      <c r="A29" s="1" t="s">
        <v>12</v>
      </c>
      <c r="B29" s="1" t="str">
        <f t="shared" si="0"/>
        <v>HASEEB</v>
      </c>
      <c r="C29" s="1" t="str">
        <f t="shared" si="1"/>
        <v>haseeb</v>
      </c>
    </row>
    <row r="30" spans="1:7" x14ac:dyDescent="0.25">
      <c r="A30" s="1" t="s">
        <v>13</v>
      </c>
      <c r="B30" s="1" t="str">
        <f t="shared" si="0"/>
        <v>TAHA</v>
      </c>
      <c r="C30" s="1" t="str">
        <f t="shared" si="1"/>
        <v>taha</v>
      </c>
    </row>
    <row r="31" spans="1:7" x14ac:dyDescent="0.25">
      <c r="A31" s="1" t="s">
        <v>14</v>
      </c>
      <c r="B31" s="1" t="str">
        <f t="shared" si="0"/>
        <v>HIBA</v>
      </c>
      <c r="C31" s="1" t="str">
        <f t="shared" si="1"/>
        <v>hiba</v>
      </c>
    </row>
    <row r="32" spans="1:7" x14ac:dyDescent="0.25">
      <c r="A32" s="1" t="s">
        <v>15</v>
      </c>
      <c r="B32" s="1" t="str">
        <f t="shared" si="0"/>
        <v>AMNA</v>
      </c>
      <c r="C32" s="1" t="str">
        <f t="shared" si="1"/>
        <v>amna</v>
      </c>
    </row>
    <row r="33" spans="1:9" x14ac:dyDescent="0.25">
      <c r="A33" s="1" t="s">
        <v>16</v>
      </c>
      <c r="B33" s="1" t="str">
        <f t="shared" si="0"/>
        <v>ANSHRAH</v>
      </c>
      <c r="C33" s="1" t="str">
        <f t="shared" si="1"/>
        <v>anshrah</v>
      </c>
    </row>
    <row r="34" spans="1:9" x14ac:dyDescent="0.25">
      <c r="A34" s="1" t="s">
        <v>17</v>
      </c>
      <c r="B34" s="1" t="str">
        <f t="shared" si="0"/>
        <v>APSARA</v>
      </c>
      <c r="C34" s="1" t="str">
        <f t="shared" si="1"/>
        <v>apsara</v>
      </c>
    </row>
    <row r="35" spans="1:9" x14ac:dyDescent="0.25">
      <c r="A35" s="1" t="s">
        <v>18</v>
      </c>
      <c r="B35" s="1" t="str">
        <f t="shared" si="0"/>
        <v>HUNAIBA</v>
      </c>
      <c r="C35" s="1" t="str">
        <f t="shared" si="1"/>
        <v>hunaiba</v>
      </c>
    </row>
    <row r="36" spans="1:9" x14ac:dyDescent="0.25">
      <c r="A36" s="1" t="s">
        <v>19</v>
      </c>
      <c r="B36" s="1" t="str">
        <f t="shared" si="0"/>
        <v>ALIZA</v>
      </c>
      <c r="C36" s="1" t="str">
        <f t="shared" si="1"/>
        <v>aliza</v>
      </c>
    </row>
    <row r="37" spans="1:9" x14ac:dyDescent="0.25">
      <c r="A37" s="1" t="s">
        <v>20</v>
      </c>
      <c r="B37" s="1" t="str">
        <f t="shared" si="0"/>
        <v>KHIZRA</v>
      </c>
      <c r="C37" s="1" t="str">
        <f t="shared" si="1"/>
        <v>khizra</v>
      </c>
    </row>
    <row r="38" spans="1:9" x14ac:dyDescent="0.25">
      <c r="A38" s="1" t="s">
        <v>21</v>
      </c>
      <c r="B38" s="1" t="str">
        <f t="shared" si="0"/>
        <v>ALAINA</v>
      </c>
      <c r="C38" s="1" t="str">
        <f t="shared" si="1"/>
        <v>alaina</v>
      </c>
    </row>
    <row r="39" spans="1:9" x14ac:dyDescent="0.25">
      <c r="A39" s="1" t="s">
        <v>15</v>
      </c>
      <c r="B39" s="1" t="str">
        <f t="shared" si="0"/>
        <v>AMNA</v>
      </c>
      <c r="C39" s="1" t="str">
        <f t="shared" si="1"/>
        <v>amna</v>
      </c>
    </row>
    <row r="41" spans="1:9" x14ac:dyDescent="0.25">
      <c r="A41" s="81" t="s">
        <v>29</v>
      </c>
      <c r="B41" s="81"/>
      <c r="C41" s="81"/>
      <c r="D41" s="81"/>
      <c r="E41" s="81"/>
      <c r="F41" s="81"/>
      <c r="G41" s="81"/>
      <c r="I41" t="s">
        <v>30</v>
      </c>
    </row>
    <row r="43" spans="1:9" x14ac:dyDescent="0.25">
      <c r="A43" s="2" t="s">
        <v>0</v>
      </c>
      <c r="B43" s="2" t="s">
        <v>1</v>
      </c>
      <c r="C43" s="2" t="s">
        <v>2</v>
      </c>
      <c r="D43" s="3" t="s">
        <v>3</v>
      </c>
      <c r="E43" s="4" t="s">
        <v>4</v>
      </c>
      <c r="F43" s="2" t="s">
        <v>5</v>
      </c>
      <c r="G43" s="2" t="s">
        <v>25</v>
      </c>
    </row>
    <row r="44" spans="1:9" x14ac:dyDescent="0.25">
      <c r="A44" s="1" t="s">
        <v>7</v>
      </c>
      <c r="B44" s="1">
        <v>5</v>
      </c>
      <c r="C44" s="1" t="s">
        <v>22</v>
      </c>
      <c r="D44" s="1">
        <v>3</v>
      </c>
      <c r="E44" s="1">
        <v>19</v>
      </c>
      <c r="F44" s="1" t="s">
        <v>22</v>
      </c>
      <c r="G44" s="5">
        <v>123456789</v>
      </c>
    </row>
    <row r="45" spans="1:9" x14ac:dyDescent="0.25">
      <c r="A45" s="1" t="s">
        <v>8</v>
      </c>
      <c r="B45" s="1">
        <v>5</v>
      </c>
      <c r="C45" s="1" t="s">
        <v>22</v>
      </c>
      <c r="D45" s="1">
        <v>3</v>
      </c>
      <c r="E45" s="1">
        <v>19</v>
      </c>
      <c r="F45" s="1" t="s">
        <v>22</v>
      </c>
      <c r="G45" s="5">
        <v>123456788</v>
      </c>
    </row>
    <row r="46" spans="1:9" x14ac:dyDescent="0.25">
      <c r="A46" s="1" t="s">
        <v>9</v>
      </c>
      <c r="B46" s="1">
        <v>5</v>
      </c>
      <c r="C46" s="1" t="s">
        <v>23</v>
      </c>
      <c r="D46" s="1">
        <v>3</v>
      </c>
      <c r="E46" s="1">
        <v>19</v>
      </c>
      <c r="F46" s="1" t="s">
        <v>22</v>
      </c>
      <c r="G46" s="5">
        <v>234568889</v>
      </c>
    </row>
    <row r="47" spans="1:9" x14ac:dyDescent="0.25">
      <c r="A47" s="1" t="s">
        <v>10</v>
      </c>
      <c r="B47" s="1">
        <v>5</v>
      </c>
      <c r="C47" s="1" t="s">
        <v>23</v>
      </c>
      <c r="D47" s="1">
        <v>3</v>
      </c>
      <c r="E47" s="1">
        <v>19</v>
      </c>
      <c r="F47" s="1" t="s">
        <v>22</v>
      </c>
      <c r="G47" s="5">
        <v>125782881</v>
      </c>
    </row>
    <row r="48" spans="1:9" x14ac:dyDescent="0.25">
      <c r="A48" s="1" t="s">
        <v>11</v>
      </c>
      <c r="B48" s="1">
        <v>5</v>
      </c>
      <c r="C48" s="1" t="s">
        <v>24</v>
      </c>
      <c r="D48" s="1">
        <v>3</v>
      </c>
      <c r="E48" s="1">
        <v>19</v>
      </c>
      <c r="F48" s="1" t="s">
        <v>22</v>
      </c>
      <c r="G48" s="5">
        <v>127886981</v>
      </c>
    </row>
    <row r="49" spans="1:7" x14ac:dyDescent="0.25">
      <c r="A49" s="1" t="s">
        <v>12</v>
      </c>
      <c r="B49" s="1">
        <v>5</v>
      </c>
      <c r="C49" s="1" t="s">
        <v>23</v>
      </c>
      <c r="D49" s="1">
        <v>3</v>
      </c>
      <c r="E49" s="1">
        <v>19</v>
      </c>
      <c r="F49" s="1" t="s">
        <v>22</v>
      </c>
      <c r="G49" s="5">
        <v>2776909111</v>
      </c>
    </row>
    <row r="50" spans="1:7" x14ac:dyDescent="0.25">
      <c r="A50" s="1" t="s">
        <v>13</v>
      </c>
      <c r="B50" s="1">
        <v>5</v>
      </c>
      <c r="C50" s="1" t="s">
        <v>23</v>
      </c>
      <c r="D50" s="1">
        <v>3</v>
      </c>
      <c r="E50" s="1">
        <v>19</v>
      </c>
      <c r="F50" s="1" t="s">
        <v>22</v>
      </c>
      <c r="G50" s="5">
        <v>258768297092</v>
      </c>
    </row>
    <row r="51" spans="1:7" x14ac:dyDescent="0.25">
      <c r="A51" s="1" t="s">
        <v>14</v>
      </c>
      <c r="B51" s="1">
        <v>5</v>
      </c>
      <c r="C51" s="1" t="s">
        <v>24</v>
      </c>
      <c r="D51" s="1">
        <v>3</v>
      </c>
      <c r="E51" s="1">
        <v>19</v>
      </c>
      <c r="F51" s="1" t="s">
        <v>22</v>
      </c>
      <c r="G51" s="5">
        <v>2572986218</v>
      </c>
    </row>
    <row r="52" spans="1:7" x14ac:dyDescent="0.25">
      <c r="A52" s="1" t="s">
        <v>15</v>
      </c>
      <c r="B52" s="1">
        <v>5</v>
      </c>
      <c r="C52" s="1" t="s">
        <v>22</v>
      </c>
      <c r="D52" s="1">
        <v>3</v>
      </c>
      <c r="E52" s="1">
        <v>19</v>
      </c>
      <c r="F52" s="1" t="s">
        <v>22</v>
      </c>
      <c r="G52" s="5">
        <v>275520921709</v>
      </c>
    </row>
    <row r="53" spans="1:7" x14ac:dyDescent="0.25">
      <c r="A53" s="1" t="s">
        <v>16</v>
      </c>
      <c r="B53" s="1">
        <v>5</v>
      </c>
      <c r="C53" s="1" t="s">
        <v>22</v>
      </c>
      <c r="D53" s="1">
        <v>3</v>
      </c>
      <c r="E53" s="1">
        <v>19</v>
      </c>
      <c r="F53" s="1" t="s">
        <v>22</v>
      </c>
      <c r="G53" s="5">
        <v>826986289</v>
      </c>
    </row>
    <row r="54" spans="1:7" x14ac:dyDescent="0.25">
      <c r="A54" s="1" t="s">
        <v>17</v>
      </c>
      <c r="B54" s="1">
        <v>5</v>
      </c>
      <c r="C54" s="1" t="s">
        <v>22</v>
      </c>
      <c r="D54" s="1">
        <v>3</v>
      </c>
      <c r="E54" s="1">
        <v>19</v>
      </c>
      <c r="F54" s="1" t="s">
        <v>22</v>
      </c>
      <c r="G54" s="5">
        <v>86921988</v>
      </c>
    </row>
    <row r="55" spans="1:7" x14ac:dyDescent="0.25">
      <c r="A55" s="1" t="s">
        <v>18</v>
      </c>
      <c r="B55" s="1">
        <v>5</v>
      </c>
      <c r="C55" s="1" t="s">
        <v>22</v>
      </c>
      <c r="D55" s="1">
        <v>3</v>
      </c>
      <c r="E55" s="1">
        <v>19</v>
      </c>
      <c r="F55" s="1" t="s">
        <v>22</v>
      </c>
      <c r="G55" s="5">
        <v>698268628</v>
      </c>
    </row>
    <row r="56" spans="1:7" x14ac:dyDescent="0.25">
      <c r="A56" s="1" t="s">
        <v>19</v>
      </c>
      <c r="B56" s="1">
        <v>5</v>
      </c>
      <c r="C56" s="1" t="s">
        <v>23</v>
      </c>
      <c r="D56" s="1">
        <v>3</v>
      </c>
      <c r="E56" s="1">
        <v>19</v>
      </c>
      <c r="F56" s="1" t="s">
        <v>22</v>
      </c>
      <c r="G56" s="5">
        <v>962896286</v>
      </c>
    </row>
    <row r="57" spans="1:7" x14ac:dyDescent="0.25">
      <c r="A57" s="1" t="s">
        <v>20</v>
      </c>
      <c r="B57" s="1">
        <v>5</v>
      </c>
      <c r="C57" s="1" t="s">
        <v>24</v>
      </c>
      <c r="D57" s="1">
        <v>3</v>
      </c>
      <c r="E57" s="1">
        <v>19</v>
      </c>
      <c r="F57" s="1" t="s">
        <v>22</v>
      </c>
      <c r="G57" s="5">
        <v>574578578</v>
      </c>
    </row>
    <row r="58" spans="1:7" x14ac:dyDescent="0.25">
      <c r="A58" s="1" t="s">
        <v>21</v>
      </c>
      <c r="B58" s="1">
        <v>5</v>
      </c>
      <c r="C58" s="1" t="s">
        <v>24</v>
      </c>
      <c r="D58" s="1">
        <v>3</v>
      </c>
      <c r="E58" s="1">
        <v>19</v>
      </c>
      <c r="F58" s="1" t="s">
        <v>22</v>
      </c>
      <c r="G58" s="5">
        <v>83578537</v>
      </c>
    </row>
    <row r="59" spans="1:7" x14ac:dyDescent="0.25">
      <c r="A59" s="1" t="s">
        <v>15</v>
      </c>
      <c r="B59" s="1">
        <v>5</v>
      </c>
      <c r="C59" s="1" t="s">
        <v>24</v>
      </c>
      <c r="D59" s="1">
        <v>3</v>
      </c>
      <c r="E59" s="1">
        <v>19</v>
      </c>
      <c r="F59" s="1" t="s">
        <v>22</v>
      </c>
      <c r="G59" s="5">
        <v>825872527587</v>
      </c>
    </row>
    <row r="61" spans="1:7" x14ac:dyDescent="0.25">
      <c r="A61" s="81" t="s">
        <v>31</v>
      </c>
      <c r="B61" s="81"/>
      <c r="C61" s="81"/>
      <c r="D61" s="81"/>
      <c r="F61" t="s">
        <v>32</v>
      </c>
    </row>
    <row r="63" spans="1:7" x14ac:dyDescent="0.25">
      <c r="A63" s="2" t="s">
        <v>0</v>
      </c>
      <c r="B63" s="2" t="s">
        <v>1</v>
      </c>
      <c r="C63" s="2" t="s">
        <v>2</v>
      </c>
      <c r="D63" s="3" t="s">
        <v>3</v>
      </c>
    </row>
    <row r="64" spans="1:7" x14ac:dyDescent="0.25">
      <c r="A64" s="1" t="s">
        <v>7</v>
      </c>
      <c r="B64" s="1">
        <v>5</v>
      </c>
      <c r="C64" s="1" t="s">
        <v>22</v>
      </c>
      <c r="D64" s="1">
        <v>3</v>
      </c>
    </row>
    <row r="65" spans="1:4" x14ac:dyDescent="0.25">
      <c r="A65" s="1" t="s">
        <v>8</v>
      </c>
      <c r="B65" s="1">
        <v>5</v>
      </c>
      <c r="C65" s="1" t="s">
        <v>22</v>
      </c>
      <c r="D65" s="1">
        <v>3</v>
      </c>
    </row>
    <row r="66" spans="1:4" x14ac:dyDescent="0.25">
      <c r="A66" s="1" t="s">
        <v>9</v>
      </c>
      <c r="B66" s="1">
        <v>5</v>
      </c>
      <c r="C66" s="1" t="s">
        <v>23</v>
      </c>
      <c r="D66" s="1">
        <v>3</v>
      </c>
    </row>
    <row r="67" spans="1:4" x14ac:dyDescent="0.25">
      <c r="A67" s="1" t="s">
        <v>10</v>
      </c>
      <c r="B67" s="1">
        <v>5</v>
      </c>
      <c r="C67" s="1" t="s">
        <v>23</v>
      </c>
      <c r="D67" s="1">
        <v>3</v>
      </c>
    </row>
    <row r="68" spans="1:4" x14ac:dyDescent="0.25">
      <c r="A68" s="1" t="s">
        <v>11</v>
      </c>
      <c r="B68" s="1">
        <v>5</v>
      </c>
      <c r="C68" s="1" t="s">
        <v>24</v>
      </c>
      <c r="D68" s="1">
        <v>3</v>
      </c>
    </row>
    <row r="69" spans="1:4" x14ac:dyDescent="0.25">
      <c r="A69" s="1" t="s">
        <v>12</v>
      </c>
      <c r="B69" s="1">
        <v>5</v>
      </c>
      <c r="C69" s="1" t="s">
        <v>23</v>
      </c>
      <c r="D69" s="1">
        <v>3</v>
      </c>
    </row>
    <row r="70" spans="1:4" x14ac:dyDescent="0.25">
      <c r="A70" s="1" t="s">
        <v>13</v>
      </c>
      <c r="B70" s="1">
        <v>5</v>
      </c>
      <c r="C70" s="1" t="s">
        <v>23</v>
      </c>
      <c r="D70" s="1">
        <v>3</v>
      </c>
    </row>
    <row r="71" spans="1:4" x14ac:dyDescent="0.25">
      <c r="A71" s="1" t="s">
        <v>14</v>
      </c>
      <c r="B71" s="1">
        <v>5</v>
      </c>
      <c r="C71" s="1" t="s">
        <v>24</v>
      </c>
      <c r="D71" s="1">
        <v>3</v>
      </c>
    </row>
    <row r="72" spans="1:4" x14ac:dyDescent="0.25">
      <c r="A72" s="1" t="s">
        <v>15</v>
      </c>
      <c r="B72" s="1">
        <v>5</v>
      </c>
      <c r="C72" s="1" t="s">
        <v>22</v>
      </c>
      <c r="D72" s="1">
        <v>3</v>
      </c>
    </row>
    <row r="73" spans="1:4" x14ac:dyDescent="0.25">
      <c r="A73" s="1" t="s">
        <v>16</v>
      </c>
      <c r="B73" s="1">
        <v>5</v>
      </c>
      <c r="C73" s="1" t="s">
        <v>22</v>
      </c>
      <c r="D73" s="1">
        <v>3</v>
      </c>
    </row>
    <row r="74" spans="1:4" x14ac:dyDescent="0.25">
      <c r="A74" s="1" t="s">
        <v>17</v>
      </c>
      <c r="B74" s="1">
        <v>5</v>
      </c>
      <c r="C74" s="1" t="s">
        <v>22</v>
      </c>
      <c r="D74" s="1">
        <v>3</v>
      </c>
    </row>
    <row r="75" spans="1:4" x14ac:dyDescent="0.25">
      <c r="A75" s="1" t="s">
        <v>18</v>
      </c>
      <c r="B75" s="1">
        <v>5</v>
      </c>
      <c r="C75" s="1" t="s">
        <v>22</v>
      </c>
      <c r="D75" s="1">
        <v>3</v>
      </c>
    </row>
    <row r="76" spans="1:4" x14ac:dyDescent="0.25">
      <c r="A76" s="1" t="s">
        <v>19</v>
      </c>
      <c r="B76" s="1">
        <v>5</v>
      </c>
      <c r="C76" s="1" t="s">
        <v>23</v>
      </c>
      <c r="D76" s="1">
        <v>3</v>
      </c>
    </row>
    <row r="77" spans="1:4" x14ac:dyDescent="0.25">
      <c r="A77" s="1" t="s">
        <v>20</v>
      </c>
      <c r="B77" s="1">
        <v>5</v>
      </c>
      <c r="C77" s="1" t="s">
        <v>24</v>
      </c>
      <c r="D77" s="1">
        <v>3</v>
      </c>
    </row>
    <row r="78" spans="1:4" x14ac:dyDescent="0.25">
      <c r="A78" s="1" t="s">
        <v>21</v>
      </c>
      <c r="B78" s="1">
        <v>5</v>
      </c>
      <c r="C78" s="1" t="s">
        <v>24</v>
      </c>
      <c r="D78" s="1">
        <v>3</v>
      </c>
    </row>
    <row r="79" spans="1:4" x14ac:dyDescent="0.25">
      <c r="A79" s="1" t="s">
        <v>15</v>
      </c>
      <c r="B79" s="1">
        <v>5</v>
      </c>
      <c r="C79" s="1" t="s">
        <v>24</v>
      </c>
      <c r="D79" s="1">
        <v>3</v>
      </c>
    </row>
    <row r="81" spans="1:10" x14ac:dyDescent="0.25">
      <c r="A81" s="81" t="s">
        <v>34</v>
      </c>
      <c r="B81" s="81"/>
      <c r="C81" s="81"/>
      <c r="D81" s="81"/>
      <c r="E81" s="81"/>
      <c r="F81" s="81"/>
      <c r="G81" s="81"/>
      <c r="H81" s="81"/>
      <c r="J81" t="s">
        <v>35</v>
      </c>
    </row>
    <row r="83" spans="1:10" x14ac:dyDescent="0.25">
      <c r="A83" s="10" t="s">
        <v>0</v>
      </c>
      <c r="B83" s="11" t="s">
        <v>1</v>
      </c>
      <c r="C83" s="11" t="s">
        <v>2</v>
      </c>
      <c r="D83" s="12" t="s">
        <v>3</v>
      </c>
      <c r="E83" s="13" t="s">
        <v>4</v>
      </c>
      <c r="F83" s="11" t="s">
        <v>5</v>
      </c>
      <c r="G83" s="11" t="s">
        <v>25</v>
      </c>
      <c r="H83" s="14" t="s">
        <v>33</v>
      </c>
    </row>
    <row r="84" spans="1:10" x14ac:dyDescent="0.25">
      <c r="A84" s="8" t="s">
        <v>7</v>
      </c>
      <c r="B84" s="1">
        <v>5</v>
      </c>
      <c r="C84" s="1" t="s">
        <v>22</v>
      </c>
      <c r="D84" s="1">
        <v>3</v>
      </c>
      <c r="E84" s="1">
        <v>19</v>
      </c>
      <c r="F84" s="1" t="s">
        <v>22</v>
      </c>
      <c r="G84" s="5">
        <v>123456789</v>
      </c>
      <c r="H84" s="9">
        <f t="shared" ref="H84:H99" si="2">COUNTA(A84:G84)</f>
        <v>7</v>
      </c>
    </row>
    <row r="85" spans="1:10" x14ac:dyDescent="0.25">
      <c r="A85" s="8" t="s">
        <v>8</v>
      </c>
      <c r="B85" s="1">
        <v>5</v>
      </c>
      <c r="C85" s="1" t="s">
        <v>22</v>
      </c>
      <c r="D85" s="1">
        <v>3</v>
      </c>
      <c r="E85" s="1">
        <v>19</v>
      </c>
      <c r="F85" s="1" t="s">
        <v>22</v>
      </c>
      <c r="G85" s="5">
        <v>123456788</v>
      </c>
      <c r="H85" s="9">
        <f t="shared" si="2"/>
        <v>7</v>
      </c>
    </row>
    <row r="86" spans="1:10" x14ac:dyDescent="0.25">
      <c r="A86" s="8" t="s">
        <v>9</v>
      </c>
      <c r="B86" s="1">
        <v>5</v>
      </c>
      <c r="C86" s="1" t="s">
        <v>23</v>
      </c>
      <c r="D86" s="1">
        <v>3</v>
      </c>
      <c r="E86" s="1">
        <v>19</v>
      </c>
      <c r="F86" s="1" t="s">
        <v>22</v>
      </c>
      <c r="G86" s="5">
        <v>234568889</v>
      </c>
      <c r="H86" s="9">
        <f t="shared" si="2"/>
        <v>7</v>
      </c>
    </row>
    <row r="87" spans="1:10" x14ac:dyDescent="0.25">
      <c r="A87" s="8" t="s">
        <v>10</v>
      </c>
      <c r="B87" s="1">
        <v>5</v>
      </c>
      <c r="C87" s="1" t="s">
        <v>23</v>
      </c>
      <c r="D87" s="1">
        <v>3</v>
      </c>
      <c r="E87" s="1">
        <v>19</v>
      </c>
      <c r="F87" s="1" t="s">
        <v>22</v>
      </c>
      <c r="G87" s="5">
        <v>125782881</v>
      </c>
      <c r="H87" s="9">
        <f t="shared" si="2"/>
        <v>7</v>
      </c>
    </row>
    <row r="88" spans="1:10" x14ac:dyDescent="0.25">
      <c r="A88" s="8" t="s">
        <v>11</v>
      </c>
      <c r="B88" s="1">
        <v>5</v>
      </c>
      <c r="C88" s="1" t="s">
        <v>24</v>
      </c>
      <c r="D88" s="1">
        <v>3</v>
      </c>
      <c r="E88" s="1">
        <v>19</v>
      </c>
      <c r="F88" s="1" t="s">
        <v>22</v>
      </c>
      <c r="G88" s="5">
        <v>127886981</v>
      </c>
      <c r="H88" s="9">
        <f t="shared" si="2"/>
        <v>7</v>
      </c>
    </row>
    <row r="89" spans="1:10" x14ac:dyDescent="0.25">
      <c r="A89" s="8" t="s">
        <v>12</v>
      </c>
      <c r="B89" s="1">
        <v>5</v>
      </c>
      <c r="C89" s="1" t="s">
        <v>23</v>
      </c>
      <c r="D89" s="1">
        <v>3</v>
      </c>
      <c r="E89" s="1">
        <v>19</v>
      </c>
      <c r="F89" s="1" t="s">
        <v>22</v>
      </c>
      <c r="G89" s="5">
        <v>2776909111</v>
      </c>
      <c r="H89" s="9">
        <f t="shared" si="2"/>
        <v>7</v>
      </c>
    </row>
    <row r="90" spans="1:10" x14ac:dyDescent="0.25">
      <c r="A90" s="8" t="s">
        <v>13</v>
      </c>
      <c r="B90" s="1">
        <v>5</v>
      </c>
      <c r="C90" s="1" t="s">
        <v>23</v>
      </c>
      <c r="D90" s="1">
        <v>3</v>
      </c>
      <c r="E90" s="1">
        <v>19</v>
      </c>
      <c r="F90" s="1" t="s">
        <v>22</v>
      </c>
      <c r="G90" s="5">
        <v>258768297092</v>
      </c>
      <c r="H90" s="9">
        <f t="shared" si="2"/>
        <v>7</v>
      </c>
    </row>
    <row r="91" spans="1:10" x14ac:dyDescent="0.25">
      <c r="A91" s="8" t="s">
        <v>14</v>
      </c>
      <c r="B91" s="1">
        <v>5</v>
      </c>
      <c r="C91" s="1" t="s">
        <v>24</v>
      </c>
      <c r="D91" s="1">
        <v>3</v>
      </c>
      <c r="E91" s="1">
        <v>19</v>
      </c>
      <c r="F91" s="1" t="s">
        <v>22</v>
      </c>
      <c r="G91" s="5">
        <v>2572986218</v>
      </c>
      <c r="H91" s="9">
        <f t="shared" si="2"/>
        <v>7</v>
      </c>
    </row>
    <row r="92" spans="1:10" x14ac:dyDescent="0.25">
      <c r="A92" s="8" t="s">
        <v>15</v>
      </c>
      <c r="B92" s="1">
        <v>5</v>
      </c>
      <c r="C92" s="1" t="s">
        <v>22</v>
      </c>
      <c r="D92" s="1">
        <v>3</v>
      </c>
      <c r="E92" s="1">
        <v>19</v>
      </c>
      <c r="F92" s="1" t="s">
        <v>22</v>
      </c>
      <c r="G92" s="5">
        <v>275520921709</v>
      </c>
      <c r="H92" s="9">
        <f t="shared" si="2"/>
        <v>7</v>
      </c>
    </row>
    <row r="93" spans="1:10" x14ac:dyDescent="0.25">
      <c r="A93" s="8" t="s">
        <v>16</v>
      </c>
      <c r="B93" s="1">
        <v>5</v>
      </c>
      <c r="C93" s="1" t="s">
        <v>22</v>
      </c>
      <c r="D93" s="1">
        <v>3</v>
      </c>
      <c r="E93" s="1">
        <v>19</v>
      </c>
      <c r="F93" s="1" t="s">
        <v>22</v>
      </c>
      <c r="G93" s="5">
        <v>826986289</v>
      </c>
      <c r="H93" s="9">
        <f t="shared" si="2"/>
        <v>7</v>
      </c>
    </row>
    <row r="94" spans="1:10" x14ac:dyDescent="0.25">
      <c r="A94" s="8" t="s">
        <v>17</v>
      </c>
      <c r="B94" s="1">
        <v>5</v>
      </c>
      <c r="C94" s="1" t="s">
        <v>22</v>
      </c>
      <c r="D94" s="1">
        <v>3</v>
      </c>
      <c r="E94" s="1">
        <v>19</v>
      </c>
      <c r="F94" s="1" t="s">
        <v>22</v>
      </c>
      <c r="G94" s="5">
        <v>86921988</v>
      </c>
      <c r="H94" s="9">
        <f t="shared" si="2"/>
        <v>7</v>
      </c>
    </row>
    <row r="95" spans="1:10" x14ac:dyDescent="0.25">
      <c r="A95" s="8" t="s">
        <v>18</v>
      </c>
      <c r="B95" s="1">
        <v>5</v>
      </c>
      <c r="C95" s="1" t="s">
        <v>22</v>
      </c>
      <c r="D95" s="1">
        <v>3</v>
      </c>
      <c r="E95" s="1">
        <v>19</v>
      </c>
      <c r="F95" s="1" t="s">
        <v>22</v>
      </c>
      <c r="G95" s="5">
        <v>698268628</v>
      </c>
      <c r="H95" s="9">
        <f t="shared" si="2"/>
        <v>7</v>
      </c>
    </row>
    <row r="96" spans="1:10" x14ac:dyDescent="0.25">
      <c r="A96" s="8" t="s">
        <v>19</v>
      </c>
      <c r="B96" s="1">
        <v>5</v>
      </c>
      <c r="C96" s="1" t="s">
        <v>23</v>
      </c>
      <c r="D96" s="1">
        <v>3</v>
      </c>
      <c r="E96" s="1">
        <v>19</v>
      </c>
      <c r="F96" s="1" t="s">
        <v>22</v>
      </c>
      <c r="G96" s="5">
        <v>962896286</v>
      </c>
      <c r="H96" s="9">
        <f t="shared" si="2"/>
        <v>7</v>
      </c>
    </row>
    <row r="97" spans="1:8" x14ac:dyDescent="0.25">
      <c r="A97" s="8" t="s">
        <v>20</v>
      </c>
      <c r="B97" s="1">
        <v>5</v>
      </c>
      <c r="C97" s="1" t="s">
        <v>24</v>
      </c>
      <c r="D97" s="1">
        <v>3</v>
      </c>
      <c r="E97" s="1">
        <v>19</v>
      </c>
      <c r="F97" s="1" t="s">
        <v>22</v>
      </c>
      <c r="G97" s="5">
        <v>574578578</v>
      </c>
      <c r="H97" s="9">
        <f t="shared" si="2"/>
        <v>7</v>
      </c>
    </row>
    <row r="98" spans="1:8" x14ac:dyDescent="0.25">
      <c r="A98" s="8" t="s">
        <v>21</v>
      </c>
      <c r="B98" s="1">
        <v>5</v>
      </c>
      <c r="C98" s="1" t="s">
        <v>24</v>
      </c>
      <c r="D98" s="1">
        <v>3</v>
      </c>
      <c r="E98" s="1">
        <v>19</v>
      </c>
      <c r="F98" s="1" t="s">
        <v>22</v>
      </c>
      <c r="G98" s="5">
        <v>83578537</v>
      </c>
      <c r="H98" s="9">
        <f t="shared" si="2"/>
        <v>7</v>
      </c>
    </row>
    <row r="99" spans="1:8" x14ac:dyDescent="0.25">
      <c r="A99" s="15" t="s">
        <v>15</v>
      </c>
      <c r="B99" s="16">
        <v>5</v>
      </c>
      <c r="C99" s="16" t="s">
        <v>24</v>
      </c>
      <c r="D99" s="16">
        <v>3</v>
      </c>
      <c r="E99" s="16">
        <v>19</v>
      </c>
      <c r="F99" s="16" t="s">
        <v>22</v>
      </c>
      <c r="G99" s="17">
        <v>825872527587</v>
      </c>
      <c r="H99" s="18">
        <f t="shared" si="2"/>
        <v>7</v>
      </c>
    </row>
    <row r="101" spans="1:8" x14ac:dyDescent="0.25">
      <c r="A101" s="81" t="s">
        <v>36</v>
      </c>
      <c r="B101" s="81"/>
      <c r="C101" s="81"/>
      <c r="D101" s="81"/>
      <c r="E101" s="81"/>
      <c r="F101" s="81"/>
      <c r="G101" s="81"/>
      <c r="H101" s="81"/>
    </row>
    <row r="103" spans="1:8" x14ac:dyDescent="0.25">
      <c r="A103" s="6" t="s">
        <v>37</v>
      </c>
      <c r="B103" s="6" t="s">
        <v>38</v>
      </c>
      <c r="D103" t="s">
        <v>40</v>
      </c>
    </row>
    <row r="104" spans="1:8" x14ac:dyDescent="0.25">
      <c r="A104" s="19">
        <v>30000</v>
      </c>
      <c r="D104" t="s">
        <v>41</v>
      </c>
    </row>
    <row r="105" spans="1:8" x14ac:dyDescent="0.25">
      <c r="A105" s="19">
        <v>20000</v>
      </c>
      <c r="D105" t="s">
        <v>42</v>
      </c>
    </row>
    <row r="106" spans="1:8" x14ac:dyDescent="0.25">
      <c r="A106" s="19">
        <v>457097</v>
      </c>
    </row>
    <row r="107" spans="1:8" x14ac:dyDescent="0.25">
      <c r="A107" s="19">
        <v>286210</v>
      </c>
    </row>
    <row r="108" spans="1:8" x14ac:dyDescent="0.25">
      <c r="A108" s="19">
        <v>28888</v>
      </c>
    </row>
    <row r="109" spans="1:8" x14ac:dyDescent="0.25">
      <c r="A109" s="19">
        <v>100</v>
      </c>
    </row>
    <row r="110" spans="1:8" x14ac:dyDescent="0.25">
      <c r="A110" s="19">
        <v>10</v>
      </c>
    </row>
    <row r="111" spans="1:8" x14ac:dyDescent="0.25">
      <c r="A111" s="19">
        <v>2000</v>
      </c>
    </row>
    <row r="112" spans="1:8" x14ac:dyDescent="0.25">
      <c r="A112" s="19">
        <v>40000</v>
      </c>
    </row>
    <row r="113" spans="1:7" x14ac:dyDescent="0.25">
      <c r="A113" s="19">
        <v>666666</v>
      </c>
    </row>
    <row r="114" spans="1:7" x14ac:dyDescent="0.25">
      <c r="A114" s="19">
        <v>777777</v>
      </c>
    </row>
    <row r="115" spans="1:7" x14ac:dyDescent="0.25">
      <c r="A115" s="19">
        <v>90</v>
      </c>
    </row>
    <row r="117" spans="1:7" x14ac:dyDescent="0.25">
      <c r="A117" s="82" t="s">
        <v>43</v>
      </c>
      <c r="B117" s="83"/>
      <c r="C117" s="83"/>
      <c r="D117" s="83"/>
      <c r="E117" s="84"/>
      <c r="G117" t="s">
        <v>67</v>
      </c>
    </row>
    <row r="119" spans="1:7" x14ac:dyDescent="0.25">
      <c r="A119" s="2" t="s">
        <v>44</v>
      </c>
      <c r="B119" s="7" t="s">
        <v>45</v>
      </c>
      <c r="C119" s="22" t="s">
        <v>57</v>
      </c>
      <c r="D119" s="22" t="s">
        <v>56</v>
      </c>
      <c r="E119" s="22" t="s">
        <v>66</v>
      </c>
    </row>
    <row r="120" spans="1:7" x14ac:dyDescent="0.25">
      <c r="A120" s="1" t="s">
        <v>7</v>
      </c>
      <c r="B120" s="1" t="s">
        <v>7</v>
      </c>
      <c r="C120" s="23" t="s">
        <v>58</v>
      </c>
      <c r="D120" s="1" t="str">
        <f t="shared" ref="D120:D130" si="3">A120&amp;B120</f>
        <v>DD</v>
      </c>
      <c r="E120" s="1" t="str">
        <f t="shared" ref="E120:E130" si="4">A120&amp;" "&amp;B120&amp;":"&amp;C120</f>
        <v>D D:d@gmail.com</v>
      </c>
    </row>
    <row r="121" spans="1:7" x14ac:dyDescent="0.25">
      <c r="A121" s="1" t="s">
        <v>8</v>
      </c>
      <c r="B121" s="1" t="s">
        <v>46</v>
      </c>
      <c r="C121" s="23" t="s">
        <v>59</v>
      </c>
      <c r="D121" s="1" t="str">
        <f t="shared" si="3"/>
        <v>UROOJIQBAL</v>
      </c>
      <c r="E121" s="1" t="str">
        <f t="shared" si="4"/>
        <v>UROOJ IQBAL:u@gmail.com</v>
      </c>
    </row>
    <row r="122" spans="1:7" x14ac:dyDescent="0.25">
      <c r="A122" s="1" t="s">
        <v>9</v>
      </c>
      <c r="B122" s="1" t="s">
        <v>55</v>
      </c>
      <c r="C122" s="23" t="s">
        <v>60</v>
      </c>
      <c r="D122" s="1" t="str">
        <f t="shared" si="3"/>
        <v>HIBA NIAZ</v>
      </c>
      <c r="E122" s="1" t="str">
        <f t="shared" si="4"/>
        <v>HIBA  NIAZ:h@gmail.com</v>
      </c>
    </row>
    <row r="123" spans="1:7" x14ac:dyDescent="0.25">
      <c r="A123" s="1" t="s">
        <v>10</v>
      </c>
      <c r="B123" s="1" t="s">
        <v>48</v>
      </c>
      <c r="C123" s="23" t="s">
        <v>61</v>
      </c>
      <c r="D123" s="1" t="str">
        <f t="shared" si="3"/>
        <v>ARISHA FAROOQ</v>
      </c>
      <c r="E123" s="1" t="str">
        <f t="shared" si="4"/>
        <v>ARISHA  FAROOQ:a@gmail.com</v>
      </c>
    </row>
    <row r="124" spans="1:7" x14ac:dyDescent="0.25">
      <c r="A124" s="1" t="s">
        <v>11</v>
      </c>
      <c r="B124" s="1" t="s">
        <v>49</v>
      </c>
      <c r="C124" s="23" t="s">
        <v>62</v>
      </c>
      <c r="D124" s="1" t="str">
        <f t="shared" si="3"/>
        <v>MARYAM AFZAL</v>
      </c>
      <c r="E124" s="1" t="str">
        <f t="shared" si="4"/>
        <v>MARYAM  AFZAL:m@gmail.com</v>
      </c>
    </row>
    <row r="125" spans="1:7" x14ac:dyDescent="0.25">
      <c r="A125" s="1" t="s">
        <v>12</v>
      </c>
      <c r="B125" s="1" t="s">
        <v>50</v>
      </c>
      <c r="C125" s="23" t="s">
        <v>60</v>
      </c>
      <c r="D125" s="1" t="str">
        <f t="shared" si="3"/>
        <v>HASEEBAHMED</v>
      </c>
      <c r="E125" s="1" t="str">
        <f t="shared" si="4"/>
        <v>HASEEB AHMED:h@gmail.com</v>
      </c>
    </row>
    <row r="126" spans="1:7" x14ac:dyDescent="0.25">
      <c r="A126" s="1" t="s">
        <v>13</v>
      </c>
      <c r="B126" s="1" t="s">
        <v>51</v>
      </c>
      <c r="C126" s="23" t="s">
        <v>63</v>
      </c>
      <c r="D126" s="1" t="str">
        <f t="shared" si="3"/>
        <v>TAHAFATMI</v>
      </c>
      <c r="E126" s="1" t="str">
        <f>A126&amp;" "&amp;B126&amp;":"&amp;C126</f>
        <v>TAHA FATMI:t@gmail.com</v>
      </c>
    </row>
    <row r="127" spans="1:7" x14ac:dyDescent="0.25">
      <c r="A127" s="1" t="s">
        <v>14</v>
      </c>
      <c r="B127" s="1" t="s">
        <v>47</v>
      </c>
      <c r="C127" s="23" t="s">
        <v>60</v>
      </c>
      <c r="D127" s="1" t="str">
        <f t="shared" si="3"/>
        <v>HIBAMATEEN</v>
      </c>
      <c r="E127" s="1" t="str">
        <f t="shared" si="4"/>
        <v>HIBA MATEEN:h@gmail.com</v>
      </c>
    </row>
    <row r="128" spans="1:7" x14ac:dyDescent="0.25">
      <c r="A128" s="1" t="s">
        <v>15</v>
      </c>
      <c r="B128" s="1" t="s">
        <v>52</v>
      </c>
      <c r="C128" s="23" t="s">
        <v>64</v>
      </c>
      <c r="D128" s="1" t="str">
        <f t="shared" si="3"/>
        <v>AMNAWASEEM</v>
      </c>
      <c r="E128" s="1" t="str">
        <f t="shared" si="4"/>
        <v>AMNA WASEEM:aa@gmail.com</v>
      </c>
    </row>
    <row r="129" spans="1:5" x14ac:dyDescent="0.25">
      <c r="A129" s="1" t="s">
        <v>16</v>
      </c>
      <c r="B129" s="1" t="s">
        <v>53</v>
      </c>
      <c r="C129" s="23" t="s">
        <v>65</v>
      </c>
      <c r="D129" s="1" t="str">
        <f t="shared" si="3"/>
        <v>ANSHRAHJAMAL</v>
      </c>
      <c r="E129" s="1" t="str">
        <f t="shared" si="4"/>
        <v>ANSHRAH JAMAL:aaa@gmail.com</v>
      </c>
    </row>
    <row r="130" spans="1:5" x14ac:dyDescent="0.25">
      <c r="A130" s="1" t="s">
        <v>17</v>
      </c>
      <c r="B130" s="1" t="s">
        <v>54</v>
      </c>
      <c r="C130" s="23" t="s">
        <v>61</v>
      </c>
      <c r="D130" s="1" t="str">
        <f t="shared" si="3"/>
        <v>APSARASHEIKH</v>
      </c>
      <c r="E130" s="1" t="str">
        <f t="shared" si="4"/>
        <v>APSARA SHEIKH:a@gmail.com</v>
      </c>
    </row>
    <row r="131" spans="1:5" x14ac:dyDescent="0.25">
      <c r="A131" s="21"/>
    </row>
    <row r="132" spans="1:5" x14ac:dyDescent="0.25">
      <c r="A132" s="81" t="s">
        <v>68</v>
      </c>
      <c r="B132" s="81"/>
      <c r="C132" s="81"/>
    </row>
    <row r="133" spans="1:5" x14ac:dyDescent="0.25">
      <c r="A133" s="21"/>
    </row>
    <row r="134" spans="1:5" x14ac:dyDescent="0.25">
      <c r="A134" s="7" t="s">
        <v>69</v>
      </c>
      <c r="B134" s="7" t="s">
        <v>70</v>
      </c>
      <c r="C134" s="7" t="s">
        <v>71</v>
      </c>
    </row>
    <row r="135" spans="1:5" x14ac:dyDescent="0.25">
      <c r="A135" s="1" t="s">
        <v>72</v>
      </c>
      <c r="B135" s="1"/>
      <c r="C135" s="24">
        <f ca="1">TODAY()</f>
        <v>45918</v>
      </c>
    </row>
    <row r="136" spans="1:5" x14ac:dyDescent="0.25">
      <c r="A136" s="1" t="s">
        <v>73</v>
      </c>
      <c r="B136" s="1"/>
      <c r="C136" s="25">
        <f ca="1">NOW()</f>
        <v>45918.5939462963</v>
      </c>
    </row>
    <row r="137" spans="1:5" x14ac:dyDescent="0.25">
      <c r="A137" s="1" t="s">
        <v>74</v>
      </c>
      <c r="B137" s="24">
        <v>34485</v>
      </c>
      <c r="C137" s="1">
        <f>DAY(B137)</f>
        <v>31</v>
      </c>
    </row>
    <row r="138" spans="1:5" x14ac:dyDescent="0.25">
      <c r="A138" s="1" t="s">
        <v>75</v>
      </c>
      <c r="B138" s="24">
        <v>34485</v>
      </c>
      <c r="C138" s="1">
        <f>MONTH(B138)</f>
        <v>5</v>
      </c>
    </row>
    <row r="139" spans="1:5" x14ac:dyDescent="0.25">
      <c r="A139" s="1" t="s">
        <v>76</v>
      </c>
      <c r="B139" s="24">
        <v>34487</v>
      </c>
      <c r="C139" s="1">
        <f>YEAR(B139)</f>
        <v>1994</v>
      </c>
    </row>
    <row r="140" spans="1:5" x14ac:dyDescent="0.25">
      <c r="A140" s="26" t="s">
        <v>77</v>
      </c>
      <c r="B140" s="24">
        <v>34488</v>
      </c>
      <c r="C140" s="24">
        <f>B140+5</f>
        <v>34493</v>
      </c>
      <c r="E140" t="s">
        <v>78</v>
      </c>
    </row>
    <row r="141" spans="1:5" x14ac:dyDescent="0.25">
      <c r="A141" s="26" t="s">
        <v>79</v>
      </c>
      <c r="B141" s="24">
        <v>34489</v>
      </c>
      <c r="C141" s="24">
        <f>EDATE(B141,3)</f>
        <v>34581</v>
      </c>
      <c r="E141" t="s">
        <v>80</v>
      </c>
    </row>
    <row r="142" spans="1:5" x14ac:dyDescent="0.25">
      <c r="A142" s="26" t="s">
        <v>81</v>
      </c>
      <c r="B142" s="24">
        <v>34490</v>
      </c>
      <c r="C142" s="24">
        <f>EDATE(B142,12)</f>
        <v>34855</v>
      </c>
      <c r="E142" t="s">
        <v>82</v>
      </c>
    </row>
    <row r="144" spans="1:5" x14ac:dyDescent="0.25">
      <c r="A144" s="81" t="s">
        <v>83</v>
      </c>
      <c r="B144" s="81"/>
      <c r="C144" s="81"/>
    </row>
    <row r="146" spans="1:7" x14ac:dyDescent="0.25">
      <c r="A146" s="1" t="s">
        <v>84</v>
      </c>
      <c r="B146" s="24">
        <f ca="1">TODAY()</f>
        <v>45918</v>
      </c>
      <c r="D146" s="1" t="s">
        <v>88</v>
      </c>
      <c r="E146" s="24">
        <v>46025</v>
      </c>
    </row>
    <row r="147" spans="1:7" x14ac:dyDescent="0.25">
      <c r="A147" s="1" t="s">
        <v>85</v>
      </c>
      <c r="B147" s="24">
        <f ca="1">EDATE(B146,12)</f>
        <v>46283</v>
      </c>
      <c r="D147" s="1" t="s">
        <v>89</v>
      </c>
      <c r="E147" s="27">
        <v>46248</v>
      </c>
    </row>
    <row r="148" spans="1:7" x14ac:dyDescent="0.25">
      <c r="A148" s="1" t="s">
        <v>86</v>
      </c>
      <c r="B148" s="1">
        <f ca="1">NETWORKDAYS(B146,B147)</f>
        <v>262</v>
      </c>
    </row>
    <row r="149" spans="1:7" x14ac:dyDescent="0.25">
      <c r="A149" s="1" t="s">
        <v>87</v>
      </c>
      <c r="B149" s="1">
        <f ca="1">NETWORKDAYS(B146,B147,E146:E147)</f>
        <v>261</v>
      </c>
      <c r="D149" t="s">
        <v>90</v>
      </c>
    </row>
    <row r="150" spans="1:7" x14ac:dyDescent="0.25">
      <c r="A150" s="1" t="s">
        <v>91</v>
      </c>
      <c r="B150" s="1">
        <f ca="1">NETWORKDAYS.INTL(B146,B147,11,E146:E147)</f>
        <v>312</v>
      </c>
      <c r="D150" t="s">
        <v>92</v>
      </c>
    </row>
    <row r="152" spans="1:7" x14ac:dyDescent="0.25">
      <c r="A152" s="81" t="s">
        <v>93</v>
      </c>
      <c r="B152" s="81"/>
      <c r="C152" s="81"/>
      <c r="D152" s="81"/>
      <c r="E152" s="81"/>
      <c r="G152" t="s">
        <v>98</v>
      </c>
    </row>
    <row r="154" spans="1:7" x14ac:dyDescent="0.25">
      <c r="A154" s="32" t="s">
        <v>70</v>
      </c>
      <c r="B154" s="7" t="s">
        <v>94</v>
      </c>
      <c r="C154" s="7" t="s">
        <v>95</v>
      </c>
      <c r="D154" s="7" t="s">
        <v>96</v>
      </c>
      <c r="E154" s="7" t="s">
        <v>97</v>
      </c>
    </row>
    <row r="155" spans="1:7" x14ac:dyDescent="0.25">
      <c r="A155" s="24">
        <v>45911</v>
      </c>
      <c r="B155" s="28">
        <v>45911</v>
      </c>
      <c r="C155" s="29">
        <v>45911</v>
      </c>
      <c r="D155" s="30">
        <v>45911</v>
      </c>
      <c r="E155" s="31">
        <v>45911</v>
      </c>
    </row>
    <row r="156" spans="1:7" x14ac:dyDescent="0.25">
      <c r="A156" s="24">
        <v>45912</v>
      </c>
      <c r="B156" s="28">
        <v>45912</v>
      </c>
      <c r="C156" s="29">
        <v>45912</v>
      </c>
      <c r="D156" s="30">
        <v>45912</v>
      </c>
      <c r="E156" s="31">
        <v>45912</v>
      </c>
    </row>
    <row r="157" spans="1:7" x14ac:dyDescent="0.25">
      <c r="A157" s="24">
        <v>45913</v>
      </c>
      <c r="B157" s="28">
        <v>45913</v>
      </c>
      <c r="C157" s="29">
        <v>45913</v>
      </c>
      <c r="D157" s="30">
        <v>45913</v>
      </c>
      <c r="E157" s="31">
        <v>45913</v>
      </c>
    </row>
    <row r="158" spans="1:7" x14ac:dyDescent="0.25">
      <c r="A158" s="24">
        <v>45914</v>
      </c>
      <c r="B158" s="28">
        <v>45914</v>
      </c>
      <c r="C158" s="29">
        <v>45914</v>
      </c>
      <c r="D158" s="30">
        <v>45914</v>
      </c>
      <c r="E158" s="31">
        <v>45914</v>
      </c>
    </row>
    <row r="159" spans="1:7" x14ac:dyDescent="0.25">
      <c r="A159" s="24">
        <v>45915</v>
      </c>
      <c r="B159" s="28">
        <v>45915</v>
      </c>
      <c r="C159" s="29">
        <v>45915</v>
      </c>
      <c r="D159" s="30">
        <v>45915</v>
      </c>
      <c r="E159" s="31">
        <v>45915</v>
      </c>
    </row>
    <row r="161" spans="1:7" x14ac:dyDescent="0.25">
      <c r="A161" s="81" t="s">
        <v>99</v>
      </c>
      <c r="B161" s="81"/>
      <c r="C161" s="81"/>
    </row>
    <row r="162" spans="1:7" x14ac:dyDescent="0.25">
      <c r="E162" t="s">
        <v>101</v>
      </c>
    </row>
    <row r="163" spans="1:7" x14ac:dyDescent="0.25">
      <c r="A163" s="7" t="s">
        <v>70</v>
      </c>
      <c r="B163" s="7" t="s">
        <v>100</v>
      </c>
      <c r="C163" s="7" t="s">
        <v>4</v>
      </c>
    </row>
    <row r="164" spans="1:7" x14ac:dyDescent="0.25">
      <c r="A164" s="24">
        <v>38707</v>
      </c>
      <c r="B164" s="24">
        <f ca="1">TODAY()</f>
        <v>45918</v>
      </c>
      <c r="C164" s="1">
        <f ca="1">DATEDIF(A164,B164,"y")</f>
        <v>19</v>
      </c>
    </row>
    <row r="165" spans="1:7" x14ac:dyDescent="0.25">
      <c r="A165" s="24">
        <v>38145</v>
      </c>
      <c r="B165" s="24">
        <f ca="1">TODAY()</f>
        <v>45918</v>
      </c>
      <c r="C165" s="1">
        <f ca="1">DATEDIF(A165,B165,"y")</f>
        <v>21</v>
      </c>
    </row>
    <row r="166" spans="1:7" x14ac:dyDescent="0.25">
      <c r="A166" s="24">
        <v>30760</v>
      </c>
      <c r="B166" s="24">
        <f ca="1">TODAY()</f>
        <v>45918</v>
      </c>
      <c r="C166" s="1">
        <f ca="1">DATEDIF(A166,B166,"y")</f>
        <v>41</v>
      </c>
    </row>
    <row r="168" spans="1:7" x14ac:dyDescent="0.25">
      <c r="A168" s="81" t="s">
        <v>102</v>
      </c>
      <c r="B168" s="81"/>
      <c r="C168" s="81"/>
      <c r="D168" s="81"/>
      <c r="E168" s="81"/>
      <c r="F168" s="81"/>
    </row>
    <row r="170" spans="1:7" x14ac:dyDescent="0.25">
      <c r="A170" s="20" t="s">
        <v>103</v>
      </c>
      <c r="B170" s="20" t="s">
        <v>104</v>
      </c>
      <c r="C170" s="20" t="s">
        <v>119</v>
      </c>
      <c r="D170" s="20" t="s">
        <v>118</v>
      </c>
      <c r="E170" s="20" t="s">
        <v>117</v>
      </c>
      <c r="F170" s="20" t="s">
        <v>121</v>
      </c>
      <c r="G170" t="s">
        <v>116</v>
      </c>
    </row>
    <row r="171" spans="1:7" x14ac:dyDescent="0.25">
      <c r="A171" s="1" t="s">
        <v>105</v>
      </c>
      <c r="B171" s="1" t="s">
        <v>106</v>
      </c>
      <c r="C171" s="1" t="b">
        <f>A171=B171</f>
        <v>0</v>
      </c>
      <c r="D171" s="1" t="str">
        <f>IF(A171=B171,"T","F")</f>
        <v>F</v>
      </c>
      <c r="E171" s="1" t="str">
        <f>VLOOKUP(B171,$A$171:$A$179,1,FALSE)</f>
        <v>SUZUKI</v>
      </c>
      <c r="F171" s="1" t="str">
        <f>IFERROR(VLOOKUP(B171,$A$171:$A$179,1,FALSE),"Not found")</f>
        <v>SUZUKI</v>
      </c>
      <c r="G171" t="s">
        <v>120</v>
      </c>
    </row>
    <row r="172" spans="1:7" x14ac:dyDescent="0.25">
      <c r="A172" s="1" t="s">
        <v>107</v>
      </c>
      <c r="B172" s="1" t="s">
        <v>108</v>
      </c>
      <c r="C172" s="1" t="b">
        <f t="shared" ref="C172:C179" si="5">A172=B172</f>
        <v>0</v>
      </c>
      <c r="D172" s="1" t="str">
        <f t="shared" ref="D172:D179" si="6">IF(A172=B172,"T","F")</f>
        <v>F</v>
      </c>
      <c r="E172" s="1" t="e">
        <f t="shared" ref="E172:E179" si="7">VLOOKUP(B172,$A$171:$A$179,1,FALSE)</f>
        <v>#N/A</v>
      </c>
      <c r="F172" s="1" t="str">
        <f t="shared" ref="F172:F179" si="8">IFERROR(VLOOKUP(B172,$A$171:$A$179,1,FALSE),"Not found")</f>
        <v>Not found</v>
      </c>
    </row>
    <row r="173" spans="1:7" x14ac:dyDescent="0.25">
      <c r="A173" s="1" t="s">
        <v>109</v>
      </c>
      <c r="B173" s="1" t="s">
        <v>110</v>
      </c>
      <c r="C173" s="1" t="b">
        <f t="shared" si="5"/>
        <v>0</v>
      </c>
      <c r="D173" s="1" t="str">
        <f t="shared" si="6"/>
        <v>F</v>
      </c>
      <c r="E173" s="1" t="e">
        <f t="shared" si="7"/>
        <v>#N/A</v>
      </c>
      <c r="F173" s="1" t="str">
        <f t="shared" si="8"/>
        <v>Not found</v>
      </c>
    </row>
    <row r="174" spans="1:7" x14ac:dyDescent="0.25">
      <c r="A174" s="1" t="s">
        <v>111</v>
      </c>
      <c r="B174" s="1" t="s">
        <v>111</v>
      </c>
      <c r="C174" s="1" t="b">
        <f t="shared" si="5"/>
        <v>1</v>
      </c>
      <c r="D174" s="1" t="str">
        <f t="shared" si="6"/>
        <v>T</v>
      </c>
      <c r="E174" s="1" t="str">
        <f t="shared" si="7"/>
        <v>FERRARI</v>
      </c>
      <c r="F174" s="1" t="str">
        <f t="shared" si="8"/>
        <v>FERRARI</v>
      </c>
    </row>
    <row r="175" spans="1:7" x14ac:dyDescent="0.25">
      <c r="A175" s="1" t="s">
        <v>112</v>
      </c>
      <c r="B175" s="1" t="s">
        <v>112</v>
      </c>
      <c r="C175" s="1" t="b">
        <f t="shared" si="5"/>
        <v>1</v>
      </c>
      <c r="D175" s="1" t="str">
        <f t="shared" si="6"/>
        <v>T</v>
      </c>
      <c r="E175" s="1" t="str">
        <f t="shared" si="7"/>
        <v>LAMBORGHINI</v>
      </c>
      <c r="F175" s="1" t="str">
        <f t="shared" si="8"/>
        <v>LAMBORGHINI</v>
      </c>
    </row>
    <row r="176" spans="1:7" x14ac:dyDescent="0.25">
      <c r="A176" s="1" t="s">
        <v>113</v>
      </c>
      <c r="B176" s="1" t="s">
        <v>109</v>
      </c>
      <c r="C176" s="1" t="b">
        <f t="shared" si="5"/>
        <v>0</v>
      </c>
      <c r="D176" s="1" t="str">
        <f t="shared" si="6"/>
        <v>F</v>
      </c>
      <c r="E176" s="1" t="str">
        <f t="shared" si="7"/>
        <v>TATA</v>
      </c>
      <c r="F176" s="1" t="str">
        <f t="shared" si="8"/>
        <v>TATA</v>
      </c>
    </row>
    <row r="177" spans="1:6" x14ac:dyDescent="0.25">
      <c r="A177" s="1" t="s">
        <v>106</v>
      </c>
      <c r="B177" s="1" t="s">
        <v>111</v>
      </c>
      <c r="C177" s="1" t="b">
        <f t="shared" si="5"/>
        <v>0</v>
      </c>
      <c r="D177" s="1" t="str">
        <f t="shared" si="6"/>
        <v>F</v>
      </c>
      <c r="E177" s="1" t="str">
        <f t="shared" si="7"/>
        <v>FERRARI</v>
      </c>
      <c r="F177" s="1" t="str">
        <f t="shared" si="8"/>
        <v>FERRARI</v>
      </c>
    </row>
    <row r="178" spans="1:6" x14ac:dyDescent="0.25">
      <c r="A178" s="1" t="s">
        <v>114</v>
      </c>
      <c r="B178" s="1"/>
      <c r="C178" s="1" t="b">
        <f t="shared" si="5"/>
        <v>0</v>
      </c>
      <c r="D178" s="1" t="str">
        <f t="shared" si="6"/>
        <v>F</v>
      </c>
      <c r="E178" s="1" t="e">
        <f t="shared" si="7"/>
        <v>#N/A</v>
      </c>
      <c r="F178" s="1" t="str">
        <f t="shared" si="8"/>
        <v>Not found</v>
      </c>
    </row>
    <row r="179" spans="1:6" x14ac:dyDescent="0.25">
      <c r="A179" s="1" t="s">
        <v>115</v>
      </c>
      <c r="B179" s="1"/>
      <c r="C179" s="1" t="b">
        <f t="shared" si="5"/>
        <v>0</v>
      </c>
      <c r="D179" s="1" t="str">
        <f t="shared" si="6"/>
        <v>F</v>
      </c>
      <c r="E179" s="1" t="e">
        <f t="shared" si="7"/>
        <v>#N/A</v>
      </c>
      <c r="F179" s="1" t="str">
        <f t="shared" si="8"/>
        <v>Not found</v>
      </c>
    </row>
    <row r="181" spans="1:6" x14ac:dyDescent="0.25">
      <c r="A181" s="81" t="s">
        <v>122</v>
      </c>
      <c r="B181" s="81"/>
      <c r="C181" s="81"/>
      <c r="E181" t="s">
        <v>124</v>
      </c>
    </row>
    <row r="183" spans="1:6" x14ac:dyDescent="0.25">
      <c r="A183" s="35" t="s">
        <v>123</v>
      </c>
      <c r="B183" s="33">
        <v>0.5180555555555556</v>
      </c>
    </row>
    <row r="184" spans="1:6" x14ac:dyDescent="0.25">
      <c r="A184" s="20" t="s">
        <v>125</v>
      </c>
      <c r="B184" s="20" t="s">
        <v>126</v>
      </c>
      <c r="C184" s="20" t="s">
        <v>127</v>
      </c>
    </row>
    <row r="185" spans="1:6" x14ac:dyDescent="0.25">
      <c r="A185" s="33">
        <v>0.375</v>
      </c>
      <c r="B185" s="33">
        <v>0.70833333333333337</v>
      </c>
      <c r="C185" s="34">
        <f>B185-A185</f>
        <v>0.33333333333333337</v>
      </c>
    </row>
    <row r="186" spans="1:6" x14ac:dyDescent="0.25">
      <c r="A186" s="33">
        <v>0.41666666666666702</v>
      </c>
      <c r="B186" s="33">
        <v>0.75</v>
      </c>
      <c r="C186" s="34">
        <f t="shared" ref="C186:C187" si="9">B186-A186</f>
        <v>0.33333333333333298</v>
      </c>
    </row>
    <row r="187" spans="1:6" x14ac:dyDescent="0.25">
      <c r="A187" s="33">
        <v>0.45833333333333298</v>
      </c>
      <c r="B187" s="33">
        <v>0.79166666666666696</v>
      </c>
      <c r="C187" s="34">
        <f t="shared" si="9"/>
        <v>0.33333333333333398</v>
      </c>
    </row>
    <row r="189" spans="1:6" x14ac:dyDescent="0.25">
      <c r="A189" s="81" t="s">
        <v>128</v>
      </c>
      <c r="B189" s="81"/>
      <c r="C189" s="81"/>
      <c r="D189" s="81"/>
      <c r="E189" s="81"/>
      <c r="F189" t="s">
        <v>134</v>
      </c>
    </row>
    <row r="191" spans="1:6" x14ac:dyDescent="0.25">
      <c r="A191" s="36" t="s">
        <v>129</v>
      </c>
      <c r="B191" s="36" t="s">
        <v>0</v>
      </c>
      <c r="C191" s="36" t="s">
        <v>130</v>
      </c>
      <c r="D191" s="36" t="s">
        <v>131</v>
      </c>
      <c r="E191" s="36" t="s">
        <v>133</v>
      </c>
    </row>
    <row r="192" spans="1:6" x14ac:dyDescent="0.25">
      <c r="A192" s="1">
        <v>1</v>
      </c>
      <c r="B192" s="1" t="s">
        <v>132</v>
      </c>
      <c r="C192" s="1">
        <v>12</v>
      </c>
      <c r="D192" s="38">
        <v>123456789</v>
      </c>
      <c r="E192" s="1"/>
      <c r="F192" t="b">
        <v>1</v>
      </c>
    </row>
    <row r="193" spans="1:5" x14ac:dyDescent="0.25">
      <c r="A193" s="1">
        <v>2</v>
      </c>
      <c r="B193" s="1" t="s">
        <v>132</v>
      </c>
      <c r="C193" s="1">
        <v>23</v>
      </c>
      <c r="D193" s="38"/>
      <c r="E193" s="1"/>
    </row>
    <row r="194" spans="1:5" x14ac:dyDescent="0.25">
      <c r="A194" s="1">
        <v>34</v>
      </c>
      <c r="B194" s="1" t="s">
        <v>132</v>
      </c>
      <c r="C194" s="1">
        <v>34</v>
      </c>
      <c r="D194" s="38">
        <v>123456789</v>
      </c>
      <c r="E194" s="1"/>
    </row>
    <row r="195" spans="1:5" x14ac:dyDescent="0.25">
      <c r="A195" s="1">
        <v>5</v>
      </c>
      <c r="B195" s="1" t="s">
        <v>132</v>
      </c>
      <c r="C195" s="1">
        <v>45</v>
      </c>
      <c r="D195" s="1"/>
      <c r="E195" s="1"/>
    </row>
    <row r="197" spans="1:5" x14ac:dyDescent="0.25">
      <c r="A197" s="36" t="s">
        <v>136</v>
      </c>
      <c r="C197" t="s">
        <v>135</v>
      </c>
    </row>
    <row r="202" spans="1:5" x14ac:dyDescent="0.25">
      <c r="A202" s="81" t="s">
        <v>137</v>
      </c>
      <c r="B202" s="81"/>
      <c r="C202" t="s">
        <v>142</v>
      </c>
    </row>
    <row r="204" spans="1:5" x14ac:dyDescent="0.25">
      <c r="A204" s="37" t="s">
        <v>138</v>
      </c>
      <c r="B204" s="37" t="s">
        <v>139</v>
      </c>
    </row>
    <row r="205" spans="1:5" x14ac:dyDescent="0.25">
      <c r="A205" s="1" t="s">
        <v>140</v>
      </c>
      <c r="B205" s="39">
        <f>IF(A205="Done",1,0)</f>
        <v>1</v>
      </c>
    </row>
    <row r="206" spans="1:5" x14ac:dyDescent="0.25">
      <c r="A206" s="1" t="s">
        <v>141</v>
      </c>
      <c r="B206" s="39">
        <f t="shared" ref="B206:B209" si="10">IF(A206="Done",1,0)</f>
        <v>0</v>
      </c>
    </row>
    <row r="207" spans="1:5" x14ac:dyDescent="0.25">
      <c r="A207" s="1" t="s">
        <v>140</v>
      </c>
      <c r="B207" s="39">
        <f t="shared" si="10"/>
        <v>1</v>
      </c>
    </row>
    <row r="208" spans="1:5" x14ac:dyDescent="0.25">
      <c r="A208" s="1" t="s">
        <v>141</v>
      </c>
      <c r="B208" s="39">
        <f t="shared" si="10"/>
        <v>0</v>
      </c>
    </row>
    <row r="209" spans="1:5" x14ac:dyDescent="0.25">
      <c r="A209" s="1" t="s">
        <v>140</v>
      </c>
      <c r="B209" s="39">
        <f t="shared" si="10"/>
        <v>1</v>
      </c>
    </row>
    <row r="211" spans="1:5" x14ac:dyDescent="0.25">
      <c r="A211" s="37" t="s">
        <v>143</v>
      </c>
    </row>
    <row r="212" spans="1:5" x14ac:dyDescent="0.25">
      <c r="A212" t="s">
        <v>144</v>
      </c>
    </row>
    <row r="213" spans="1:5" x14ac:dyDescent="0.25">
      <c r="A213" t="s">
        <v>145</v>
      </c>
    </row>
    <row r="214" spans="1:5" x14ac:dyDescent="0.25">
      <c r="A214" t="s">
        <v>146</v>
      </c>
    </row>
    <row r="216" spans="1:5" x14ac:dyDescent="0.25">
      <c r="A216" s="81" t="s">
        <v>147</v>
      </c>
      <c r="B216" s="81"/>
      <c r="D216" t="s">
        <v>150</v>
      </c>
    </row>
    <row r="218" spans="1:5" x14ac:dyDescent="0.25">
      <c r="A218" s="40" t="s">
        <v>148</v>
      </c>
      <c r="B218" s="40" t="s">
        <v>149</v>
      </c>
    </row>
    <row r="219" spans="1:5" x14ac:dyDescent="0.25">
      <c r="A219" s="1">
        <v>87.222222200000004</v>
      </c>
      <c r="B219" s="1">
        <f>ROUND(A219,2)</f>
        <v>87.22</v>
      </c>
    </row>
    <row r="220" spans="1:5" x14ac:dyDescent="0.25">
      <c r="A220" s="1">
        <v>98.555554999999998</v>
      </c>
      <c r="B220" s="1">
        <f t="shared" ref="B220:B221" si="11">ROUND(A220,2)</f>
        <v>98.56</v>
      </c>
    </row>
    <row r="221" spans="1:5" x14ac:dyDescent="0.25">
      <c r="A221" s="1">
        <v>79</v>
      </c>
      <c r="B221" s="1">
        <f t="shared" si="11"/>
        <v>79</v>
      </c>
    </row>
    <row r="223" spans="1:5" x14ac:dyDescent="0.25">
      <c r="A223" s="81" t="s">
        <v>159</v>
      </c>
      <c r="B223" s="81"/>
      <c r="C223" s="81"/>
      <c r="D223" s="81"/>
      <c r="E223" s="81"/>
    </row>
    <row r="225" spans="1:5" x14ac:dyDescent="0.25">
      <c r="A225" t="s">
        <v>151</v>
      </c>
    </row>
    <row r="226" spans="1:5" x14ac:dyDescent="0.25">
      <c r="A226" t="s">
        <v>160</v>
      </c>
    </row>
    <row r="228" spans="1:5" x14ac:dyDescent="0.25">
      <c r="A228" s="40"/>
      <c r="B228" s="40" t="s">
        <v>152</v>
      </c>
      <c r="C228" s="40" t="s">
        <v>153</v>
      </c>
      <c r="D228" s="40" t="s">
        <v>154</v>
      </c>
      <c r="E228" s="40" t="s">
        <v>155</v>
      </c>
    </row>
    <row r="229" spans="1:5" x14ac:dyDescent="0.25">
      <c r="A229" s="1"/>
      <c r="B229" s="1">
        <v>1</v>
      </c>
      <c r="C229" s="1">
        <v>97</v>
      </c>
      <c r="D229" s="1">
        <f>C229-$C$236</f>
        <v>6.2000000000000028</v>
      </c>
      <c r="E229" s="1">
        <f>D229^2</f>
        <v>38.440000000000033</v>
      </c>
    </row>
    <row r="230" spans="1:5" x14ac:dyDescent="0.25">
      <c r="A230" s="1"/>
      <c r="B230" s="1">
        <v>2</v>
      </c>
      <c r="C230" s="1">
        <v>96</v>
      </c>
      <c r="D230" s="1">
        <f t="shared" ref="D230:D233" si="12">C230-$C$236</f>
        <v>5.2000000000000028</v>
      </c>
      <c r="E230" s="1">
        <f t="shared" ref="E230:E233" si="13">D230^2</f>
        <v>27.040000000000031</v>
      </c>
    </row>
    <row r="231" spans="1:5" x14ac:dyDescent="0.25">
      <c r="A231" s="1"/>
      <c r="B231" s="1">
        <v>3</v>
      </c>
      <c r="C231" s="1">
        <v>79</v>
      </c>
      <c r="D231" s="1">
        <f t="shared" si="12"/>
        <v>-11.799999999999997</v>
      </c>
      <c r="E231" s="1">
        <f t="shared" si="13"/>
        <v>139.23999999999992</v>
      </c>
    </row>
    <row r="232" spans="1:5" x14ac:dyDescent="0.25">
      <c r="A232" s="1"/>
      <c r="B232" s="1">
        <v>4</v>
      </c>
      <c r="C232" s="1">
        <v>87</v>
      </c>
      <c r="D232" s="1">
        <f t="shared" si="12"/>
        <v>-3.7999999999999972</v>
      </c>
      <c r="E232" s="1">
        <f t="shared" si="13"/>
        <v>14.439999999999978</v>
      </c>
    </row>
    <row r="233" spans="1:5" x14ac:dyDescent="0.25">
      <c r="A233" s="1"/>
      <c r="B233" s="1">
        <v>5</v>
      </c>
      <c r="C233" s="1">
        <v>95</v>
      </c>
      <c r="D233" s="1">
        <f t="shared" si="12"/>
        <v>4.2000000000000028</v>
      </c>
      <c r="E233" s="1">
        <f t="shared" si="13"/>
        <v>17.640000000000025</v>
      </c>
    </row>
    <row r="234" spans="1:5" x14ac:dyDescent="0.25">
      <c r="A234" s="1" t="s">
        <v>156</v>
      </c>
      <c r="B234" s="1"/>
      <c r="C234" s="1">
        <f>SUM(C229:C233)</f>
        <v>454</v>
      </c>
      <c r="D234" s="1">
        <f>SUM(D229:D233)</f>
        <v>1.4210854715202004E-14</v>
      </c>
      <c r="E234" s="1">
        <f>SUM(E229:E233)</f>
        <v>236.79999999999995</v>
      </c>
    </row>
    <row r="235" spans="1:5" x14ac:dyDescent="0.25">
      <c r="A235" s="1" t="s">
        <v>33</v>
      </c>
      <c r="B235" s="1"/>
      <c r="C235" s="1">
        <f>COUNT(C229:C233)</f>
        <v>5</v>
      </c>
      <c r="D235" s="1">
        <f>COUNT(D229:D233)</f>
        <v>5</v>
      </c>
      <c r="E235" s="1">
        <f>COUNT(E229:E233)</f>
        <v>5</v>
      </c>
    </row>
    <row r="236" spans="1:5" x14ac:dyDescent="0.25">
      <c r="A236" s="1" t="s">
        <v>157</v>
      </c>
      <c r="B236" s="1"/>
      <c r="C236" s="1">
        <f>AVERAGE(C229:C233)</f>
        <v>90.8</v>
      </c>
      <c r="D236" s="1"/>
      <c r="E236" s="1"/>
    </row>
    <row r="237" spans="1:5" x14ac:dyDescent="0.25">
      <c r="A237" s="1" t="s">
        <v>158</v>
      </c>
      <c r="B237" s="1"/>
      <c r="C237" s="1"/>
      <c r="D237" s="1"/>
      <c r="E237" s="1">
        <f>E234/(E235-1)</f>
        <v>59.199999999999989</v>
      </c>
    </row>
    <row r="238" spans="1:5" x14ac:dyDescent="0.25">
      <c r="A238" s="1" t="s">
        <v>159</v>
      </c>
      <c r="B238" s="1"/>
      <c r="C238" s="1"/>
      <c r="D238" s="1"/>
      <c r="E238" s="1">
        <f>E237^0.5</f>
        <v>7.6941536246685374</v>
      </c>
    </row>
    <row r="240" spans="1:5" x14ac:dyDescent="0.25">
      <c r="A240" s="82" t="s">
        <v>161</v>
      </c>
      <c r="B240" s="84"/>
      <c r="D240" t="s">
        <v>163</v>
      </c>
    </row>
    <row r="242" spans="1:7" x14ac:dyDescent="0.25">
      <c r="A242" s="41" t="s">
        <v>70</v>
      </c>
      <c r="B242" s="41" t="s">
        <v>162</v>
      </c>
    </row>
    <row r="243" spans="1:7" x14ac:dyDescent="0.25">
      <c r="A243" s="24">
        <v>29664</v>
      </c>
      <c r="B243" s="42">
        <v>38707</v>
      </c>
    </row>
    <row r="244" spans="1:7" x14ac:dyDescent="0.25">
      <c r="A244" s="24">
        <v>36889</v>
      </c>
      <c r="B244" s="43">
        <v>38174</v>
      </c>
    </row>
    <row r="245" spans="1:7" x14ac:dyDescent="0.25">
      <c r="A245" s="24">
        <v>38174</v>
      </c>
      <c r="B245" s="44">
        <v>29664</v>
      </c>
    </row>
    <row r="246" spans="1:7" x14ac:dyDescent="0.25">
      <c r="A246" s="24">
        <v>38707</v>
      </c>
      <c r="B246" s="24">
        <v>36889</v>
      </c>
    </row>
    <row r="247" spans="1:7" x14ac:dyDescent="0.25">
      <c r="A247" s="24">
        <v>44397</v>
      </c>
      <c r="B247" s="24">
        <v>44397</v>
      </c>
    </row>
    <row r="249" spans="1:7" x14ac:dyDescent="0.25">
      <c r="A249" s="81" t="s">
        <v>164</v>
      </c>
      <c r="B249" s="81"/>
      <c r="C249" s="81"/>
      <c r="D249" s="81"/>
      <c r="E249" s="81"/>
      <c r="F249" s="81"/>
      <c r="G249" s="81"/>
    </row>
    <row r="251" spans="1:7" x14ac:dyDescent="0.25">
      <c r="A251" s="66" t="s">
        <v>166</v>
      </c>
      <c r="B251" s="66" t="s">
        <v>165</v>
      </c>
      <c r="C251" s="66" t="s">
        <v>175</v>
      </c>
      <c r="D251" s="66" t="s">
        <v>178</v>
      </c>
      <c r="E251" s="66" t="s">
        <v>179</v>
      </c>
      <c r="F251" s="66" t="s">
        <v>180</v>
      </c>
      <c r="G251" s="67" t="s">
        <v>181</v>
      </c>
    </row>
    <row r="252" spans="1:7" x14ac:dyDescent="0.25">
      <c r="A252" s="68">
        <v>112</v>
      </c>
      <c r="B252" s="68" t="s">
        <v>132</v>
      </c>
      <c r="C252" s="68" t="s">
        <v>176</v>
      </c>
      <c r="D252" s="68" t="s">
        <v>182</v>
      </c>
      <c r="E252" s="69">
        <v>340000</v>
      </c>
      <c r="F252" s="70">
        <v>36625</v>
      </c>
      <c r="G252" s="71">
        <v>40533</v>
      </c>
    </row>
    <row r="253" spans="1:7" x14ac:dyDescent="0.25">
      <c r="A253" s="72">
        <v>113</v>
      </c>
      <c r="B253" s="72" t="s">
        <v>167</v>
      </c>
      <c r="C253" s="72" t="s">
        <v>177</v>
      </c>
      <c r="D253" s="72" t="s">
        <v>183</v>
      </c>
      <c r="E253" s="73">
        <v>340001</v>
      </c>
      <c r="F253" s="74">
        <v>36626</v>
      </c>
      <c r="G253" s="75">
        <v>40534</v>
      </c>
    </row>
    <row r="254" spans="1:7" x14ac:dyDescent="0.25">
      <c r="A254" s="68">
        <v>114</v>
      </c>
      <c r="B254" s="68" t="s">
        <v>168</v>
      </c>
      <c r="C254" s="68" t="s">
        <v>177</v>
      </c>
      <c r="D254" s="68" t="s">
        <v>184</v>
      </c>
      <c r="E254" s="69">
        <v>340002</v>
      </c>
      <c r="F254" s="70">
        <v>36627</v>
      </c>
      <c r="G254" s="71">
        <v>40535</v>
      </c>
    </row>
    <row r="255" spans="1:7" x14ac:dyDescent="0.25">
      <c r="A255" s="72">
        <v>115</v>
      </c>
      <c r="B255" s="72" t="s">
        <v>169</v>
      </c>
      <c r="C255" s="72" t="s">
        <v>176</v>
      </c>
      <c r="D255" s="72" t="s">
        <v>182</v>
      </c>
      <c r="E255" s="73">
        <v>340003</v>
      </c>
      <c r="F255" s="74">
        <v>36628</v>
      </c>
      <c r="G255" s="75">
        <v>40536</v>
      </c>
    </row>
    <row r="256" spans="1:7" x14ac:dyDescent="0.25">
      <c r="A256" s="68">
        <v>116</v>
      </c>
      <c r="B256" s="68" t="s">
        <v>170</v>
      </c>
      <c r="C256" s="68" t="s">
        <v>177</v>
      </c>
      <c r="D256" s="68" t="s">
        <v>185</v>
      </c>
      <c r="E256" s="69">
        <v>340004</v>
      </c>
      <c r="F256" s="70">
        <v>36629</v>
      </c>
      <c r="G256" s="71">
        <v>40537</v>
      </c>
    </row>
    <row r="257" spans="1:11" x14ac:dyDescent="0.25">
      <c r="A257" s="72">
        <v>117</v>
      </c>
      <c r="B257" s="72" t="s">
        <v>171</v>
      </c>
      <c r="C257" s="72" t="s">
        <v>176</v>
      </c>
      <c r="D257" s="72" t="s">
        <v>183</v>
      </c>
      <c r="E257" s="73">
        <v>340005</v>
      </c>
      <c r="F257" s="74">
        <v>36630</v>
      </c>
      <c r="G257" s="75">
        <v>40538</v>
      </c>
    </row>
    <row r="258" spans="1:11" x14ac:dyDescent="0.25">
      <c r="A258" s="68">
        <v>118</v>
      </c>
      <c r="B258" s="68" t="s">
        <v>172</v>
      </c>
      <c r="C258" s="68" t="s">
        <v>176</v>
      </c>
      <c r="D258" s="68" t="s">
        <v>183</v>
      </c>
      <c r="E258" s="69">
        <v>340006</v>
      </c>
      <c r="F258" s="70">
        <v>36631</v>
      </c>
      <c r="G258" s="71">
        <v>40539</v>
      </c>
    </row>
    <row r="259" spans="1:11" x14ac:dyDescent="0.25">
      <c r="A259" s="72">
        <v>119</v>
      </c>
      <c r="B259" s="72" t="s">
        <v>173</v>
      </c>
      <c r="C259" s="72" t="s">
        <v>176</v>
      </c>
      <c r="D259" s="72" t="s">
        <v>184</v>
      </c>
      <c r="E259" s="73">
        <v>340007</v>
      </c>
      <c r="F259" s="74">
        <v>36632</v>
      </c>
      <c r="G259" s="75">
        <v>40540</v>
      </c>
    </row>
    <row r="260" spans="1:11" x14ac:dyDescent="0.25">
      <c r="A260" s="76">
        <v>120</v>
      </c>
      <c r="B260" s="76" t="s">
        <v>174</v>
      </c>
      <c r="C260" s="76" t="s">
        <v>176</v>
      </c>
      <c r="D260" s="76" t="s">
        <v>184</v>
      </c>
      <c r="E260" s="77">
        <v>340008</v>
      </c>
      <c r="F260" s="78">
        <v>36633</v>
      </c>
      <c r="G260" s="65">
        <v>40541</v>
      </c>
    </row>
    <row r="263" spans="1:11" x14ac:dyDescent="0.25">
      <c r="A263" s="81" t="s">
        <v>186</v>
      </c>
      <c r="B263" s="81"/>
      <c r="C263" s="81"/>
      <c r="D263" s="81"/>
      <c r="E263" s="81"/>
      <c r="F263" s="81"/>
      <c r="G263" s="81"/>
      <c r="H263" s="81"/>
      <c r="I263" s="81"/>
      <c r="J263" s="81"/>
      <c r="K263" s="81"/>
    </row>
    <row r="265" spans="1:11" x14ac:dyDescent="0.25">
      <c r="A265" t="s">
        <v>198</v>
      </c>
    </row>
    <row r="266" spans="1:11" x14ac:dyDescent="0.25">
      <c r="A266" t="s">
        <v>199</v>
      </c>
    </row>
    <row r="268" spans="1:11" x14ac:dyDescent="0.25">
      <c r="A268" s="45" t="s">
        <v>129</v>
      </c>
      <c r="B268" s="45" t="s">
        <v>0</v>
      </c>
      <c r="C268" s="45" t="s">
        <v>187</v>
      </c>
      <c r="D268" s="45" t="s">
        <v>188</v>
      </c>
      <c r="E268" s="45" t="s">
        <v>189</v>
      </c>
      <c r="F268" s="45" t="s">
        <v>190</v>
      </c>
      <c r="G268" s="45" t="s">
        <v>191</v>
      </c>
      <c r="H268" s="45" t="s">
        <v>192</v>
      </c>
      <c r="I268" s="45" t="s">
        <v>193</v>
      </c>
      <c r="J268" s="45" t="s">
        <v>194</v>
      </c>
      <c r="K268" s="45" t="s">
        <v>195</v>
      </c>
    </row>
    <row r="269" spans="1:11" x14ac:dyDescent="0.25">
      <c r="A269" s="1">
        <v>1</v>
      </c>
      <c r="B269" s="1" t="s">
        <v>196</v>
      </c>
      <c r="C269" s="1">
        <v>82</v>
      </c>
      <c r="D269" s="1">
        <v>87</v>
      </c>
      <c r="E269" s="1">
        <v>87</v>
      </c>
      <c r="F269" s="1">
        <v>87</v>
      </c>
      <c r="G269" s="1">
        <v>87</v>
      </c>
      <c r="H269" s="1">
        <v>87</v>
      </c>
      <c r="I269" s="1">
        <f>SUM(D269,E269,F269,G269,H269)</f>
        <v>435</v>
      </c>
      <c r="J269" s="1">
        <f t="shared" ref="J269:J275" si="14">I269/K269*100</f>
        <v>87</v>
      </c>
      <c r="K269" s="1">
        <v>500</v>
      </c>
    </row>
    <row r="270" spans="1:11" x14ac:dyDescent="0.25">
      <c r="A270" s="1">
        <v>2</v>
      </c>
      <c r="B270" s="1" t="s">
        <v>167</v>
      </c>
      <c r="C270" s="1">
        <v>16</v>
      </c>
      <c r="D270" s="1">
        <v>89</v>
      </c>
      <c r="E270" s="1">
        <v>89</v>
      </c>
      <c r="F270" s="1">
        <v>89</v>
      </c>
      <c r="G270" s="1">
        <v>89</v>
      </c>
      <c r="H270" s="1">
        <v>89</v>
      </c>
      <c r="I270" s="1">
        <f t="shared" ref="I270:I275" si="15">SUM(D270,E270,F270,G270,H270)</f>
        <v>445</v>
      </c>
      <c r="J270" s="1">
        <f t="shared" si="14"/>
        <v>89</v>
      </c>
      <c r="K270" s="1">
        <v>500</v>
      </c>
    </row>
    <row r="271" spans="1:11" x14ac:dyDescent="0.25">
      <c r="A271" s="1">
        <v>3</v>
      </c>
      <c r="B271" s="1" t="s">
        <v>169</v>
      </c>
      <c r="C271" s="1">
        <v>88</v>
      </c>
      <c r="D271" s="1">
        <v>89</v>
      </c>
      <c r="E271" s="1">
        <v>89</v>
      </c>
      <c r="F271" s="1">
        <v>89</v>
      </c>
      <c r="G271" s="1">
        <v>89</v>
      </c>
      <c r="H271" s="1">
        <v>89</v>
      </c>
      <c r="I271" s="1">
        <f t="shared" si="15"/>
        <v>445</v>
      </c>
      <c r="J271" s="1">
        <f t="shared" si="14"/>
        <v>89</v>
      </c>
      <c r="K271" s="1">
        <v>500</v>
      </c>
    </row>
    <row r="272" spans="1:11" x14ac:dyDescent="0.25">
      <c r="A272" s="1">
        <v>4</v>
      </c>
      <c r="B272" s="1" t="s">
        <v>170</v>
      </c>
      <c r="C272" s="1">
        <v>70</v>
      </c>
      <c r="D272" s="1">
        <v>87</v>
      </c>
      <c r="E272" s="1">
        <v>87</v>
      </c>
      <c r="F272" s="1">
        <v>87</v>
      </c>
      <c r="G272" s="1">
        <v>87</v>
      </c>
      <c r="H272" s="1">
        <v>87</v>
      </c>
      <c r="I272" s="1">
        <f t="shared" si="15"/>
        <v>435</v>
      </c>
      <c r="J272" s="1">
        <f t="shared" si="14"/>
        <v>87</v>
      </c>
      <c r="K272" s="1">
        <v>500</v>
      </c>
    </row>
    <row r="273" spans="1:11" x14ac:dyDescent="0.25">
      <c r="A273" s="1">
        <v>5</v>
      </c>
      <c r="B273" s="1" t="s">
        <v>171</v>
      </c>
      <c r="C273" s="1">
        <v>68</v>
      </c>
      <c r="D273" s="1">
        <v>79</v>
      </c>
      <c r="E273" s="1">
        <v>79</v>
      </c>
      <c r="F273" s="1">
        <v>79</v>
      </c>
      <c r="G273" s="1">
        <v>79</v>
      </c>
      <c r="H273" s="1">
        <v>59.000000000000021</v>
      </c>
      <c r="I273" s="1">
        <f t="shared" si="15"/>
        <v>375</v>
      </c>
      <c r="J273" s="47">
        <f t="shared" si="14"/>
        <v>75</v>
      </c>
      <c r="K273" s="1">
        <v>500</v>
      </c>
    </row>
    <row r="274" spans="1:11" x14ac:dyDescent="0.25">
      <c r="A274" s="1">
        <v>6</v>
      </c>
      <c r="B274" s="1" t="s">
        <v>172</v>
      </c>
      <c r="C274" s="1">
        <v>10</v>
      </c>
      <c r="D274" s="1">
        <v>76</v>
      </c>
      <c r="E274" s="1">
        <v>76</v>
      </c>
      <c r="F274" s="1">
        <v>76</v>
      </c>
      <c r="G274" s="1">
        <v>76</v>
      </c>
      <c r="H274" s="1">
        <v>76</v>
      </c>
      <c r="I274" s="1">
        <f t="shared" si="15"/>
        <v>380</v>
      </c>
      <c r="J274" s="1">
        <f t="shared" si="14"/>
        <v>76</v>
      </c>
      <c r="K274" s="1">
        <v>500</v>
      </c>
    </row>
    <row r="275" spans="1:11" x14ac:dyDescent="0.25">
      <c r="A275" s="1">
        <v>7</v>
      </c>
      <c r="B275" s="1" t="s">
        <v>197</v>
      </c>
      <c r="C275" s="1">
        <v>50</v>
      </c>
      <c r="D275" s="1">
        <v>78</v>
      </c>
      <c r="E275" s="1">
        <v>78</v>
      </c>
      <c r="F275" s="1">
        <v>78</v>
      </c>
      <c r="G275" s="1">
        <v>78</v>
      </c>
      <c r="H275" s="1">
        <v>78</v>
      </c>
      <c r="I275" s="1">
        <f t="shared" si="15"/>
        <v>390</v>
      </c>
      <c r="J275" s="1">
        <f t="shared" si="14"/>
        <v>78</v>
      </c>
      <c r="K275" s="1">
        <v>500</v>
      </c>
    </row>
    <row r="277" spans="1:11" x14ac:dyDescent="0.25">
      <c r="A277" s="81" t="s">
        <v>200</v>
      </c>
      <c r="B277" s="81"/>
      <c r="C277" s="81"/>
      <c r="D277" s="81"/>
      <c r="F277" t="s">
        <v>224</v>
      </c>
    </row>
    <row r="279" spans="1:11" x14ac:dyDescent="0.25">
      <c r="A279" s="45" t="s">
        <v>70</v>
      </c>
      <c r="B279" s="45" t="s">
        <v>202</v>
      </c>
      <c r="C279" s="45" t="s">
        <v>203</v>
      </c>
      <c r="D279" s="45" t="s">
        <v>204</v>
      </c>
    </row>
    <row r="280" spans="1:11" x14ac:dyDescent="0.25">
      <c r="A280" s="1">
        <v>6</v>
      </c>
      <c r="B280" s="1">
        <v>2000</v>
      </c>
      <c r="C280" s="1" t="s">
        <v>210</v>
      </c>
      <c r="D280" s="1" t="s">
        <v>220</v>
      </c>
    </row>
    <row r="282" spans="1:11" x14ac:dyDescent="0.25">
      <c r="A282" s="46" t="s">
        <v>225</v>
      </c>
      <c r="C282" t="s">
        <v>226</v>
      </c>
    </row>
    <row r="284" spans="1:11" x14ac:dyDescent="0.25">
      <c r="A284" s="46" t="s">
        <v>166</v>
      </c>
    </row>
    <row r="285" spans="1:11" x14ac:dyDescent="0.25">
      <c r="A285" s="1">
        <v>1</v>
      </c>
    </row>
    <row r="286" spans="1:11" x14ac:dyDescent="0.25">
      <c r="A286" s="1">
        <v>20</v>
      </c>
    </row>
    <row r="289" spans="1:5" x14ac:dyDescent="0.25">
      <c r="A289" s="49" t="s">
        <v>237</v>
      </c>
    </row>
    <row r="290" spans="1:5" x14ac:dyDescent="0.25">
      <c r="A290" s="50" t="s">
        <v>238</v>
      </c>
    </row>
    <row r="291" spans="1:5" x14ac:dyDescent="0.25">
      <c r="A291" s="50"/>
    </row>
    <row r="292" spans="1:5" x14ac:dyDescent="0.25">
      <c r="A292" s="49" t="s">
        <v>239</v>
      </c>
    </row>
    <row r="293" spans="1:5" x14ac:dyDescent="0.25">
      <c r="A293" s="50" t="s">
        <v>236</v>
      </c>
    </row>
    <row r="294" spans="1:5" x14ac:dyDescent="0.25">
      <c r="A294" s="50" t="s">
        <v>240</v>
      </c>
    </row>
    <row r="296" spans="1:5" x14ac:dyDescent="0.25">
      <c r="A296" s="85" t="s">
        <v>241</v>
      </c>
      <c r="B296" s="85"/>
      <c r="C296" s="85"/>
      <c r="D296" s="85"/>
      <c r="E296" t="s">
        <v>242</v>
      </c>
    </row>
    <row r="298" spans="1:5" x14ac:dyDescent="0.25">
      <c r="A298" s="48" t="s">
        <v>129</v>
      </c>
      <c r="B298" s="48" t="s">
        <v>0</v>
      </c>
      <c r="C298" s="52" t="s">
        <v>179</v>
      </c>
      <c r="D298" s="48" t="s">
        <v>175</v>
      </c>
    </row>
    <row r="299" spans="1:5" x14ac:dyDescent="0.25">
      <c r="A299" s="1">
        <v>1</v>
      </c>
      <c r="B299" s="1" t="s">
        <v>22</v>
      </c>
      <c r="C299" s="51">
        <v>30000</v>
      </c>
      <c r="D299" s="1" t="s">
        <v>235</v>
      </c>
    </row>
    <row r="300" spans="1:5" x14ac:dyDescent="0.25">
      <c r="A300" s="1">
        <v>2</v>
      </c>
      <c r="B300" s="1" t="s">
        <v>24</v>
      </c>
      <c r="C300" s="51">
        <v>40000</v>
      </c>
      <c r="D300" s="1" t="s">
        <v>232</v>
      </c>
    </row>
    <row r="301" spans="1:5" x14ac:dyDescent="0.25">
      <c r="A301" s="1">
        <v>3</v>
      </c>
      <c r="B301" s="1" t="s">
        <v>23</v>
      </c>
      <c r="C301" s="51">
        <v>70000</v>
      </c>
      <c r="D301" s="1" t="s">
        <v>233</v>
      </c>
    </row>
    <row r="302" spans="1:5" x14ac:dyDescent="0.25">
      <c r="A302" s="1">
        <v>4</v>
      </c>
      <c r="B302" s="1" t="s">
        <v>7</v>
      </c>
      <c r="C302" s="51">
        <v>80000</v>
      </c>
      <c r="D302" s="1" t="s">
        <v>234</v>
      </c>
    </row>
    <row r="303" spans="1:5" x14ac:dyDescent="0.25">
      <c r="A303" s="1">
        <v>5</v>
      </c>
      <c r="B303" s="1" t="s">
        <v>227</v>
      </c>
      <c r="C303" s="51">
        <v>90000</v>
      </c>
      <c r="D303" s="1" t="s">
        <v>235</v>
      </c>
    </row>
    <row r="304" spans="1:5" x14ac:dyDescent="0.25">
      <c r="A304" s="1">
        <v>6</v>
      </c>
      <c r="B304" s="1" t="s">
        <v>228</v>
      </c>
      <c r="C304" s="51">
        <v>10000</v>
      </c>
      <c r="D304" s="1" t="s">
        <v>235</v>
      </c>
    </row>
    <row r="305" spans="1:7" x14ac:dyDescent="0.25">
      <c r="A305" s="1">
        <v>7</v>
      </c>
      <c r="B305" s="1" t="s">
        <v>229</v>
      </c>
      <c r="C305" s="51">
        <v>10000</v>
      </c>
      <c r="D305" s="1" t="s">
        <v>235</v>
      </c>
    </row>
    <row r="306" spans="1:7" x14ac:dyDescent="0.25">
      <c r="A306" s="1">
        <v>8</v>
      </c>
      <c r="B306" s="1" t="s">
        <v>230</v>
      </c>
      <c r="C306" s="51">
        <v>85000</v>
      </c>
      <c r="D306" s="1" t="s">
        <v>231</v>
      </c>
    </row>
    <row r="308" spans="1:7" x14ac:dyDescent="0.25">
      <c r="A308" s="82" t="s">
        <v>243</v>
      </c>
      <c r="B308" s="83"/>
      <c r="C308" s="83"/>
      <c r="D308" s="84"/>
      <c r="F308" t="s">
        <v>244</v>
      </c>
    </row>
    <row r="310" spans="1:7" x14ac:dyDescent="0.25">
      <c r="A310" s="48" t="s">
        <v>129</v>
      </c>
      <c r="B310" s="48" t="s">
        <v>0</v>
      </c>
      <c r="C310" s="52" t="s">
        <v>179</v>
      </c>
      <c r="D310" s="48" t="s">
        <v>175</v>
      </c>
      <c r="F310" s="48" t="s">
        <v>175</v>
      </c>
      <c r="G310" s="48" t="s">
        <v>33</v>
      </c>
    </row>
    <row r="311" spans="1:7" x14ac:dyDescent="0.25">
      <c r="A311" s="1">
        <v>1</v>
      </c>
      <c r="B311" s="1" t="s">
        <v>22</v>
      </c>
      <c r="C311" s="51">
        <v>30000</v>
      </c>
      <c r="D311" s="47" t="s">
        <v>235</v>
      </c>
      <c r="F311" s="47" t="s">
        <v>235</v>
      </c>
      <c r="G311" s="1" t="e">
        <f ca="1">countcoloredcells(F311,D311:D318)</f>
        <v>#NAME?</v>
      </c>
    </row>
    <row r="312" spans="1:7" x14ac:dyDescent="0.25">
      <c r="A312" s="1">
        <v>2</v>
      </c>
      <c r="B312" s="1" t="s">
        <v>24</v>
      </c>
      <c r="C312" s="51">
        <v>40000</v>
      </c>
      <c r="D312" s="53" t="s">
        <v>232</v>
      </c>
      <c r="F312" s="53" t="s">
        <v>232</v>
      </c>
      <c r="G312" s="1" t="e">
        <f t="shared" ref="G312" ca="1" si="16">countcoloredcells(F312,D312:D319)</f>
        <v>#NAME?</v>
      </c>
    </row>
    <row r="313" spans="1:7" x14ac:dyDescent="0.25">
      <c r="A313" s="1">
        <v>3</v>
      </c>
      <c r="B313" s="1" t="s">
        <v>23</v>
      </c>
      <c r="C313" s="51">
        <v>70000</v>
      </c>
      <c r="D313" s="58" t="s">
        <v>233</v>
      </c>
      <c r="F313" s="56" t="s">
        <v>233</v>
      </c>
      <c r="G313" s="1" t="e">
        <f ca="1">countcoloredcells(F313,D313:D321)</f>
        <v>#NAME?</v>
      </c>
    </row>
    <row r="314" spans="1:7" x14ac:dyDescent="0.25">
      <c r="A314" s="1">
        <v>4</v>
      </c>
      <c r="B314" s="1" t="s">
        <v>7</v>
      </c>
      <c r="C314" s="51">
        <v>80000</v>
      </c>
      <c r="D314" s="54" t="s">
        <v>234</v>
      </c>
      <c r="F314" s="54" t="s">
        <v>234</v>
      </c>
      <c r="G314" s="1" t="e">
        <f ca="1">countcoloredcells(F314,D314:D322)</f>
        <v>#NAME?</v>
      </c>
    </row>
    <row r="315" spans="1:7" x14ac:dyDescent="0.25">
      <c r="A315" s="1">
        <v>5</v>
      </c>
      <c r="B315" s="1" t="s">
        <v>227</v>
      </c>
      <c r="C315" s="51">
        <v>90000</v>
      </c>
      <c r="D315" s="47" t="s">
        <v>235</v>
      </c>
      <c r="F315" s="55" t="s">
        <v>231</v>
      </c>
      <c r="G315" s="1" t="e">
        <f ca="1">countcoloredcells(F315,D315:D323)</f>
        <v>#NAME?</v>
      </c>
    </row>
    <row r="316" spans="1:7" x14ac:dyDescent="0.25">
      <c r="A316" s="1">
        <v>6</v>
      </c>
      <c r="B316" s="1" t="s">
        <v>228</v>
      </c>
      <c r="C316" s="51">
        <v>10000</v>
      </c>
      <c r="D316" s="47" t="s">
        <v>235</v>
      </c>
    </row>
    <row r="317" spans="1:7" x14ac:dyDescent="0.25">
      <c r="A317" s="1">
        <v>7</v>
      </c>
      <c r="B317" s="1" t="s">
        <v>229</v>
      </c>
      <c r="C317" s="51">
        <v>10000</v>
      </c>
      <c r="D317" s="47" t="s">
        <v>235</v>
      </c>
    </row>
    <row r="318" spans="1:7" x14ac:dyDescent="0.25">
      <c r="A318" s="1">
        <v>8</v>
      </c>
      <c r="B318" s="1" t="s">
        <v>230</v>
      </c>
      <c r="C318" s="51">
        <v>85000</v>
      </c>
      <c r="D318" s="55" t="s">
        <v>231</v>
      </c>
    </row>
    <row r="320" spans="1:7" x14ac:dyDescent="0.25">
      <c r="A320" t="s">
        <v>245</v>
      </c>
    </row>
    <row r="321" spans="1:8" ht="409.5" x14ac:dyDescent="0.25">
      <c r="A321" s="57" t="s">
        <v>246</v>
      </c>
    </row>
    <row r="323" spans="1:8" x14ac:dyDescent="0.25">
      <c r="A323" s="82" t="s">
        <v>247</v>
      </c>
      <c r="B323" s="83"/>
      <c r="C323" s="83"/>
      <c r="D323" s="83"/>
      <c r="E323" s="84"/>
      <c r="G323" t="s">
        <v>248</v>
      </c>
    </row>
    <row r="325" spans="1:8" x14ac:dyDescent="0.25">
      <c r="A325" s="2" t="s">
        <v>0</v>
      </c>
      <c r="B325" s="2" t="s">
        <v>1</v>
      </c>
      <c r="C325" s="2" t="s">
        <v>2</v>
      </c>
      <c r="D325" s="3" t="s">
        <v>3</v>
      </c>
      <c r="E325" s="4" t="s">
        <v>4</v>
      </c>
    </row>
    <row r="326" spans="1:8" x14ac:dyDescent="0.25">
      <c r="A326" s="1" t="s">
        <v>7</v>
      </c>
      <c r="B326" s="1">
        <v>5</v>
      </c>
      <c r="C326" s="1" t="s">
        <v>22</v>
      </c>
      <c r="D326" s="1">
        <v>3</v>
      </c>
      <c r="E326" s="1">
        <v>19</v>
      </c>
    </row>
    <row r="327" spans="1:8" x14ac:dyDescent="0.25">
      <c r="A327" s="1" t="s">
        <v>8</v>
      </c>
      <c r="B327" s="1">
        <v>5</v>
      </c>
      <c r="C327" s="1" t="s">
        <v>22</v>
      </c>
      <c r="D327" s="1">
        <v>3</v>
      </c>
      <c r="E327" s="1">
        <v>19</v>
      </c>
    </row>
    <row r="328" spans="1:8" x14ac:dyDescent="0.25">
      <c r="A328" s="1" t="s">
        <v>9</v>
      </c>
      <c r="B328" s="1">
        <v>5</v>
      </c>
      <c r="C328" s="1" t="s">
        <v>23</v>
      </c>
      <c r="D328" s="1">
        <v>3</v>
      </c>
      <c r="E328" s="1">
        <v>19</v>
      </c>
    </row>
    <row r="329" spans="1:8" x14ac:dyDescent="0.25">
      <c r="A329" s="1" t="s">
        <v>10</v>
      </c>
      <c r="B329" s="1">
        <v>5</v>
      </c>
      <c r="C329" s="1" t="s">
        <v>23</v>
      </c>
      <c r="D329" s="1">
        <v>3</v>
      </c>
      <c r="E329" s="1">
        <v>19</v>
      </c>
    </row>
    <row r="331" spans="1:8" x14ac:dyDescent="0.25">
      <c r="A331" s="81" t="s">
        <v>249</v>
      </c>
      <c r="B331" s="81"/>
      <c r="C331" s="81"/>
      <c r="D331" s="81"/>
      <c r="E331" s="81"/>
    </row>
    <row r="333" spans="1:8" x14ac:dyDescent="0.25">
      <c r="A333" s="59" t="s">
        <v>250</v>
      </c>
      <c r="B333" s="59" t="s">
        <v>251</v>
      </c>
      <c r="C333" s="59" t="s">
        <v>252</v>
      </c>
      <c r="D333" s="59" t="s">
        <v>253</v>
      </c>
      <c r="E333" s="59" t="s">
        <v>254</v>
      </c>
    </row>
    <row r="334" spans="1:8" x14ac:dyDescent="0.25">
      <c r="A334" s="1" t="s">
        <v>7</v>
      </c>
      <c r="B334" s="1" t="s">
        <v>255</v>
      </c>
      <c r="C334" s="1" t="s">
        <v>260</v>
      </c>
      <c r="D334" s="1" t="s">
        <v>264</v>
      </c>
      <c r="E334" s="61">
        <v>21564</v>
      </c>
      <c r="G334" s="1" t="s">
        <v>267</v>
      </c>
      <c r="H334" s="61">
        <f>SUMIFS(E334:E341,C334:C341,C334)</f>
        <v>89456</v>
      </c>
    </row>
    <row r="335" spans="1:8" x14ac:dyDescent="0.25">
      <c r="A335" s="1" t="s">
        <v>8</v>
      </c>
      <c r="B335" s="1" t="s">
        <v>256</v>
      </c>
      <c r="C335" s="1" t="s">
        <v>260</v>
      </c>
      <c r="D335" s="1" t="s">
        <v>265</v>
      </c>
      <c r="E335" s="61">
        <v>34555</v>
      </c>
      <c r="G335" s="1" t="s">
        <v>268</v>
      </c>
      <c r="H335" s="61">
        <f>SUMIFS(E334:E341,C334:C341,C336)</f>
        <v>53188</v>
      </c>
    </row>
    <row r="336" spans="1:8" x14ac:dyDescent="0.25">
      <c r="A336" s="1" t="s">
        <v>9</v>
      </c>
      <c r="B336" s="1" t="s">
        <v>257</v>
      </c>
      <c r="C336" s="1" t="s">
        <v>261</v>
      </c>
      <c r="D336" s="1" t="s">
        <v>266</v>
      </c>
      <c r="E336" s="61">
        <v>44333</v>
      </c>
      <c r="G336" s="1" t="s">
        <v>269</v>
      </c>
      <c r="H336" s="61">
        <f>SUMIFS(E334:E341,C334:C341,C340)</f>
        <v>35353</v>
      </c>
    </row>
    <row r="337" spans="1:11" x14ac:dyDescent="0.25">
      <c r="A337" s="1" t="s">
        <v>10</v>
      </c>
      <c r="B337" s="1" t="s">
        <v>258</v>
      </c>
      <c r="C337" s="1" t="s">
        <v>262</v>
      </c>
      <c r="D337" s="1" t="s">
        <v>264</v>
      </c>
      <c r="E337" s="61">
        <v>22331</v>
      </c>
      <c r="G337" s="1" t="s">
        <v>270</v>
      </c>
      <c r="H337" s="61">
        <f>SUMIFS(E334:E341,C334:C341,C337)</f>
        <v>57684</v>
      </c>
    </row>
    <row r="338" spans="1:11" x14ac:dyDescent="0.25">
      <c r="A338" s="1" t="s">
        <v>7</v>
      </c>
      <c r="B338" s="1" t="s">
        <v>259</v>
      </c>
      <c r="C338" s="1" t="s">
        <v>261</v>
      </c>
      <c r="D338" s="1" t="s">
        <v>265</v>
      </c>
      <c r="E338" s="61">
        <v>8855</v>
      </c>
    </row>
    <row r="339" spans="1:11" x14ac:dyDescent="0.25">
      <c r="A339" s="1" t="s">
        <v>8</v>
      </c>
      <c r="B339" s="1" t="s">
        <v>255</v>
      </c>
      <c r="C339" s="1" t="s">
        <v>260</v>
      </c>
      <c r="D339" s="1" t="s">
        <v>265</v>
      </c>
      <c r="E339" s="61">
        <v>33337</v>
      </c>
      <c r="G339" s="1" t="s">
        <v>267</v>
      </c>
      <c r="H339" s="1" t="s">
        <v>264</v>
      </c>
      <c r="I339" s="1">
        <f>SUMIFS(E334:E341,C334:C341,C334,D334:D341,D334)</f>
        <v>21564</v>
      </c>
    </row>
    <row r="340" spans="1:11" x14ac:dyDescent="0.25">
      <c r="A340" s="1" t="s">
        <v>9</v>
      </c>
      <c r="B340" s="1" t="s">
        <v>255</v>
      </c>
      <c r="C340" s="1" t="s">
        <v>263</v>
      </c>
      <c r="D340" s="1" t="s">
        <v>266</v>
      </c>
      <c r="E340" s="61">
        <v>35353</v>
      </c>
    </row>
    <row r="341" spans="1:11" x14ac:dyDescent="0.25">
      <c r="A341" s="1" t="s">
        <v>10</v>
      </c>
      <c r="B341" s="1" t="s">
        <v>258</v>
      </c>
      <c r="C341" s="1" t="s">
        <v>262</v>
      </c>
      <c r="D341" s="1" t="s">
        <v>264</v>
      </c>
      <c r="E341" s="61">
        <v>35353</v>
      </c>
    </row>
    <row r="343" spans="1:11" x14ac:dyDescent="0.25">
      <c r="A343" s="81" t="s">
        <v>271</v>
      </c>
      <c r="B343" s="81"/>
      <c r="C343" t="s">
        <v>272</v>
      </c>
    </row>
    <row r="345" spans="1:11" x14ac:dyDescent="0.25">
      <c r="A345" s="59" t="s">
        <v>129</v>
      </c>
      <c r="B345" s="59" t="s">
        <v>0</v>
      </c>
      <c r="C345" s="59" t="s">
        <v>187</v>
      </c>
      <c r="D345" s="59" t="s">
        <v>188</v>
      </c>
      <c r="E345" s="59" t="s">
        <v>189</v>
      </c>
      <c r="F345" s="59" t="s">
        <v>190</v>
      </c>
      <c r="G345" s="59" t="s">
        <v>191</v>
      </c>
      <c r="H345" s="59" t="s">
        <v>192</v>
      </c>
      <c r="I345" s="59" t="s">
        <v>193</v>
      </c>
      <c r="J345" s="59" t="s">
        <v>194</v>
      </c>
      <c r="K345" s="59" t="s">
        <v>195</v>
      </c>
    </row>
    <row r="346" spans="1:11" x14ac:dyDescent="0.25">
      <c r="A346" s="1">
        <v>1</v>
      </c>
      <c r="B346" s="1" t="s">
        <v>196</v>
      </c>
      <c r="C346" s="1">
        <v>82</v>
      </c>
      <c r="D346" s="1">
        <v>87</v>
      </c>
      <c r="E346" s="1">
        <v>87</v>
      </c>
      <c r="F346" s="1">
        <v>87</v>
      </c>
      <c r="G346" s="1">
        <v>87</v>
      </c>
      <c r="H346" s="1">
        <v>87</v>
      </c>
      <c r="I346" s="1">
        <f>SUM(D346,E346,F346,G346,H346)</f>
        <v>435</v>
      </c>
      <c r="J346" s="62">
        <f>I346/K346</f>
        <v>0.72499999999999998</v>
      </c>
      <c r="K346" s="1">
        <v>600</v>
      </c>
    </row>
    <row r="347" spans="1:11" x14ac:dyDescent="0.25">
      <c r="A347" s="1">
        <v>2</v>
      </c>
      <c r="B347" s="1" t="s">
        <v>167</v>
      </c>
      <c r="C347" s="1">
        <v>16</v>
      </c>
      <c r="D347" s="1">
        <v>89</v>
      </c>
      <c r="E347" s="1">
        <v>89</v>
      </c>
      <c r="F347" s="1">
        <v>89</v>
      </c>
      <c r="G347" s="1">
        <v>89</v>
      </c>
      <c r="H347" s="1">
        <v>89</v>
      </c>
      <c r="I347" s="1">
        <f t="shared" ref="I347:I352" si="17">SUM(D347,E347,F347,G347,H347)</f>
        <v>445</v>
      </c>
      <c r="J347" s="62">
        <f t="shared" ref="J347:J352" si="18">I347/K347</f>
        <v>0.7416666666666667</v>
      </c>
      <c r="K347" s="1">
        <v>600</v>
      </c>
    </row>
    <row r="348" spans="1:11" x14ac:dyDescent="0.25">
      <c r="A348" s="1">
        <v>3</v>
      </c>
      <c r="B348" s="1" t="s">
        <v>169</v>
      </c>
      <c r="C348" s="1">
        <v>88</v>
      </c>
      <c r="D348" s="1">
        <v>89</v>
      </c>
      <c r="E348" s="1">
        <v>89</v>
      </c>
      <c r="F348" s="1">
        <v>89</v>
      </c>
      <c r="G348" s="1">
        <v>89</v>
      </c>
      <c r="H348" s="1">
        <v>89</v>
      </c>
      <c r="I348" s="1">
        <f t="shared" si="17"/>
        <v>445</v>
      </c>
      <c r="J348" s="62">
        <f t="shared" si="18"/>
        <v>0.7416666666666667</v>
      </c>
      <c r="K348" s="1">
        <v>600</v>
      </c>
    </row>
    <row r="349" spans="1:11" x14ac:dyDescent="0.25">
      <c r="A349" s="1">
        <v>4</v>
      </c>
      <c r="B349" s="1" t="s">
        <v>170</v>
      </c>
      <c r="C349" s="1">
        <v>70</v>
      </c>
      <c r="D349" s="1">
        <v>87</v>
      </c>
      <c r="E349" s="1">
        <v>87</v>
      </c>
      <c r="F349" s="1">
        <v>87</v>
      </c>
      <c r="G349" s="1">
        <v>87</v>
      </c>
      <c r="H349" s="1">
        <v>87</v>
      </c>
      <c r="I349" s="1">
        <f t="shared" si="17"/>
        <v>435</v>
      </c>
      <c r="J349" s="62">
        <f t="shared" si="18"/>
        <v>0.72499999999999998</v>
      </c>
      <c r="K349" s="1">
        <v>600</v>
      </c>
    </row>
    <row r="350" spans="1:11" x14ac:dyDescent="0.25">
      <c r="A350" s="1">
        <v>5</v>
      </c>
      <c r="B350" s="1" t="s">
        <v>171</v>
      </c>
      <c r="C350" s="1">
        <v>68</v>
      </c>
      <c r="D350" s="1">
        <v>79</v>
      </c>
      <c r="E350" s="1">
        <v>79</v>
      </c>
      <c r="F350" s="1">
        <v>79</v>
      </c>
      <c r="G350" s="1">
        <v>79</v>
      </c>
      <c r="H350" s="1">
        <v>59.000000000000021</v>
      </c>
      <c r="I350" s="1">
        <f t="shared" si="17"/>
        <v>375</v>
      </c>
      <c r="J350" s="62">
        <f t="shared" si="18"/>
        <v>0.625</v>
      </c>
      <c r="K350" s="1">
        <v>600</v>
      </c>
    </row>
    <row r="351" spans="1:11" x14ac:dyDescent="0.25">
      <c r="A351" s="1">
        <v>6</v>
      </c>
      <c r="B351" s="1" t="s">
        <v>172</v>
      </c>
      <c r="C351" s="1">
        <v>10</v>
      </c>
      <c r="D351" s="1">
        <v>76</v>
      </c>
      <c r="E351" s="1">
        <v>76</v>
      </c>
      <c r="F351" s="1">
        <v>76</v>
      </c>
      <c r="G351" s="1">
        <v>76</v>
      </c>
      <c r="H351" s="1">
        <v>76</v>
      </c>
      <c r="I351" s="1">
        <f t="shared" si="17"/>
        <v>380</v>
      </c>
      <c r="J351" s="62">
        <f t="shared" si="18"/>
        <v>0.6333333333333333</v>
      </c>
      <c r="K351" s="1">
        <v>600</v>
      </c>
    </row>
    <row r="352" spans="1:11" x14ac:dyDescent="0.25">
      <c r="A352" s="1">
        <v>7</v>
      </c>
      <c r="B352" s="1" t="s">
        <v>197</v>
      </c>
      <c r="C352" s="1">
        <v>50</v>
      </c>
      <c r="D352" s="1">
        <v>78</v>
      </c>
      <c r="E352" s="1">
        <v>78</v>
      </c>
      <c r="F352" s="1">
        <v>78</v>
      </c>
      <c r="G352" s="1">
        <v>78</v>
      </c>
      <c r="H352" s="1">
        <v>78</v>
      </c>
      <c r="I352" s="1">
        <f t="shared" si="17"/>
        <v>390</v>
      </c>
      <c r="J352" s="62">
        <f t="shared" si="18"/>
        <v>0.65</v>
      </c>
      <c r="K352" s="1">
        <v>600</v>
      </c>
    </row>
    <row r="354" spans="1:8" x14ac:dyDescent="0.25">
      <c r="A354" s="81" t="s">
        <v>273</v>
      </c>
      <c r="B354" s="81"/>
      <c r="D354" t="s">
        <v>280</v>
      </c>
    </row>
    <row r="356" spans="1:8" x14ac:dyDescent="0.25">
      <c r="A356" s="60" t="s">
        <v>275</v>
      </c>
      <c r="B356" s="60" t="s">
        <v>274</v>
      </c>
    </row>
    <row r="357" spans="1:8" x14ac:dyDescent="0.25">
      <c r="A357" s="1" t="s">
        <v>276</v>
      </c>
      <c r="B357" s="64">
        <v>0.75</v>
      </c>
    </row>
    <row r="358" spans="1:8" x14ac:dyDescent="0.25">
      <c r="A358" s="1" t="s">
        <v>277</v>
      </c>
      <c r="B358" s="64">
        <v>0.8</v>
      </c>
    </row>
    <row r="359" spans="1:8" x14ac:dyDescent="0.25">
      <c r="A359" s="1" t="s">
        <v>278</v>
      </c>
      <c r="B359" s="64">
        <v>0.82</v>
      </c>
    </row>
    <row r="360" spans="1:8" x14ac:dyDescent="0.25">
      <c r="A360" s="1" t="s">
        <v>279</v>
      </c>
      <c r="B360" s="64">
        <v>0.62</v>
      </c>
    </row>
    <row r="362" spans="1:8" x14ac:dyDescent="0.25">
      <c r="A362" s="81" t="s">
        <v>298</v>
      </c>
      <c r="B362" s="81"/>
      <c r="C362" s="81"/>
      <c r="D362" s="81"/>
      <c r="E362" s="81"/>
      <c r="F362" s="81"/>
      <c r="G362" s="81"/>
      <c r="H362" s="81"/>
    </row>
    <row r="364" spans="1:8" x14ac:dyDescent="0.25">
      <c r="A364" t="s">
        <v>299</v>
      </c>
    </row>
    <row r="365" spans="1:8" x14ac:dyDescent="0.25">
      <c r="A365" t="s">
        <v>300</v>
      </c>
    </row>
    <row r="367" spans="1:8" x14ac:dyDescent="0.25">
      <c r="A367" s="63" t="s">
        <v>44</v>
      </c>
      <c r="B367" s="63" t="s">
        <v>45</v>
      </c>
      <c r="C367" s="63" t="s">
        <v>56</v>
      </c>
      <c r="D367" s="63" t="s">
        <v>57</v>
      </c>
      <c r="E367" s="63" t="s">
        <v>281</v>
      </c>
      <c r="F367" s="63" t="s">
        <v>282</v>
      </c>
      <c r="G367" s="63" t="s">
        <v>283</v>
      </c>
      <c r="H367" s="63" t="s">
        <v>284</v>
      </c>
    </row>
    <row r="368" spans="1:8" x14ac:dyDescent="0.25">
      <c r="A368" s="1" t="s">
        <v>7</v>
      </c>
      <c r="B368" s="1" t="s">
        <v>7</v>
      </c>
      <c r="C368" s="1" t="str">
        <f>CONCATENATE(A368,B368)</f>
        <v>DD</v>
      </c>
      <c r="D368" s="23" t="s">
        <v>58</v>
      </c>
      <c r="E368" s="1" t="s">
        <v>285</v>
      </c>
      <c r="F368" s="1" t="s">
        <v>296</v>
      </c>
      <c r="G368" s="1" t="s">
        <v>297</v>
      </c>
      <c r="H368" s="1">
        <v>38000</v>
      </c>
    </row>
    <row r="369" spans="1:8" x14ac:dyDescent="0.25">
      <c r="A369" s="1" t="s">
        <v>8</v>
      </c>
      <c r="B369" s="1" t="s">
        <v>46</v>
      </c>
      <c r="C369" s="1" t="str">
        <f t="shared" ref="C369:C378" si="19">CONCATENATE(A369,B369)</f>
        <v>UROOJIQBAL</v>
      </c>
      <c r="D369" s="23" t="s">
        <v>59</v>
      </c>
      <c r="E369" s="1" t="s">
        <v>286</v>
      </c>
      <c r="F369" s="1" t="s">
        <v>296</v>
      </c>
      <c r="G369" s="1" t="s">
        <v>297</v>
      </c>
      <c r="H369" s="1">
        <v>38000</v>
      </c>
    </row>
    <row r="370" spans="1:8" x14ac:dyDescent="0.25">
      <c r="A370" s="1" t="s">
        <v>9</v>
      </c>
      <c r="B370" s="1" t="s">
        <v>55</v>
      </c>
      <c r="C370" s="1" t="str">
        <f t="shared" si="19"/>
        <v>HIBA NIAZ</v>
      </c>
      <c r="D370" s="23" t="s">
        <v>60</v>
      </c>
      <c r="E370" s="1" t="s">
        <v>287</v>
      </c>
      <c r="F370" s="1" t="s">
        <v>296</v>
      </c>
      <c r="G370" s="1" t="s">
        <v>297</v>
      </c>
      <c r="H370" s="1">
        <v>38000</v>
      </c>
    </row>
    <row r="371" spans="1:8" x14ac:dyDescent="0.25">
      <c r="A371" s="1" t="s">
        <v>10</v>
      </c>
      <c r="B371" s="1" t="s">
        <v>48</v>
      </c>
      <c r="C371" s="1" t="str">
        <f t="shared" si="19"/>
        <v>ARISHA FAROOQ</v>
      </c>
      <c r="D371" s="23" t="s">
        <v>61</v>
      </c>
      <c r="E371" s="1" t="s">
        <v>288</v>
      </c>
      <c r="F371" s="1" t="s">
        <v>296</v>
      </c>
      <c r="G371" s="1" t="s">
        <v>297</v>
      </c>
      <c r="H371" s="1">
        <v>38000</v>
      </c>
    </row>
    <row r="372" spans="1:8" x14ac:dyDescent="0.25">
      <c r="A372" s="1" t="s">
        <v>11</v>
      </c>
      <c r="B372" s="1" t="s">
        <v>49</v>
      </c>
      <c r="C372" s="1" t="str">
        <f t="shared" si="19"/>
        <v>MARYAM AFZAL</v>
      </c>
      <c r="D372" s="23" t="s">
        <v>62</v>
      </c>
      <c r="E372" s="1" t="s">
        <v>289</v>
      </c>
      <c r="F372" s="1" t="s">
        <v>296</v>
      </c>
      <c r="G372" s="1" t="s">
        <v>297</v>
      </c>
      <c r="H372" s="1">
        <v>38000</v>
      </c>
    </row>
    <row r="373" spans="1:8" x14ac:dyDescent="0.25">
      <c r="A373" s="1" t="s">
        <v>12</v>
      </c>
      <c r="B373" s="1" t="s">
        <v>50</v>
      </c>
      <c r="C373" s="1" t="str">
        <f t="shared" si="19"/>
        <v>HASEEBAHMED</v>
      </c>
      <c r="D373" s="23" t="s">
        <v>60</v>
      </c>
      <c r="E373" s="1" t="s">
        <v>290</v>
      </c>
      <c r="F373" s="1" t="s">
        <v>296</v>
      </c>
      <c r="G373" s="1" t="s">
        <v>297</v>
      </c>
      <c r="H373" s="1">
        <v>38000</v>
      </c>
    </row>
    <row r="374" spans="1:8" x14ac:dyDescent="0.25">
      <c r="A374" s="1" t="s">
        <v>13</v>
      </c>
      <c r="B374" s="1" t="s">
        <v>51</v>
      </c>
      <c r="C374" s="1" t="str">
        <f t="shared" si="19"/>
        <v>TAHAFATMI</v>
      </c>
      <c r="D374" s="23" t="s">
        <v>63</v>
      </c>
      <c r="E374" s="1" t="s">
        <v>291</v>
      </c>
      <c r="F374" s="1" t="s">
        <v>296</v>
      </c>
      <c r="G374" s="1" t="s">
        <v>297</v>
      </c>
      <c r="H374" s="1">
        <v>38000</v>
      </c>
    </row>
    <row r="375" spans="1:8" x14ac:dyDescent="0.25">
      <c r="A375" s="1" t="s">
        <v>14</v>
      </c>
      <c r="B375" s="1" t="s">
        <v>47</v>
      </c>
      <c r="C375" s="1" t="str">
        <f t="shared" si="19"/>
        <v>HIBAMATEEN</v>
      </c>
      <c r="D375" s="23" t="s">
        <v>60</v>
      </c>
      <c r="E375" s="1" t="s">
        <v>292</v>
      </c>
      <c r="F375" s="1" t="s">
        <v>296</v>
      </c>
      <c r="G375" s="1" t="s">
        <v>297</v>
      </c>
      <c r="H375" s="1">
        <v>38000</v>
      </c>
    </row>
    <row r="376" spans="1:8" x14ac:dyDescent="0.25">
      <c r="A376" s="1" t="s">
        <v>15</v>
      </c>
      <c r="B376" s="1" t="s">
        <v>52</v>
      </c>
      <c r="C376" s="1" t="str">
        <f t="shared" si="19"/>
        <v>AMNAWASEEM</v>
      </c>
      <c r="D376" s="23" t="s">
        <v>64</v>
      </c>
      <c r="E376" s="1" t="s">
        <v>293</v>
      </c>
      <c r="F376" s="1" t="s">
        <v>296</v>
      </c>
      <c r="G376" s="1" t="s">
        <v>297</v>
      </c>
      <c r="H376" s="1">
        <v>38000</v>
      </c>
    </row>
    <row r="377" spans="1:8" x14ac:dyDescent="0.25">
      <c r="A377" s="1" t="s">
        <v>16</v>
      </c>
      <c r="B377" s="1" t="s">
        <v>53</v>
      </c>
      <c r="C377" s="1" t="str">
        <f t="shared" si="19"/>
        <v>ANSHRAHJAMAL</v>
      </c>
      <c r="D377" s="23" t="s">
        <v>65</v>
      </c>
      <c r="E377" s="1" t="s">
        <v>294</v>
      </c>
      <c r="F377" s="1" t="s">
        <v>296</v>
      </c>
      <c r="G377" s="1" t="s">
        <v>297</v>
      </c>
      <c r="H377" s="1">
        <v>38000</v>
      </c>
    </row>
    <row r="378" spans="1:8" x14ac:dyDescent="0.25">
      <c r="A378" s="1" t="s">
        <v>17</v>
      </c>
      <c r="B378" s="1" t="s">
        <v>54</v>
      </c>
      <c r="C378" s="1" t="str">
        <f t="shared" si="19"/>
        <v>APSARASHEIKH</v>
      </c>
      <c r="D378" s="23" t="s">
        <v>61</v>
      </c>
      <c r="E378" s="1" t="s">
        <v>295</v>
      </c>
      <c r="F378" s="1" t="s">
        <v>296</v>
      </c>
      <c r="G378" s="1" t="s">
        <v>297</v>
      </c>
      <c r="H378" s="1">
        <v>38000</v>
      </c>
    </row>
    <row r="380" spans="1:8" x14ac:dyDescent="0.25">
      <c r="A380" s="81" t="s">
        <v>301</v>
      </c>
      <c r="B380" s="81"/>
      <c r="C380" s="81"/>
      <c r="D380" s="81"/>
    </row>
    <row r="382" spans="1:8" x14ac:dyDescent="0.25">
      <c r="A382" s="63" t="s">
        <v>302</v>
      </c>
      <c r="B382" s="63" t="s">
        <v>303</v>
      </c>
      <c r="C382" s="63" t="s">
        <v>304</v>
      </c>
      <c r="D382" s="63" t="s">
        <v>305</v>
      </c>
      <c r="F382" s="81" t="s">
        <v>317</v>
      </c>
      <c r="G382" s="81"/>
    </row>
    <row r="383" spans="1:8" x14ac:dyDescent="0.25">
      <c r="A383" s="1" t="s">
        <v>313</v>
      </c>
      <c r="B383" s="1">
        <v>100350</v>
      </c>
      <c r="C383" s="1">
        <v>4</v>
      </c>
      <c r="D383" s="79">
        <v>123</v>
      </c>
      <c r="F383" s="1" t="s">
        <v>315</v>
      </c>
      <c r="G383" s="1">
        <f>VLOOKUP(F383,A383:D390,4,FALSE)</f>
        <v>2</v>
      </c>
    </row>
    <row r="384" spans="1:8" x14ac:dyDescent="0.25">
      <c r="A384" s="1" t="s">
        <v>314</v>
      </c>
      <c r="B384" s="1">
        <v>100352</v>
      </c>
      <c r="C384" s="1">
        <v>20</v>
      </c>
      <c r="D384" s="79">
        <v>12</v>
      </c>
      <c r="F384" s="1" t="s">
        <v>311</v>
      </c>
      <c r="G384" s="1">
        <f>VLOOKUP(F384,A383:D390,4,FALSE)</f>
        <v>32</v>
      </c>
    </row>
    <row r="385" spans="1:4" x14ac:dyDescent="0.25">
      <c r="A385" s="1" t="s">
        <v>311</v>
      </c>
      <c r="B385" s="1">
        <v>100348</v>
      </c>
      <c r="C385" s="1">
        <v>3</v>
      </c>
      <c r="D385" s="79">
        <v>32</v>
      </c>
    </row>
    <row r="386" spans="1:4" x14ac:dyDescent="0.25">
      <c r="A386" s="1" t="s">
        <v>308</v>
      </c>
      <c r="B386" s="1">
        <v>100345</v>
      </c>
      <c r="C386" s="1">
        <v>5</v>
      </c>
      <c r="D386" s="79">
        <v>26</v>
      </c>
    </row>
    <row r="387" spans="1:4" x14ac:dyDescent="0.25">
      <c r="A387" s="1" t="s">
        <v>312</v>
      </c>
      <c r="B387" s="1">
        <v>100349</v>
      </c>
      <c r="C387" s="1">
        <v>2</v>
      </c>
      <c r="D387" s="79">
        <v>98</v>
      </c>
    </row>
    <row r="388" spans="1:4" x14ac:dyDescent="0.25">
      <c r="A388" s="1" t="s">
        <v>315</v>
      </c>
      <c r="B388" s="1">
        <v>100351</v>
      </c>
      <c r="C388" s="1">
        <v>50</v>
      </c>
      <c r="D388" s="79">
        <v>2</v>
      </c>
    </row>
    <row r="389" spans="1:4" x14ac:dyDescent="0.25">
      <c r="A389" s="1" t="s">
        <v>309</v>
      </c>
      <c r="B389" s="1">
        <v>100346</v>
      </c>
      <c r="C389" s="1">
        <v>2</v>
      </c>
      <c r="D389" s="79">
        <v>34</v>
      </c>
    </row>
    <row r="390" spans="1:4" x14ac:dyDescent="0.25">
      <c r="A390" s="1" t="s">
        <v>310</v>
      </c>
      <c r="B390" s="1">
        <v>100347</v>
      </c>
      <c r="C390" s="1">
        <v>10</v>
      </c>
      <c r="D390" s="79">
        <v>77</v>
      </c>
    </row>
    <row r="392" spans="1:4" x14ac:dyDescent="0.25">
      <c r="A392" t="s">
        <v>316</v>
      </c>
    </row>
    <row r="393" spans="1:4" x14ac:dyDescent="0.25">
      <c r="A393" s="63" t="s">
        <v>302</v>
      </c>
      <c r="B393" s="63" t="s">
        <v>305</v>
      </c>
      <c r="C393" s="63" t="s">
        <v>306</v>
      </c>
      <c r="D393" s="63" t="s">
        <v>307</v>
      </c>
    </row>
    <row r="394" spans="1:4" x14ac:dyDescent="0.25">
      <c r="A394" s="1" t="s">
        <v>310</v>
      </c>
      <c r="B394" s="1">
        <f>VLOOKUP(A394,A383:D390,4,FALSE)</f>
        <v>77</v>
      </c>
      <c r="C394" s="1">
        <v>2</v>
      </c>
      <c r="D394" s="1">
        <f>B394*C394</f>
        <v>154</v>
      </c>
    </row>
    <row r="396" spans="1:4" x14ac:dyDescent="0.25">
      <c r="A396" t="s">
        <v>324</v>
      </c>
    </row>
    <row r="397" spans="1:4" x14ac:dyDescent="0.25">
      <c r="A397" s="1" t="s">
        <v>318</v>
      </c>
      <c r="B397" s="1">
        <f>VLOOKUP(A397,$A$382:$D$390,4,TRUE)</f>
        <v>32</v>
      </c>
    </row>
    <row r="399" spans="1:4" x14ac:dyDescent="0.25">
      <c r="A399" t="s">
        <v>319</v>
      </c>
    </row>
    <row r="400" spans="1:4" x14ac:dyDescent="0.25">
      <c r="A400" t="s">
        <v>321</v>
      </c>
    </row>
    <row r="401" spans="1:8" x14ac:dyDescent="0.25">
      <c r="A401" s="1" t="s">
        <v>320</v>
      </c>
      <c r="B401" s="1">
        <f>VLOOKUP(A401,$A$382:$D$390,4,FALSE)</f>
        <v>26</v>
      </c>
    </row>
    <row r="403" spans="1:8" x14ac:dyDescent="0.25">
      <c r="A403" t="s">
        <v>323</v>
      </c>
    </row>
    <row r="404" spans="1:8" x14ac:dyDescent="0.25">
      <c r="A404" s="1" t="s">
        <v>322</v>
      </c>
      <c r="B404" s="1">
        <f>VLOOKUP(A404&amp;"*",$A$383:$D$390,4,FALSE)</f>
        <v>26</v>
      </c>
    </row>
    <row r="406" spans="1:8" x14ac:dyDescent="0.25">
      <c r="A406" s="81" t="s">
        <v>325</v>
      </c>
      <c r="B406" s="81"/>
      <c r="C406" s="81"/>
      <c r="D406" s="81"/>
      <c r="E406" s="81"/>
      <c r="F406" s="81"/>
      <c r="H406" t="s">
        <v>337</v>
      </c>
    </row>
    <row r="407" spans="1:8" x14ac:dyDescent="0.25">
      <c r="H407" t="s">
        <v>338</v>
      </c>
    </row>
    <row r="408" spans="1:8" x14ac:dyDescent="0.25">
      <c r="A408" s="80" t="s">
        <v>326</v>
      </c>
      <c r="B408" s="80" t="s">
        <v>327</v>
      </c>
      <c r="C408" s="80" t="s">
        <v>328</v>
      </c>
      <c r="D408" s="80" t="s">
        <v>329</v>
      </c>
      <c r="E408" s="80" t="s">
        <v>50</v>
      </c>
      <c r="F408" s="80" t="s">
        <v>330</v>
      </c>
    </row>
    <row r="409" spans="1:8" x14ac:dyDescent="0.25">
      <c r="A409" s="1" t="s">
        <v>331</v>
      </c>
      <c r="B409" s="1">
        <v>87</v>
      </c>
      <c r="C409" s="1">
        <v>72</v>
      </c>
      <c r="D409" s="1">
        <v>82</v>
      </c>
      <c r="E409" s="1">
        <v>64</v>
      </c>
      <c r="F409" s="1">
        <v>78</v>
      </c>
    </row>
    <row r="410" spans="1:8" x14ac:dyDescent="0.25">
      <c r="A410" s="1" t="s">
        <v>332</v>
      </c>
      <c r="B410" s="1">
        <v>88</v>
      </c>
      <c r="C410" s="1">
        <v>73</v>
      </c>
      <c r="D410" s="1">
        <v>83</v>
      </c>
      <c r="E410" s="1">
        <v>65</v>
      </c>
      <c r="F410" s="1">
        <v>79</v>
      </c>
    </row>
    <row r="411" spans="1:8" x14ac:dyDescent="0.25">
      <c r="A411" s="1" t="s">
        <v>333</v>
      </c>
      <c r="B411" s="1">
        <v>89</v>
      </c>
      <c r="C411" s="1">
        <v>74</v>
      </c>
      <c r="D411" s="1">
        <v>84</v>
      </c>
      <c r="E411" s="1">
        <v>66</v>
      </c>
      <c r="F411" s="1">
        <v>80</v>
      </c>
    </row>
    <row r="412" spans="1:8" x14ac:dyDescent="0.25">
      <c r="A412" s="1" t="s">
        <v>334</v>
      </c>
      <c r="B412" s="1">
        <v>90</v>
      </c>
      <c r="C412" s="1">
        <v>75</v>
      </c>
      <c r="D412" s="1">
        <v>85</v>
      </c>
      <c r="E412" s="1">
        <v>67</v>
      </c>
      <c r="F412" s="1">
        <v>81</v>
      </c>
    </row>
    <row r="413" spans="1:8" x14ac:dyDescent="0.25">
      <c r="A413" s="1" t="s">
        <v>335</v>
      </c>
      <c r="B413" s="1">
        <v>91</v>
      </c>
      <c r="C413" s="1">
        <v>76</v>
      </c>
      <c r="D413" s="1">
        <v>86</v>
      </c>
      <c r="E413" s="1">
        <v>68</v>
      </c>
      <c r="F413" s="1">
        <v>82</v>
      </c>
    </row>
    <row r="415" spans="1:8" x14ac:dyDescent="0.25">
      <c r="A415" s="22" t="s">
        <v>326</v>
      </c>
      <c r="B415" s="1" t="s">
        <v>330</v>
      </c>
    </row>
    <row r="416" spans="1:8" x14ac:dyDescent="0.25">
      <c r="A416" s="22" t="s">
        <v>336</v>
      </c>
      <c r="B416" s="1">
        <f ca="1">AVERAGE(INDIRECT(B415))</f>
        <v>80</v>
      </c>
    </row>
    <row r="417" spans="1:2" x14ac:dyDescent="0.25">
      <c r="A417" s="22" t="s">
        <v>307</v>
      </c>
      <c r="B417" s="1">
        <f ca="1">SUM(INDIRECT(B415))</f>
        <v>400</v>
      </c>
    </row>
    <row r="419" spans="1:2" x14ac:dyDescent="0.25">
      <c r="A419" s="82" t="s">
        <v>339</v>
      </c>
      <c r="B419" s="84"/>
    </row>
    <row r="420" spans="1:2" x14ac:dyDescent="0.25">
      <c r="A420" t="s">
        <v>340</v>
      </c>
    </row>
    <row r="421" spans="1:2" x14ac:dyDescent="0.25">
      <c r="A421" t="s">
        <v>341</v>
      </c>
    </row>
  </sheetData>
  <sortState ref="A383:D390">
    <sortCondition ref="A382"/>
  </sortState>
  <mergeCells count="32">
    <mergeCell ref="A168:F168"/>
    <mergeCell ref="A406:F406"/>
    <mergeCell ref="A419:B419"/>
    <mergeCell ref="A101:H101"/>
    <mergeCell ref="A152:E152"/>
    <mergeCell ref="A161:C161"/>
    <mergeCell ref="A117:E117"/>
    <mergeCell ref="A132:C132"/>
    <mergeCell ref="A144:C144"/>
    <mergeCell ref="A181:C181"/>
    <mergeCell ref="A249:G249"/>
    <mergeCell ref="A240:B240"/>
    <mergeCell ref="A216:B216"/>
    <mergeCell ref="A223:E223"/>
    <mergeCell ref="A202:B202"/>
    <mergeCell ref="A189:E189"/>
    <mergeCell ref="A1:G1"/>
    <mergeCell ref="A21:G21"/>
    <mergeCell ref="A41:G41"/>
    <mergeCell ref="A61:D61"/>
    <mergeCell ref="A81:H81"/>
    <mergeCell ref="A362:H362"/>
    <mergeCell ref="A380:D380"/>
    <mergeCell ref="F382:G382"/>
    <mergeCell ref="A354:B354"/>
    <mergeCell ref="A263:K263"/>
    <mergeCell ref="A331:E331"/>
    <mergeCell ref="A343:B343"/>
    <mergeCell ref="A323:E323"/>
    <mergeCell ref="A296:D296"/>
    <mergeCell ref="A308:D308"/>
    <mergeCell ref="A277:D277"/>
  </mergeCells>
  <conditionalFormatting sqref="A171:B179 A181 A183:A184">
    <cfRule type="duplicateValues" dxfId="16" priority="8"/>
  </conditionalFormatting>
  <conditionalFormatting sqref="C299">
    <cfRule type="cellIs" dxfId="15" priority="6" operator="greaterThan">
      <formula>30000</formula>
    </cfRule>
  </conditionalFormatting>
  <conditionalFormatting sqref="C299:C306">
    <cfRule type="cellIs" dxfId="14" priority="5" operator="greaterThan">
      <formula>70000</formula>
    </cfRule>
  </conditionalFormatting>
  <conditionalFormatting sqref="C298:C306">
    <cfRule type="cellIs" dxfId="13" priority="4" operator="lessThan">
      <formula>40000</formula>
    </cfRule>
  </conditionalFormatting>
  <conditionalFormatting sqref="B361">
    <cfRule type="dataBar" priority="3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{85C315D1-4A36-49CB-928D-507AE5415B9D}</x14:id>
        </ext>
      </extLst>
    </cfRule>
  </conditionalFormatting>
  <conditionalFormatting sqref="B357:B360">
    <cfRule type="cellIs" dxfId="12" priority="1" operator="lessThan">
      <formula>0.75</formula>
    </cfRule>
    <cfRule type="dataBar" priority="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{681C0408-E679-441B-BCFB-CFE29B700666}</x14:id>
        </ext>
      </extLst>
    </cfRule>
  </conditionalFormatting>
  <dataValidations xWindow="327" yWindow="591" count="3">
    <dataValidation type="whole" allowBlank="1" showInputMessage="1" showErrorMessage="1" errorTitle="not valid" error="enter the id between (01-100)" promptTitle="emp id" prompt="enter emp id between (01-100)" sqref="A285:A288">
      <formula1>1</formula1>
      <formula2>100</formula2>
    </dataValidation>
    <dataValidation type="list" allowBlank="1" showInputMessage="1" showErrorMessage="1" sqref="A394">
      <formula1>$A$383:$A$390</formula1>
    </dataValidation>
    <dataValidation type="list" allowBlank="1" showInputMessage="1" showErrorMessage="1" sqref="B415">
      <formula1>$B$409:$F$409</formula1>
    </dataValidation>
  </dataValidations>
  <hyperlinks>
    <hyperlink ref="C120" r:id="rId1"/>
    <hyperlink ref="C121" r:id="rId2"/>
    <hyperlink ref="C122" r:id="rId3"/>
    <hyperlink ref="C123" r:id="rId4"/>
    <hyperlink ref="C124" r:id="rId5"/>
    <hyperlink ref="C125" r:id="rId6"/>
    <hyperlink ref="C126" r:id="rId7"/>
    <hyperlink ref="C127" r:id="rId8"/>
    <hyperlink ref="C128" r:id="rId9"/>
    <hyperlink ref="C129" r:id="rId10"/>
    <hyperlink ref="C130" r:id="rId11"/>
    <hyperlink ref="D368" r:id="rId12"/>
    <hyperlink ref="D369" r:id="rId13"/>
    <hyperlink ref="D370" r:id="rId14"/>
    <hyperlink ref="D371" r:id="rId15"/>
    <hyperlink ref="D372" r:id="rId16"/>
    <hyperlink ref="D373" r:id="rId17"/>
    <hyperlink ref="D374" r:id="rId18"/>
    <hyperlink ref="D375" r:id="rId19"/>
    <hyperlink ref="D376" r:id="rId20"/>
    <hyperlink ref="D377" r:id="rId21"/>
    <hyperlink ref="D378" r:id="rId22"/>
  </hyperlinks>
  <pageMargins left="0.7" right="0.7" top="0.75" bottom="0.75" header="0.3" footer="0.3"/>
  <pageSetup orientation="portrait" r:id="rId23"/>
  <drawing r:id="rId24"/>
  <legacyDrawing r:id="rId25"/>
  <oleObjects>
    <mc:AlternateContent xmlns:mc="http://schemas.openxmlformats.org/markup-compatibility/2006">
      <mc:Choice Requires="x14">
        <oleObject progId="Packager Shell Object" shapeId="1029" r:id="rId26">
          <objectPr defaultSize="0" autoPict="0" r:id="rId27">
            <anchor moveWithCells="1">
              <from>
                <xdr:col>0</xdr:col>
                <xdr:colOff>38100</xdr:colOff>
                <xdr:row>197</xdr:row>
                <xdr:rowOff>57150</xdr:rowOff>
              </from>
              <to>
                <xdr:col>1</xdr:col>
                <xdr:colOff>971550</xdr:colOff>
                <xdr:row>200</xdr:row>
                <xdr:rowOff>0</xdr:rowOff>
              </to>
            </anchor>
          </objectPr>
        </oleObject>
      </mc:Choice>
      <mc:Fallback>
        <oleObject progId="Packager Shell Object" shapeId="1029" r:id="rId2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28" name="Check Box 1">
              <controlPr defaultSize="0" autoFill="0" autoLine="0" autoPict="0">
                <anchor moveWithCells="1">
                  <from>
                    <xdr:col>4</xdr:col>
                    <xdr:colOff>28575</xdr:colOff>
                    <xdr:row>190</xdr:row>
                    <xdr:rowOff>180975</xdr:rowOff>
                  </from>
                  <to>
                    <xdr:col>4</xdr:col>
                    <xdr:colOff>809625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9" name="Check Box 2">
              <controlPr defaultSize="0" autoFill="0" autoLine="0" autoPict="0">
                <anchor moveWithCells="1">
                  <from>
                    <xdr:col>4</xdr:col>
                    <xdr:colOff>28575</xdr:colOff>
                    <xdr:row>191</xdr:row>
                    <xdr:rowOff>180975</xdr:rowOff>
                  </from>
                  <to>
                    <xdr:col>4</xdr:col>
                    <xdr:colOff>809625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30" name="Check Box 3">
              <controlPr defaultSize="0" autoFill="0" autoLine="0" autoPict="0">
                <anchor moveWithCells="1">
                  <from>
                    <xdr:col>4</xdr:col>
                    <xdr:colOff>28575</xdr:colOff>
                    <xdr:row>192</xdr:row>
                    <xdr:rowOff>180975</xdr:rowOff>
                  </from>
                  <to>
                    <xdr:col>4</xdr:col>
                    <xdr:colOff>809625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1" name="Check Box 4">
              <controlPr defaultSize="0" autoFill="0" autoLine="0" autoPict="0">
                <anchor moveWithCells="1">
                  <from>
                    <xdr:col>4</xdr:col>
                    <xdr:colOff>28575</xdr:colOff>
                    <xdr:row>193</xdr:row>
                    <xdr:rowOff>180975</xdr:rowOff>
                  </from>
                  <to>
                    <xdr:col>4</xdr:col>
                    <xdr:colOff>809625</xdr:colOff>
                    <xdr:row>195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3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315D1-4A36-49CB-928D-507AE5415B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B361</xm:sqref>
        </x14:conditionalFormatting>
        <x14:conditionalFormatting xmlns:xm="http://schemas.microsoft.com/office/excel/2006/main">
          <x14:cfRule type="dataBar" id="{681C0408-E679-441B-BCFB-CFE29B700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B357:B360</xm:sqref>
        </x14:conditionalFormatting>
        <x14:conditionalFormatting xmlns:xm="http://schemas.microsoft.com/office/excel/2006/main">
          <x14:cfRule type="iconSet" priority="7" id="{9FEA6CAD-32CB-4BA7-A044-A5F29C9C99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B205:B209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327" yWindow="591" count="4">
        <x14:dataValidation type="list" allowBlank="1" showInputMessage="1" showErrorMessage="1" errorTitle="NOT VALID" error="SELECT FROM DROP DOWN ONLY" promptTitle="OPTION" prompt="SELECT FROM DROP DOWN">
          <x14:formula1>
            <xm:f>calender!$A$2:$A$32</xm:f>
          </x14:formula1>
          <xm:sqref>A280</xm:sqref>
        </x14:dataValidation>
        <x14:dataValidation type="list" allowBlank="1" showInputMessage="1" showErrorMessage="1" errorTitle="NOT VALID" error="SELECT FROM DROP DOWN PLS" promptTitle="OPTION" prompt="SELECT FROM DROP DOWN_x000a_">
          <x14:formula1>
            <xm:f>calender!$C$2:$C$32</xm:f>
          </x14:formula1>
          <xm:sqref>B280</xm:sqref>
        </x14:dataValidation>
        <x14:dataValidation type="list" allowBlank="1" showInputMessage="1" showErrorMessage="1" errorTitle="NOT VALID" error="PLS SELECT FROM DROP DOWN ONLY" promptTitle="OPTION" prompt="SELECT FROM DROP DOWN ONLY">
          <x14:formula1>
            <xm:f>calender!$E$2:$E$13</xm:f>
          </x14:formula1>
          <xm:sqref>C280</xm:sqref>
        </x14:dataValidation>
        <x14:dataValidation type="list" allowBlank="1" showInputMessage="1" showErrorMessage="1" errorTitle="NOT VALID" error="PLS SELECT FROM DROP DOWN ONLY_x000a_" promptTitle="OPTION" prompt="SELECT FROM DROP DOWN ONLY">
          <x14:formula1>
            <xm:f>calender!$G$2:$G$8</xm:f>
          </x14:formula1>
          <xm:sqref>D280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workbookViewId="0">
      <selection activeCell="I9" sqref="I9"/>
    </sheetView>
  </sheetViews>
  <sheetFormatPr defaultRowHeight="15" x14ac:dyDescent="0.25"/>
  <cols>
    <col min="5" max="5" width="12.42578125" customWidth="1"/>
    <col min="7" max="7" width="13.42578125" customWidth="1"/>
  </cols>
  <sheetData>
    <row r="1" spans="1:7" x14ac:dyDescent="0.25">
      <c r="A1" s="46" t="s">
        <v>201</v>
      </c>
      <c r="B1" s="46"/>
      <c r="C1" s="46" t="s">
        <v>202</v>
      </c>
      <c r="D1" s="46"/>
      <c r="E1" s="46" t="s">
        <v>203</v>
      </c>
      <c r="F1" s="46"/>
      <c r="G1" s="46" t="s">
        <v>204</v>
      </c>
    </row>
    <row r="2" spans="1:7" x14ac:dyDescent="0.25">
      <c r="A2" s="1">
        <v>1</v>
      </c>
      <c r="B2" s="1"/>
      <c r="C2" s="1">
        <v>1995</v>
      </c>
      <c r="D2" s="1"/>
      <c r="E2" s="1" t="s">
        <v>205</v>
      </c>
      <c r="F2" s="1"/>
      <c r="G2" s="1" t="s">
        <v>217</v>
      </c>
    </row>
    <row r="3" spans="1:7" x14ac:dyDescent="0.25">
      <c r="A3" s="1">
        <v>2</v>
      </c>
      <c r="B3" s="1"/>
      <c r="C3" s="1">
        <v>1996</v>
      </c>
      <c r="D3" s="1"/>
      <c r="E3" s="1" t="s">
        <v>206</v>
      </c>
      <c r="F3" s="1"/>
      <c r="G3" s="1" t="s">
        <v>218</v>
      </c>
    </row>
    <row r="4" spans="1:7" x14ac:dyDescent="0.25">
      <c r="A4" s="1">
        <v>3</v>
      </c>
      <c r="B4" s="1"/>
      <c r="C4" s="1">
        <v>1997</v>
      </c>
      <c r="D4" s="1"/>
      <c r="E4" s="1" t="s">
        <v>207</v>
      </c>
      <c r="F4" s="1"/>
      <c r="G4" s="1" t="s">
        <v>219</v>
      </c>
    </row>
    <row r="5" spans="1:7" x14ac:dyDescent="0.25">
      <c r="A5" s="1">
        <v>4</v>
      </c>
      <c r="B5" s="1"/>
      <c r="C5" s="1">
        <v>1998</v>
      </c>
      <c r="D5" s="1"/>
      <c r="E5" s="1" t="s">
        <v>208</v>
      </c>
      <c r="F5" s="1"/>
      <c r="G5" s="1" t="s">
        <v>220</v>
      </c>
    </row>
    <row r="6" spans="1:7" x14ac:dyDescent="0.25">
      <c r="A6" s="1">
        <v>5</v>
      </c>
      <c r="B6" s="1"/>
      <c r="C6" s="1">
        <v>1999</v>
      </c>
      <c r="D6" s="1"/>
      <c r="E6" s="1" t="s">
        <v>209</v>
      </c>
      <c r="F6" s="1"/>
      <c r="G6" s="1" t="s">
        <v>221</v>
      </c>
    </row>
    <row r="7" spans="1:7" x14ac:dyDescent="0.25">
      <c r="A7" s="1">
        <v>6</v>
      </c>
      <c r="B7" s="1"/>
      <c r="C7" s="1">
        <v>2000</v>
      </c>
      <c r="D7" s="1"/>
      <c r="E7" s="1" t="s">
        <v>210</v>
      </c>
      <c r="F7" s="1"/>
      <c r="G7" s="1" t="s">
        <v>222</v>
      </c>
    </row>
    <row r="8" spans="1:7" x14ac:dyDescent="0.25">
      <c r="A8" s="1">
        <v>7</v>
      </c>
      <c r="B8" s="1"/>
      <c r="C8" s="1">
        <v>2001</v>
      </c>
      <c r="D8" s="1"/>
      <c r="E8" s="1" t="s">
        <v>211</v>
      </c>
      <c r="F8" s="1"/>
      <c r="G8" s="1" t="s">
        <v>223</v>
      </c>
    </row>
    <row r="9" spans="1:7" x14ac:dyDescent="0.25">
      <c r="A9" s="1">
        <v>8</v>
      </c>
      <c r="B9" s="1"/>
      <c r="C9" s="1">
        <v>2002</v>
      </c>
      <c r="D9" s="1"/>
      <c r="E9" s="1" t="s">
        <v>212</v>
      </c>
      <c r="F9" s="1"/>
      <c r="G9" s="1"/>
    </row>
    <row r="10" spans="1:7" x14ac:dyDescent="0.25">
      <c r="A10" s="1">
        <v>9</v>
      </c>
      <c r="B10" s="1"/>
      <c r="C10" s="1">
        <v>2003</v>
      </c>
      <c r="D10" s="1"/>
      <c r="E10" s="1" t="s">
        <v>213</v>
      </c>
      <c r="F10" s="1"/>
      <c r="G10" s="1"/>
    </row>
    <row r="11" spans="1:7" x14ac:dyDescent="0.25">
      <c r="A11" s="1">
        <v>10</v>
      </c>
      <c r="B11" s="1"/>
      <c r="C11" s="1">
        <v>2004</v>
      </c>
      <c r="D11" s="1"/>
      <c r="E11" s="1" t="s">
        <v>214</v>
      </c>
      <c r="F11" s="1"/>
      <c r="G11" s="1"/>
    </row>
    <row r="12" spans="1:7" x14ac:dyDescent="0.25">
      <c r="A12" s="1">
        <v>11</v>
      </c>
      <c r="B12" s="1"/>
      <c r="C12" s="1">
        <v>2005</v>
      </c>
      <c r="D12" s="1"/>
      <c r="E12" s="1" t="s">
        <v>215</v>
      </c>
      <c r="F12" s="1"/>
      <c r="G12" s="1"/>
    </row>
    <row r="13" spans="1:7" x14ac:dyDescent="0.25">
      <c r="A13" s="1">
        <v>12</v>
      </c>
      <c r="B13" s="1"/>
      <c r="C13" s="1">
        <v>2006</v>
      </c>
      <c r="D13" s="1"/>
      <c r="E13" s="1" t="s">
        <v>216</v>
      </c>
      <c r="F13" s="1"/>
      <c r="G13" s="1"/>
    </row>
    <row r="14" spans="1:7" x14ac:dyDescent="0.25">
      <c r="A14" s="1">
        <v>13</v>
      </c>
      <c r="B14" s="1"/>
      <c r="C14" s="1">
        <v>2007</v>
      </c>
      <c r="D14" s="1"/>
      <c r="E14" s="1"/>
      <c r="F14" s="1"/>
      <c r="G14" s="1"/>
    </row>
    <row r="15" spans="1:7" x14ac:dyDescent="0.25">
      <c r="A15" s="1">
        <v>14</v>
      </c>
      <c r="B15" s="1"/>
      <c r="C15" s="1">
        <v>2008</v>
      </c>
      <c r="D15" s="1"/>
      <c r="E15" s="1"/>
      <c r="F15" s="1"/>
      <c r="G15" s="1"/>
    </row>
    <row r="16" spans="1:7" x14ac:dyDescent="0.25">
      <c r="A16" s="1">
        <v>15</v>
      </c>
      <c r="B16" s="1"/>
      <c r="C16" s="1">
        <v>2009</v>
      </c>
      <c r="D16" s="1"/>
      <c r="E16" s="1"/>
      <c r="F16" s="1"/>
      <c r="G16" s="1"/>
    </row>
    <row r="17" spans="1:7" x14ac:dyDescent="0.25">
      <c r="A17" s="1">
        <v>16</v>
      </c>
      <c r="B17" s="1"/>
      <c r="C17" s="1">
        <v>2010</v>
      </c>
      <c r="D17" s="1"/>
      <c r="E17" s="1"/>
      <c r="F17" s="1"/>
      <c r="G17" s="1"/>
    </row>
    <row r="18" spans="1:7" x14ac:dyDescent="0.25">
      <c r="A18" s="1">
        <v>17</v>
      </c>
      <c r="B18" s="1"/>
      <c r="C18" s="1">
        <v>2011</v>
      </c>
      <c r="D18" s="1"/>
      <c r="E18" s="1"/>
      <c r="F18" s="1"/>
      <c r="G18" s="1"/>
    </row>
    <row r="19" spans="1:7" x14ac:dyDescent="0.25">
      <c r="A19" s="1">
        <v>18</v>
      </c>
      <c r="B19" s="1"/>
      <c r="C19" s="1">
        <v>2012</v>
      </c>
      <c r="D19" s="1"/>
      <c r="E19" s="1"/>
      <c r="F19" s="1"/>
      <c r="G19" s="1"/>
    </row>
    <row r="20" spans="1:7" x14ac:dyDescent="0.25">
      <c r="A20" s="1">
        <v>19</v>
      </c>
      <c r="B20" s="1"/>
      <c r="C20" s="1">
        <v>2013</v>
      </c>
      <c r="D20" s="1"/>
      <c r="E20" s="1"/>
      <c r="F20" s="1"/>
      <c r="G20" s="1"/>
    </row>
    <row r="21" spans="1:7" x14ac:dyDescent="0.25">
      <c r="A21" s="1">
        <v>20</v>
      </c>
      <c r="B21" s="1"/>
      <c r="C21" s="1">
        <v>2014</v>
      </c>
      <c r="D21" s="1"/>
      <c r="E21" s="1"/>
      <c r="F21" s="1"/>
      <c r="G21" s="1"/>
    </row>
    <row r="22" spans="1:7" x14ac:dyDescent="0.25">
      <c r="A22" s="1">
        <v>21</v>
      </c>
      <c r="B22" s="1"/>
      <c r="C22" s="1">
        <v>2015</v>
      </c>
      <c r="D22" s="1"/>
      <c r="E22" s="1"/>
      <c r="F22" s="1"/>
      <c r="G22" s="1"/>
    </row>
    <row r="23" spans="1:7" x14ac:dyDescent="0.25">
      <c r="A23" s="1">
        <v>22</v>
      </c>
      <c r="B23" s="1"/>
      <c r="C23" s="1">
        <v>2016</v>
      </c>
      <c r="D23" s="1"/>
      <c r="E23" s="1"/>
      <c r="F23" s="1"/>
      <c r="G23" s="1"/>
    </row>
    <row r="24" spans="1:7" x14ac:dyDescent="0.25">
      <c r="A24" s="1">
        <v>23</v>
      </c>
      <c r="B24" s="1"/>
      <c r="C24" s="1">
        <v>2017</v>
      </c>
      <c r="D24" s="1"/>
      <c r="E24" s="1"/>
      <c r="F24" s="1"/>
      <c r="G24" s="1"/>
    </row>
    <row r="25" spans="1:7" x14ac:dyDescent="0.25">
      <c r="A25" s="1">
        <v>24</v>
      </c>
      <c r="B25" s="1"/>
      <c r="C25" s="1">
        <v>2018</v>
      </c>
      <c r="D25" s="1"/>
      <c r="E25" s="1"/>
      <c r="F25" s="1"/>
      <c r="G25" s="1"/>
    </row>
    <row r="26" spans="1:7" x14ac:dyDescent="0.25">
      <c r="A26" s="1">
        <v>25</v>
      </c>
      <c r="B26" s="1"/>
      <c r="C26" s="1">
        <v>2019</v>
      </c>
      <c r="D26" s="1"/>
      <c r="E26" s="1"/>
      <c r="F26" s="1"/>
      <c r="G26" s="1"/>
    </row>
    <row r="27" spans="1:7" x14ac:dyDescent="0.25">
      <c r="A27" s="1">
        <v>26</v>
      </c>
      <c r="B27" s="1"/>
      <c r="C27" s="1">
        <v>2020</v>
      </c>
      <c r="D27" s="1"/>
      <c r="E27" s="1"/>
      <c r="F27" s="1"/>
      <c r="G27" s="1"/>
    </row>
    <row r="28" spans="1:7" x14ac:dyDescent="0.25">
      <c r="A28" s="1">
        <v>27</v>
      </c>
      <c r="B28" s="1"/>
      <c r="C28" s="1">
        <v>2021</v>
      </c>
      <c r="D28" s="1"/>
      <c r="E28" s="1"/>
      <c r="F28" s="1"/>
      <c r="G28" s="1"/>
    </row>
    <row r="29" spans="1:7" x14ac:dyDescent="0.25">
      <c r="A29" s="1">
        <v>28</v>
      </c>
      <c r="B29" s="1"/>
      <c r="C29" s="1">
        <v>2022</v>
      </c>
      <c r="D29" s="1"/>
      <c r="E29" s="1"/>
      <c r="F29" s="1"/>
      <c r="G29" s="1"/>
    </row>
    <row r="30" spans="1:7" x14ac:dyDescent="0.25">
      <c r="A30" s="1">
        <v>29</v>
      </c>
      <c r="B30" s="1"/>
      <c r="C30" s="1">
        <v>2023</v>
      </c>
      <c r="D30" s="1"/>
      <c r="E30" s="1"/>
      <c r="F30" s="1"/>
      <c r="G30" s="1"/>
    </row>
    <row r="31" spans="1:7" x14ac:dyDescent="0.25">
      <c r="A31" s="1">
        <v>30</v>
      </c>
      <c r="B31" s="1"/>
      <c r="C31" s="1">
        <v>2024</v>
      </c>
      <c r="D31" s="1"/>
      <c r="E31" s="1"/>
      <c r="F31" s="1"/>
      <c r="G31" s="1"/>
    </row>
    <row r="32" spans="1:7" x14ac:dyDescent="0.25">
      <c r="A32" s="1">
        <v>31</v>
      </c>
      <c r="B32" s="1"/>
      <c r="C32" s="1">
        <v>2025</v>
      </c>
      <c r="D32" s="1"/>
      <c r="E32" s="1"/>
      <c r="F32" s="1"/>
      <c r="G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BASICS</vt:lpstr>
      <vt:lpstr>calender</vt:lpstr>
      <vt:lpstr>AHMED</vt:lpstr>
      <vt:lpstr>AROOBA</vt:lpstr>
      <vt:lpstr>ASAD</vt:lpstr>
      <vt:lpstr>MUBASHIR</vt:lpstr>
      <vt:lpstr>SUBHAN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cp:lastPrinted>2025-09-11T07:33:38Z</cp:lastPrinted>
  <dcterms:created xsi:type="dcterms:W3CDTF">2025-09-10T07:17:37Z</dcterms:created>
  <dcterms:modified xsi:type="dcterms:W3CDTF">2025-09-18T09:15:24Z</dcterms:modified>
</cp:coreProperties>
</file>