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Online\githubrep\PowerBI\Demo\Pivot\"/>
    </mc:Choice>
  </mc:AlternateContent>
  <xr:revisionPtr revIDLastSave="0" documentId="13_ncr:1_{470F34EB-279F-431B-B0E0-4B5A958C1B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15" sheetId="1" r:id="rId1"/>
    <sheet name="2014" sheetId="2" r:id="rId2"/>
    <sheet name="2013" sheetId="3" r:id="rId3"/>
    <sheet name="201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7" i="1"/>
  <c r="H7" i="1"/>
  <c r="G7" i="1"/>
  <c r="C7" i="1"/>
  <c r="N47" i="4"/>
  <c r="M47" i="4"/>
  <c r="C47" i="4"/>
  <c r="D46" i="4"/>
  <c r="C46" i="4"/>
  <c r="L45" i="4"/>
  <c r="K45" i="4"/>
  <c r="M44" i="4"/>
  <c r="E44" i="4"/>
  <c r="L43" i="4"/>
  <c r="N42" i="4"/>
  <c r="M42" i="4"/>
  <c r="L42" i="4"/>
  <c r="K42" i="4"/>
  <c r="J42" i="4"/>
  <c r="I42" i="4"/>
  <c r="H42" i="4"/>
  <c r="G42" i="4"/>
  <c r="F42" i="4"/>
  <c r="E42" i="4"/>
  <c r="D42" i="4"/>
  <c r="C42" i="4"/>
  <c r="P42" i="4" s="1"/>
  <c r="L41" i="4"/>
  <c r="K41" i="4"/>
  <c r="J41" i="4"/>
  <c r="I40" i="4"/>
  <c r="E40" i="4"/>
  <c r="N39" i="4"/>
  <c r="M39" i="4"/>
  <c r="L39" i="4"/>
  <c r="K39" i="4"/>
  <c r="J39" i="4"/>
  <c r="I39" i="4"/>
  <c r="H39" i="4"/>
  <c r="G39" i="4"/>
  <c r="F39" i="4"/>
  <c r="E39" i="4"/>
  <c r="D39" i="4"/>
  <c r="C39" i="4"/>
  <c r="P39" i="4" s="1"/>
  <c r="N38" i="4"/>
  <c r="M38" i="4"/>
  <c r="L38" i="4"/>
  <c r="K38" i="4"/>
  <c r="J38" i="4"/>
  <c r="I38" i="4"/>
  <c r="H38" i="4"/>
  <c r="G38" i="4"/>
  <c r="F38" i="4"/>
  <c r="E38" i="4"/>
  <c r="D38" i="4"/>
  <c r="C38" i="4"/>
  <c r="N34" i="4"/>
  <c r="M34" i="4"/>
  <c r="L34" i="4"/>
  <c r="K34" i="4"/>
  <c r="J34" i="4"/>
  <c r="I34" i="4"/>
  <c r="H34" i="4"/>
  <c r="G34" i="4"/>
  <c r="F34" i="4"/>
  <c r="E34" i="4"/>
  <c r="D34" i="4"/>
  <c r="C34" i="4"/>
  <c r="N33" i="4"/>
  <c r="M33" i="4"/>
  <c r="L33" i="4"/>
  <c r="L35" i="4" s="1"/>
  <c r="K33" i="4"/>
  <c r="J33" i="4"/>
  <c r="I33" i="4"/>
  <c r="H33" i="4"/>
  <c r="G33" i="4"/>
  <c r="F33" i="4"/>
  <c r="E33" i="4"/>
  <c r="D33" i="4"/>
  <c r="C33" i="4"/>
  <c r="N32" i="4"/>
  <c r="M32" i="4"/>
  <c r="L32" i="4"/>
  <c r="K32" i="4"/>
  <c r="J32" i="4"/>
  <c r="I32" i="4"/>
  <c r="H32" i="4"/>
  <c r="H35" i="4" s="1"/>
  <c r="G32" i="4"/>
  <c r="F32" i="4"/>
  <c r="E32" i="4"/>
  <c r="D32" i="4"/>
  <c r="C32" i="4"/>
  <c r="P31" i="4"/>
  <c r="P30" i="4"/>
  <c r="P29" i="4"/>
  <c r="N28" i="4"/>
  <c r="M28" i="4"/>
  <c r="M35" i="4" s="1"/>
  <c r="L28" i="4"/>
  <c r="K28" i="4"/>
  <c r="J28" i="4"/>
  <c r="I28" i="4"/>
  <c r="I35" i="4" s="1"/>
  <c r="H28" i="4"/>
  <c r="G28" i="4"/>
  <c r="G35" i="4" s="1"/>
  <c r="F28" i="4"/>
  <c r="E28" i="4"/>
  <c r="E35" i="4" s="1"/>
  <c r="D28" i="4"/>
  <c r="D35" i="4" s="1"/>
  <c r="C28" i="4"/>
  <c r="P27" i="4"/>
  <c r="N23" i="4"/>
  <c r="M23" i="4"/>
  <c r="L23" i="4"/>
  <c r="K23" i="4"/>
  <c r="J23" i="4"/>
  <c r="I23" i="4"/>
  <c r="H23" i="4"/>
  <c r="G23" i="4"/>
  <c r="F23" i="4"/>
  <c r="E23" i="4"/>
  <c r="D23" i="4"/>
  <c r="C23" i="4"/>
  <c r="N22" i="4"/>
  <c r="D22" i="4"/>
  <c r="C22" i="4"/>
  <c r="H21" i="4"/>
  <c r="H49" i="4" s="1"/>
  <c r="I20" i="4"/>
  <c r="I48" i="4" s="1"/>
  <c r="E20" i="4"/>
  <c r="E48" i="4" s="1"/>
  <c r="D20" i="4"/>
  <c r="D48" i="4" s="1"/>
  <c r="C20" i="4"/>
  <c r="K19" i="4"/>
  <c r="K47" i="4" s="1"/>
  <c r="N18" i="4"/>
  <c r="N46" i="4" s="1"/>
  <c r="M18" i="4"/>
  <c r="M22" i="4" s="1"/>
  <c r="L18" i="4"/>
  <c r="L46" i="4" s="1"/>
  <c r="K18" i="4"/>
  <c r="K46" i="4" s="1"/>
  <c r="J18" i="4"/>
  <c r="J46" i="4" s="1"/>
  <c r="I18" i="4"/>
  <c r="I22" i="4" s="1"/>
  <c r="H18" i="4"/>
  <c r="G18" i="4"/>
  <c r="G46" i="4" s="1"/>
  <c r="F18" i="4"/>
  <c r="F46" i="4" s="1"/>
  <c r="E18" i="4"/>
  <c r="E22" i="4" s="1"/>
  <c r="N17" i="4"/>
  <c r="N45" i="4" s="1"/>
  <c r="M17" i="4"/>
  <c r="M45" i="4" s="1"/>
  <c r="J17" i="4"/>
  <c r="J45" i="4" s="1"/>
  <c r="I17" i="4"/>
  <c r="I45" i="4" s="1"/>
  <c r="H17" i="4"/>
  <c r="H45" i="4" s="1"/>
  <c r="G17" i="4"/>
  <c r="G45" i="4" s="1"/>
  <c r="F17" i="4"/>
  <c r="F45" i="4" s="1"/>
  <c r="E17" i="4"/>
  <c r="D17" i="4"/>
  <c r="D45" i="4" s="1"/>
  <c r="C17" i="4"/>
  <c r="C45" i="4" s="1"/>
  <c r="N16" i="4"/>
  <c r="M16" i="4"/>
  <c r="L16" i="4"/>
  <c r="L44" i="4" s="1"/>
  <c r="K16" i="4"/>
  <c r="K44" i="4" s="1"/>
  <c r="J16" i="4"/>
  <c r="J44" i="4" s="1"/>
  <c r="I16" i="4"/>
  <c r="I44" i="4" s="1"/>
  <c r="H16" i="4"/>
  <c r="H44" i="4" s="1"/>
  <c r="G16" i="4"/>
  <c r="G44" i="4" s="1"/>
  <c r="F16" i="4"/>
  <c r="F44" i="4" s="1"/>
  <c r="E16" i="4"/>
  <c r="D16" i="4"/>
  <c r="D44" i="4" s="1"/>
  <c r="C16" i="4"/>
  <c r="C44" i="4" s="1"/>
  <c r="N15" i="4"/>
  <c r="N43" i="4" s="1"/>
  <c r="M15" i="4"/>
  <c r="M43" i="4" s="1"/>
  <c r="K15" i="4"/>
  <c r="K43" i="4" s="1"/>
  <c r="J15" i="4"/>
  <c r="J43" i="4" s="1"/>
  <c r="I15" i="4"/>
  <c r="I43" i="4" s="1"/>
  <c r="H15" i="4"/>
  <c r="H43" i="4" s="1"/>
  <c r="G15" i="4"/>
  <c r="G43" i="4" s="1"/>
  <c r="F15" i="4"/>
  <c r="F43" i="4" s="1"/>
  <c r="E15" i="4"/>
  <c r="E43" i="4" s="1"/>
  <c r="D15" i="4"/>
  <c r="D43" i="4" s="1"/>
  <c r="C15" i="4"/>
  <c r="C43" i="4" s="1"/>
  <c r="P14" i="4"/>
  <c r="I13" i="4"/>
  <c r="I41" i="4" s="1"/>
  <c r="N12" i="4"/>
  <c r="M12" i="4"/>
  <c r="M21" i="4" s="1"/>
  <c r="M49" i="4" s="1"/>
  <c r="L12" i="4"/>
  <c r="L40" i="4" s="1"/>
  <c r="K12" i="4"/>
  <c r="K21" i="4" s="1"/>
  <c r="K49" i="4" s="1"/>
  <c r="J12" i="4"/>
  <c r="I12" i="4"/>
  <c r="I21" i="4" s="1"/>
  <c r="I49" i="4" s="1"/>
  <c r="H12" i="4"/>
  <c r="H40" i="4" s="1"/>
  <c r="G12" i="4"/>
  <c r="G21" i="4" s="1"/>
  <c r="G49" i="4" s="1"/>
  <c r="F12" i="4"/>
  <c r="E12" i="4"/>
  <c r="E21" i="4" s="1"/>
  <c r="E49" i="4" s="1"/>
  <c r="D12" i="4"/>
  <c r="D40" i="4" s="1"/>
  <c r="C12" i="4"/>
  <c r="C21" i="4" s="1"/>
  <c r="P11" i="4"/>
  <c r="P10" i="4"/>
  <c r="N7" i="4"/>
  <c r="M7" i="4"/>
  <c r="L7" i="4"/>
  <c r="K7" i="4"/>
  <c r="J7" i="4"/>
  <c r="I7" i="4"/>
  <c r="H7" i="4"/>
  <c r="G7" i="4"/>
  <c r="F7" i="4"/>
  <c r="E7" i="4"/>
  <c r="D7" i="4"/>
  <c r="C7" i="4"/>
  <c r="P6" i="4"/>
  <c r="P5" i="4"/>
  <c r="P4" i="4"/>
  <c r="N47" i="3"/>
  <c r="M47" i="3"/>
  <c r="C47" i="3"/>
  <c r="D46" i="3"/>
  <c r="C46" i="3"/>
  <c r="L45" i="3"/>
  <c r="K45" i="3"/>
  <c r="L43" i="3"/>
  <c r="F43" i="3"/>
  <c r="N42" i="3"/>
  <c r="M42" i="3"/>
  <c r="L42" i="3"/>
  <c r="K42" i="3"/>
  <c r="J42" i="3"/>
  <c r="I42" i="3"/>
  <c r="H42" i="3"/>
  <c r="G42" i="3"/>
  <c r="F42" i="3"/>
  <c r="E42" i="3"/>
  <c r="D42" i="3"/>
  <c r="C42" i="3"/>
  <c r="P42" i="3" s="1"/>
  <c r="L41" i="3"/>
  <c r="K41" i="3"/>
  <c r="J41" i="3"/>
  <c r="N39" i="3"/>
  <c r="M39" i="3"/>
  <c r="L39" i="3"/>
  <c r="K39" i="3"/>
  <c r="J39" i="3"/>
  <c r="I39" i="3"/>
  <c r="H39" i="3"/>
  <c r="G39" i="3"/>
  <c r="F39" i="3"/>
  <c r="E39" i="3"/>
  <c r="D39" i="3"/>
  <c r="C39" i="3"/>
  <c r="N38" i="3"/>
  <c r="M38" i="3"/>
  <c r="L38" i="3"/>
  <c r="K38" i="3"/>
  <c r="J38" i="3"/>
  <c r="I38" i="3"/>
  <c r="H38" i="3"/>
  <c r="G38" i="3"/>
  <c r="F38" i="3"/>
  <c r="E38" i="3"/>
  <c r="D38" i="3"/>
  <c r="C38" i="3"/>
  <c r="J35" i="3"/>
  <c r="N34" i="3"/>
  <c r="M34" i="3"/>
  <c r="L34" i="3"/>
  <c r="K34" i="3"/>
  <c r="J34" i="3"/>
  <c r="I34" i="3"/>
  <c r="H34" i="3"/>
  <c r="G34" i="3"/>
  <c r="F34" i="3"/>
  <c r="E34" i="3"/>
  <c r="D34" i="3"/>
  <c r="C34" i="3"/>
  <c r="N33" i="3"/>
  <c r="M33" i="3"/>
  <c r="L33" i="3"/>
  <c r="K33" i="3"/>
  <c r="J33" i="3"/>
  <c r="I33" i="3"/>
  <c r="H33" i="3"/>
  <c r="G33" i="3"/>
  <c r="F33" i="3"/>
  <c r="E33" i="3"/>
  <c r="D33" i="3"/>
  <c r="C33" i="3"/>
  <c r="P33" i="3" s="1"/>
  <c r="N32" i="3"/>
  <c r="M32" i="3"/>
  <c r="L32" i="3"/>
  <c r="K32" i="3"/>
  <c r="J32" i="3"/>
  <c r="I32" i="3"/>
  <c r="H32" i="3"/>
  <c r="G32" i="3"/>
  <c r="F32" i="3"/>
  <c r="E32" i="3"/>
  <c r="D32" i="3"/>
  <c r="C32" i="3"/>
  <c r="P31" i="3"/>
  <c r="P30" i="3"/>
  <c r="P29" i="3"/>
  <c r="N28" i="3"/>
  <c r="N35" i="3" s="1"/>
  <c r="M28" i="3"/>
  <c r="L28" i="3"/>
  <c r="K28" i="3"/>
  <c r="J28" i="3"/>
  <c r="I28" i="3"/>
  <c r="H28" i="3"/>
  <c r="G28" i="3"/>
  <c r="F28" i="3"/>
  <c r="F35" i="3" s="1"/>
  <c r="E28" i="3"/>
  <c r="D28" i="3"/>
  <c r="C28" i="3"/>
  <c r="P27" i="3"/>
  <c r="N23" i="3"/>
  <c r="M23" i="3"/>
  <c r="L23" i="3"/>
  <c r="K23" i="3"/>
  <c r="J23" i="3"/>
  <c r="I23" i="3"/>
  <c r="H23" i="3"/>
  <c r="G23" i="3"/>
  <c r="F23" i="3"/>
  <c r="E23" i="3"/>
  <c r="D23" i="3"/>
  <c r="C23" i="3"/>
  <c r="P23" i="3" s="1"/>
  <c r="D22" i="3"/>
  <c r="C22" i="3"/>
  <c r="N21" i="3"/>
  <c r="N49" i="3" s="1"/>
  <c r="F21" i="3"/>
  <c r="F49" i="3" s="1"/>
  <c r="K20" i="3"/>
  <c r="K48" i="3" s="1"/>
  <c r="G20" i="3"/>
  <c r="G48" i="3" s="1"/>
  <c r="D20" i="3"/>
  <c r="D48" i="3" s="1"/>
  <c r="C20" i="3"/>
  <c r="C48" i="3" s="1"/>
  <c r="F19" i="3"/>
  <c r="F47" i="3" s="1"/>
  <c r="N18" i="3"/>
  <c r="M18" i="3"/>
  <c r="M22" i="3" s="1"/>
  <c r="L18" i="3"/>
  <c r="L46" i="3" s="1"/>
  <c r="K18" i="3"/>
  <c r="K46" i="3" s="1"/>
  <c r="J18" i="3"/>
  <c r="J20" i="3" s="1"/>
  <c r="J48" i="3" s="1"/>
  <c r="I18" i="3"/>
  <c r="I22" i="3" s="1"/>
  <c r="H18" i="3"/>
  <c r="H20" i="3" s="1"/>
  <c r="H48" i="3" s="1"/>
  <c r="G18" i="3"/>
  <c r="G46" i="3" s="1"/>
  <c r="F18" i="3"/>
  <c r="E18" i="3"/>
  <c r="E22" i="3" s="1"/>
  <c r="N17" i="3"/>
  <c r="N45" i="3" s="1"/>
  <c r="M17" i="3"/>
  <c r="M45" i="3" s="1"/>
  <c r="J17" i="3"/>
  <c r="I17" i="3"/>
  <c r="I45" i="3" s="1"/>
  <c r="H17" i="3"/>
  <c r="H45" i="3" s="1"/>
  <c r="G17" i="3"/>
  <c r="G45" i="3" s="1"/>
  <c r="F17" i="3"/>
  <c r="F45" i="3" s="1"/>
  <c r="E17" i="3"/>
  <c r="E45" i="3" s="1"/>
  <c r="D17" i="3"/>
  <c r="D45" i="3" s="1"/>
  <c r="C17" i="3"/>
  <c r="N16" i="3"/>
  <c r="M16" i="3"/>
  <c r="M44" i="3" s="1"/>
  <c r="L16" i="3"/>
  <c r="L44" i="3" s="1"/>
  <c r="K16" i="3"/>
  <c r="K44" i="3" s="1"/>
  <c r="J16" i="3"/>
  <c r="J44" i="3" s="1"/>
  <c r="I16" i="3"/>
  <c r="I44" i="3" s="1"/>
  <c r="H16" i="3"/>
  <c r="H44" i="3" s="1"/>
  <c r="G16" i="3"/>
  <c r="G44" i="3" s="1"/>
  <c r="F16" i="3"/>
  <c r="F44" i="3" s="1"/>
  <c r="E16" i="3"/>
  <c r="E44" i="3" s="1"/>
  <c r="D16" i="3"/>
  <c r="D44" i="3" s="1"/>
  <c r="C16" i="3"/>
  <c r="C44" i="3" s="1"/>
  <c r="N15" i="3"/>
  <c r="N43" i="3" s="1"/>
  <c r="M15" i="3"/>
  <c r="M43" i="3" s="1"/>
  <c r="K15" i="3"/>
  <c r="K43" i="3" s="1"/>
  <c r="J15" i="3"/>
  <c r="J43" i="3" s="1"/>
  <c r="I15" i="3"/>
  <c r="I43" i="3" s="1"/>
  <c r="H15" i="3"/>
  <c r="H43" i="3" s="1"/>
  <c r="G15" i="3"/>
  <c r="G43" i="3" s="1"/>
  <c r="F15" i="3"/>
  <c r="E15" i="3"/>
  <c r="E43" i="3" s="1"/>
  <c r="D15" i="3"/>
  <c r="D43" i="3" s="1"/>
  <c r="C15" i="3"/>
  <c r="P14" i="3"/>
  <c r="G13" i="3"/>
  <c r="G41" i="3" s="1"/>
  <c r="N12" i="3"/>
  <c r="N40" i="3" s="1"/>
  <c r="M12" i="3"/>
  <c r="M21" i="3" s="1"/>
  <c r="M49" i="3" s="1"/>
  <c r="L12" i="3"/>
  <c r="K12" i="3"/>
  <c r="J12" i="3"/>
  <c r="J40" i="3" s="1"/>
  <c r="I12" i="3"/>
  <c r="I40" i="3" s="1"/>
  <c r="H12" i="3"/>
  <c r="G12" i="3"/>
  <c r="F12" i="3"/>
  <c r="F40" i="3" s="1"/>
  <c r="E12" i="3"/>
  <c r="E40" i="3" s="1"/>
  <c r="D12" i="3"/>
  <c r="C12" i="3"/>
  <c r="P11" i="3"/>
  <c r="P10" i="3"/>
  <c r="N7" i="3"/>
  <c r="M7" i="3"/>
  <c r="L7" i="3"/>
  <c r="K7" i="3"/>
  <c r="J7" i="3"/>
  <c r="I7" i="3"/>
  <c r="H7" i="3"/>
  <c r="G7" i="3"/>
  <c r="F7" i="3"/>
  <c r="E7" i="3"/>
  <c r="D7" i="3"/>
  <c r="C7" i="3"/>
  <c r="P6" i="3"/>
  <c r="P5" i="3"/>
  <c r="P4" i="3"/>
  <c r="N47" i="2"/>
  <c r="M47" i="2"/>
  <c r="C47" i="2"/>
  <c r="D46" i="2"/>
  <c r="C46" i="2"/>
  <c r="L45" i="2"/>
  <c r="K45" i="2"/>
  <c r="L43" i="2"/>
  <c r="N42" i="2"/>
  <c r="M42" i="2"/>
  <c r="L42" i="2"/>
  <c r="K42" i="2"/>
  <c r="J42" i="2"/>
  <c r="I42" i="2"/>
  <c r="H42" i="2"/>
  <c r="G42" i="2"/>
  <c r="F42" i="2"/>
  <c r="E42" i="2"/>
  <c r="D42" i="2"/>
  <c r="C42" i="2"/>
  <c r="L41" i="2"/>
  <c r="K41" i="2"/>
  <c r="J41" i="2"/>
  <c r="N39" i="2"/>
  <c r="M39" i="2"/>
  <c r="L39" i="2"/>
  <c r="K39" i="2"/>
  <c r="J39" i="2"/>
  <c r="I39" i="2"/>
  <c r="H39" i="2"/>
  <c r="G39" i="2"/>
  <c r="F39" i="2"/>
  <c r="E39" i="2"/>
  <c r="D39" i="2"/>
  <c r="C39" i="2"/>
  <c r="N38" i="2"/>
  <c r="M38" i="2"/>
  <c r="L38" i="2"/>
  <c r="K38" i="2"/>
  <c r="J38" i="2"/>
  <c r="I38" i="2"/>
  <c r="H38" i="2"/>
  <c r="G38" i="2"/>
  <c r="F38" i="2"/>
  <c r="E38" i="2"/>
  <c r="D38" i="2"/>
  <c r="C38" i="2"/>
  <c r="N34" i="2"/>
  <c r="M34" i="2"/>
  <c r="L34" i="2"/>
  <c r="K34" i="2"/>
  <c r="J34" i="2"/>
  <c r="I34" i="2"/>
  <c r="H34" i="2"/>
  <c r="G34" i="2"/>
  <c r="F34" i="2"/>
  <c r="E34" i="2"/>
  <c r="D34" i="2"/>
  <c r="C34" i="2"/>
  <c r="P34" i="2" s="1"/>
  <c r="N33" i="2"/>
  <c r="M33" i="2"/>
  <c r="L33" i="2"/>
  <c r="K33" i="2"/>
  <c r="J33" i="2"/>
  <c r="I33" i="2"/>
  <c r="H33" i="2"/>
  <c r="H35" i="2" s="1"/>
  <c r="G33" i="2"/>
  <c r="F33" i="2"/>
  <c r="E33" i="2"/>
  <c r="D33" i="2"/>
  <c r="C33" i="2"/>
  <c r="N32" i="2"/>
  <c r="M32" i="2"/>
  <c r="L32" i="2"/>
  <c r="K32" i="2"/>
  <c r="J32" i="2"/>
  <c r="I32" i="2"/>
  <c r="H32" i="2"/>
  <c r="G32" i="2"/>
  <c r="F32" i="2"/>
  <c r="E32" i="2"/>
  <c r="D32" i="2"/>
  <c r="C32" i="2"/>
  <c r="P32" i="2" s="1"/>
  <c r="P31" i="2"/>
  <c r="P30" i="2"/>
  <c r="P29" i="2"/>
  <c r="N28" i="2"/>
  <c r="N35" i="2" s="1"/>
  <c r="M28" i="2"/>
  <c r="L28" i="2"/>
  <c r="K28" i="2"/>
  <c r="K35" i="2" s="1"/>
  <c r="J28" i="2"/>
  <c r="J35" i="2" s="1"/>
  <c r="I28" i="2"/>
  <c r="H28" i="2"/>
  <c r="G28" i="2"/>
  <c r="G35" i="2" s="1"/>
  <c r="F28" i="2"/>
  <c r="F35" i="2" s="1"/>
  <c r="E28" i="2"/>
  <c r="D28" i="2"/>
  <c r="C28" i="2"/>
  <c r="P27" i="2"/>
  <c r="N23" i="2"/>
  <c r="M23" i="2"/>
  <c r="L23" i="2"/>
  <c r="K23" i="2"/>
  <c r="J23" i="2"/>
  <c r="I23" i="2"/>
  <c r="H23" i="2"/>
  <c r="G23" i="2"/>
  <c r="F23" i="2"/>
  <c r="E23" i="2"/>
  <c r="D23" i="2"/>
  <c r="C23" i="2"/>
  <c r="N22" i="2"/>
  <c r="M22" i="2"/>
  <c r="I22" i="2"/>
  <c r="D22" i="2"/>
  <c r="C22" i="2"/>
  <c r="C21" i="2"/>
  <c r="C49" i="2" s="1"/>
  <c r="M20" i="2"/>
  <c r="M48" i="2" s="1"/>
  <c r="E20" i="2"/>
  <c r="E48" i="2" s="1"/>
  <c r="D20" i="2"/>
  <c r="D48" i="2" s="1"/>
  <c r="C20" i="2"/>
  <c r="C48" i="2" s="1"/>
  <c r="K19" i="2"/>
  <c r="K47" i="2" s="1"/>
  <c r="N18" i="2"/>
  <c r="N46" i="2" s="1"/>
  <c r="M18" i="2"/>
  <c r="M46" i="2" s="1"/>
  <c r="L18" i="2"/>
  <c r="L46" i="2" s="1"/>
  <c r="K18" i="2"/>
  <c r="K20" i="2" s="1"/>
  <c r="K48" i="2" s="1"/>
  <c r="J18" i="2"/>
  <c r="J20" i="2" s="1"/>
  <c r="J48" i="2" s="1"/>
  <c r="I18" i="2"/>
  <c r="I46" i="2" s="1"/>
  <c r="H18" i="2"/>
  <c r="H46" i="2" s="1"/>
  <c r="G18" i="2"/>
  <c r="G46" i="2" s="1"/>
  <c r="F18" i="2"/>
  <c r="F46" i="2" s="1"/>
  <c r="E18" i="2"/>
  <c r="E46" i="2" s="1"/>
  <c r="N17" i="2"/>
  <c r="N45" i="2" s="1"/>
  <c r="M17" i="2"/>
  <c r="M45" i="2" s="1"/>
  <c r="J17" i="2"/>
  <c r="J45" i="2" s="1"/>
  <c r="I17" i="2"/>
  <c r="I45" i="2" s="1"/>
  <c r="H17" i="2"/>
  <c r="H45" i="2" s="1"/>
  <c r="G17" i="2"/>
  <c r="G45" i="2" s="1"/>
  <c r="F17" i="2"/>
  <c r="F45" i="2" s="1"/>
  <c r="E17" i="2"/>
  <c r="E45" i="2" s="1"/>
  <c r="D17" i="2"/>
  <c r="D45" i="2" s="1"/>
  <c r="C17" i="2"/>
  <c r="C45" i="2" s="1"/>
  <c r="N16" i="2"/>
  <c r="M16" i="2"/>
  <c r="M44" i="2" s="1"/>
  <c r="L16" i="2"/>
  <c r="L44" i="2" s="1"/>
  <c r="K16" i="2"/>
  <c r="K44" i="2" s="1"/>
  <c r="J16" i="2"/>
  <c r="J44" i="2" s="1"/>
  <c r="I16" i="2"/>
  <c r="I44" i="2" s="1"/>
  <c r="H16" i="2"/>
  <c r="H44" i="2" s="1"/>
  <c r="G16" i="2"/>
  <c r="G44" i="2" s="1"/>
  <c r="F16" i="2"/>
  <c r="F44" i="2" s="1"/>
  <c r="E16" i="2"/>
  <c r="E44" i="2" s="1"/>
  <c r="D16" i="2"/>
  <c r="D44" i="2" s="1"/>
  <c r="C16" i="2"/>
  <c r="C44" i="2" s="1"/>
  <c r="P44" i="2" s="1"/>
  <c r="N15" i="2"/>
  <c r="N43" i="2" s="1"/>
  <c r="M15" i="2"/>
  <c r="M43" i="2" s="1"/>
  <c r="K15" i="2"/>
  <c r="K43" i="2" s="1"/>
  <c r="J15" i="2"/>
  <c r="J43" i="2" s="1"/>
  <c r="I15" i="2"/>
  <c r="I43" i="2" s="1"/>
  <c r="H15" i="2"/>
  <c r="H43" i="2" s="1"/>
  <c r="G15" i="2"/>
  <c r="G43" i="2" s="1"/>
  <c r="F15" i="2"/>
  <c r="F43" i="2" s="1"/>
  <c r="E15" i="2"/>
  <c r="E43" i="2" s="1"/>
  <c r="D15" i="2"/>
  <c r="D43" i="2" s="1"/>
  <c r="C15" i="2"/>
  <c r="C43" i="2" s="1"/>
  <c r="P14" i="2"/>
  <c r="D13" i="2"/>
  <c r="D41" i="2" s="1"/>
  <c r="C13" i="2"/>
  <c r="C41" i="2" s="1"/>
  <c r="N12" i="2"/>
  <c r="N40" i="2" s="1"/>
  <c r="M12" i="2"/>
  <c r="M40" i="2" s="1"/>
  <c r="L12" i="2"/>
  <c r="L40" i="2" s="1"/>
  <c r="K12" i="2"/>
  <c r="K21" i="2" s="1"/>
  <c r="K49" i="2" s="1"/>
  <c r="J12" i="2"/>
  <c r="J40" i="2" s="1"/>
  <c r="I12" i="2"/>
  <c r="H12" i="2"/>
  <c r="H40" i="2" s="1"/>
  <c r="G12" i="2"/>
  <c r="G19" i="2" s="1"/>
  <c r="G47" i="2" s="1"/>
  <c r="F12" i="2"/>
  <c r="F40" i="2" s="1"/>
  <c r="E12" i="2"/>
  <c r="D12" i="2"/>
  <c r="D40" i="2" s="1"/>
  <c r="C12" i="2"/>
  <c r="P11" i="2"/>
  <c r="P10" i="2"/>
  <c r="N7" i="2"/>
  <c r="M7" i="2"/>
  <c r="L7" i="2"/>
  <c r="K7" i="2"/>
  <c r="J7" i="2"/>
  <c r="I7" i="2"/>
  <c r="H7" i="2"/>
  <c r="G7" i="2"/>
  <c r="F7" i="2"/>
  <c r="E7" i="2"/>
  <c r="D7" i="2"/>
  <c r="C7" i="2"/>
  <c r="P6" i="2"/>
  <c r="P5" i="2"/>
  <c r="P4" i="2"/>
  <c r="N47" i="1"/>
  <c r="M47" i="1"/>
  <c r="C47" i="1"/>
  <c r="D46" i="1"/>
  <c r="C46" i="1"/>
  <c r="L45" i="1"/>
  <c r="K45" i="1"/>
  <c r="L43" i="1"/>
  <c r="N42" i="1"/>
  <c r="M42" i="1"/>
  <c r="L42" i="1"/>
  <c r="K42" i="1"/>
  <c r="J42" i="1"/>
  <c r="I42" i="1"/>
  <c r="H42" i="1"/>
  <c r="G42" i="1"/>
  <c r="F42" i="1"/>
  <c r="E42" i="1"/>
  <c r="D42" i="1"/>
  <c r="C42" i="1"/>
  <c r="L41" i="1"/>
  <c r="K41" i="1"/>
  <c r="J41" i="1"/>
  <c r="N39" i="1"/>
  <c r="M39" i="1"/>
  <c r="L39" i="1"/>
  <c r="K39" i="1"/>
  <c r="J39" i="1"/>
  <c r="I39" i="1"/>
  <c r="H39" i="1"/>
  <c r="G39" i="1"/>
  <c r="F39" i="1"/>
  <c r="E39" i="1"/>
  <c r="D39" i="1"/>
  <c r="C39" i="1"/>
  <c r="P39" i="1" s="1"/>
  <c r="N38" i="1"/>
  <c r="M38" i="1"/>
  <c r="L38" i="1"/>
  <c r="K38" i="1"/>
  <c r="J38" i="1"/>
  <c r="I38" i="1"/>
  <c r="H38" i="1"/>
  <c r="G38" i="1"/>
  <c r="F38" i="1"/>
  <c r="E38" i="1"/>
  <c r="D38" i="1"/>
  <c r="C38" i="1"/>
  <c r="N34" i="1"/>
  <c r="M34" i="1"/>
  <c r="L34" i="1"/>
  <c r="K34" i="1"/>
  <c r="J34" i="1"/>
  <c r="I34" i="1"/>
  <c r="H34" i="1"/>
  <c r="G34" i="1"/>
  <c r="F34" i="1"/>
  <c r="E34" i="1"/>
  <c r="D34" i="1"/>
  <c r="C34" i="1"/>
  <c r="N33" i="1"/>
  <c r="M33" i="1"/>
  <c r="L33" i="1"/>
  <c r="K33" i="1"/>
  <c r="J33" i="1"/>
  <c r="I33" i="1"/>
  <c r="H33" i="1"/>
  <c r="G33" i="1"/>
  <c r="F33" i="1"/>
  <c r="E33" i="1"/>
  <c r="D33" i="1"/>
  <c r="C33" i="1"/>
  <c r="N32" i="1"/>
  <c r="M32" i="1"/>
  <c r="L32" i="1"/>
  <c r="K32" i="1"/>
  <c r="J32" i="1"/>
  <c r="I32" i="1"/>
  <c r="H32" i="1"/>
  <c r="G32" i="1"/>
  <c r="F32" i="1"/>
  <c r="E32" i="1"/>
  <c r="D32" i="1"/>
  <c r="C32" i="1"/>
  <c r="P32" i="1" s="1"/>
  <c r="P31" i="1"/>
  <c r="P30" i="1"/>
  <c r="P29" i="1"/>
  <c r="N28" i="1"/>
  <c r="M28" i="1"/>
  <c r="M35" i="1" s="1"/>
  <c r="L28" i="1"/>
  <c r="K28" i="1"/>
  <c r="J28" i="1"/>
  <c r="I28" i="1"/>
  <c r="H28" i="1"/>
  <c r="G28" i="1"/>
  <c r="F28" i="1"/>
  <c r="E28" i="1"/>
  <c r="E35" i="1" s="1"/>
  <c r="D28" i="1"/>
  <c r="C28" i="1"/>
  <c r="P27" i="1"/>
  <c r="N23" i="1"/>
  <c r="M23" i="1"/>
  <c r="L23" i="1"/>
  <c r="K23" i="1"/>
  <c r="J23" i="1"/>
  <c r="I23" i="1"/>
  <c r="H23" i="1"/>
  <c r="G23" i="1"/>
  <c r="F23" i="1"/>
  <c r="E23" i="1"/>
  <c r="D23" i="1"/>
  <c r="C23" i="1"/>
  <c r="D22" i="1"/>
  <c r="C22" i="1"/>
  <c r="D20" i="1"/>
  <c r="D48" i="1" s="1"/>
  <c r="C20" i="1"/>
  <c r="C48" i="1" s="1"/>
  <c r="N18" i="1"/>
  <c r="N46" i="1" s="1"/>
  <c r="M18" i="1"/>
  <c r="M46" i="1" s="1"/>
  <c r="L18" i="1"/>
  <c r="L22" i="1" s="1"/>
  <c r="K18" i="1"/>
  <c r="K46" i="1" s="1"/>
  <c r="J18" i="1"/>
  <c r="J46" i="1" s="1"/>
  <c r="I18" i="1"/>
  <c r="I46" i="1" s="1"/>
  <c r="H18" i="1"/>
  <c r="H22" i="1" s="1"/>
  <c r="G18" i="1"/>
  <c r="G46" i="1" s="1"/>
  <c r="F18" i="1"/>
  <c r="F46" i="1" s="1"/>
  <c r="E18" i="1"/>
  <c r="E46" i="1" s="1"/>
  <c r="N17" i="1"/>
  <c r="N45" i="1" s="1"/>
  <c r="M17" i="1"/>
  <c r="M45" i="1" s="1"/>
  <c r="J17" i="1"/>
  <c r="J45" i="1" s="1"/>
  <c r="I17" i="1"/>
  <c r="I45" i="1" s="1"/>
  <c r="H17" i="1"/>
  <c r="H45" i="1" s="1"/>
  <c r="G17" i="1"/>
  <c r="G45" i="1" s="1"/>
  <c r="F17" i="1"/>
  <c r="F45" i="1" s="1"/>
  <c r="E17" i="1"/>
  <c r="E45" i="1" s="1"/>
  <c r="D17" i="1"/>
  <c r="D45" i="1" s="1"/>
  <c r="C17" i="1"/>
  <c r="C45" i="1" s="1"/>
  <c r="N16" i="1"/>
  <c r="M16" i="1"/>
  <c r="M44" i="1" s="1"/>
  <c r="L16" i="1"/>
  <c r="L44" i="1" s="1"/>
  <c r="K16" i="1"/>
  <c r="K44" i="1" s="1"/>
  <c r="J16" i="1"/>
  <c r="J44" i="1" s="1"/>
  <c r="I16" i="1"/>
  <c r="I44" i="1" s="1"/>
  <c r="H16" i="1"/>
  <c r="H44" i="1" s="1"/>
  <c r="G16" i="1"/>
  <c r="G44" i="1" s="1"/>
  <c r="F16" i="1"/>
  <c r="F44" i="1" s="1"/>
  <c r="E16" i="1"/>
  <c r="E44" i="1" s="1"/>
  <c r="D16" i="1"/>
  <c r="D44" i="1" s="1"/>
  <c r="C16" i="1"/>
  <c r="C44" i="1" s="1"/>
  <c r="N15" i="1"/>
  <c r="N43" i="1" s="1"/>
  <c r="M15" i="1"/>
  <c r="M43" i="1" s="1"/>
  <c r="K15" i="1"/>
  <c r="K43" i="1" s="1"/>
  <c r="J15" i="1"/>
  <c r="J43" i="1" s="1"/>
  <c r="I15" i="1"/>
  <c r="I43" i="1" s="1"/>
  <c r="H15" i="1"/>
  <c r="H43" i="1" s="1"/>
  <c r="G15" i="1"/>
  <c r="G43" i="1" s="1"/>
  <c r="F15" i="1"/>
  <c r="F43" i="1" s="1"/>
  <c r="E15" i="1"/>
  <c r="E43" i="1" s="1"/>
  <c r="D15" i="1"/>
  <c r="D43" i="1" s="1"/>
  <c r="C15" i="1"/>
  <c r="C43" i="1" s="1"/>
  <c r="P14" i="1"/>
  <c r="N13" i="1"/>
  <c r="N41" i="1" s="1"/>
  <c r="G13" i="1"/>
  <c r="G41" i="1" s="1"/>
  <c r="N12" i="1"/>
  <c r="N21" i="1" s="1"/>
  <c r="N49" i="1" s="1"/>
  <c r="M12" i="1"/>
  <c r="M40" i="1" s="1"/>
  <c r="L12" i="1"/>
  <c r="L40" i="1" s="1"/>
  <c r="K12" i="1"/>
  <c r="K40" i="1" s="1"/>
  <c r="J12" i="1"/>
  <c r="J21" i="1" s="1"/>
  <c r="J49" i="1" s="1"/>
  <c r="I12" i="1"/>
  <c r="I21" i="1" s="1"/>
  <c r="I49" i="1" s="1"/>
  <c r="H12" i="1"/>
  <c r="H40" i="1" s="1"/>
  <c r="G12" i="1"/>
  <c r="G40" i="1" s="1"/>
  <c r="F12" i="1"/>
  <c r="F21" i="1" s="1"/>
  <c r="F49" i="1" s="1"/>
  <c r="E12" i="1"/>
  <c r="E40" i="1" s="1"/>
  <c r="D12" i="1"/>
  <c r="D40" i="1" s="1"/>
  <c r="C12" i="1"/>
  <c r="C40" i="1" s="1"/>
  <c r="P11" i="1"/>
  <c r="P10" i="1"/>
  <c r="N7" i="1"/>
  <c r="M7" i="1"/>
  <c r="L7" i="1"/>
  <c r="I7" i="1"/>
  <c r="F7" i="1"/>
  <c r="E7" i="1"/>
  <c r="D7" i="1"/>
  <c r="P6" i="1"/>
  <c r="P5" i="1"/>
  <c r="P4" i="1" l="1"/>
  <c r="K35" i="1"/>
  <c r="J22" i="2"/>
  <c r="P28" i="2"/>
  <c r="P7" i="3"/>
  <c r="G35" i="3"/>
  <c r="M13" i="1"/>
  <c r="M41" i="1" s="1"/>
  <c r="M50" i="1" s="1"/>
  <c r="D35" i="1"/>
  <c r="P35" i="1" s="1"/>
  <c r="L35" i="1"/>
  <c r="G13" i="2"/>
  <c r="G41" i="2" s="1"/>
  <c r="G21" i="2"/>
  <c r="G49" i="2" s="1"/>
  <c r="H35" i="3"/>
  <c r="E35" i="2"/>
  <c r="M35" i="2"/>
  <c r="F13" i="3"/>
  <c r="F41" i="3" s="1"/>
  <c r="P44" i="3"/>
  <c r="E19" i="3"/>
  <c r="E47" i="3" s="1"/>
  <c r="E21" i="3"/>
  <c r="E49" i="3" s="1"/>
  <c r="P17" i="4"/>
  <c r="I13" i="1"/>
  <c r="I41" i="1" s="1"/>
  <c r="P45" i="2"/>
  <c r="H22" i="3"/>
  <c r="H20" i="2"/>
  <c r="H48" i="2" s="1"/>
  <c r="D35" i="2"/>
  <c r="L35" i="2"/>
  <c r="M13" i="3"/>
  <c r="M41" i="3" s="1"/>
  <c r="I19" i="3"/>
  <c r="I47" i="3" s="1"/>
  <c r="I21" i="3"/>
  <c r="I49" i="3" s="1"/>
  <c r="K35" i="3"/>
  <c r="D13" i="4"/>
  <c r="D41" i="4" s="1"/>
  <c r="D19" i="4"/>
  <c r="G22" i="4"/>
  <c r="P32" i="4"/>
  <c r="P34" i="4"/>
  <c r="E45" i="4"/>
  <c r="C35" i="1"/>
  <c r="P23" i="1"/>
  <c r="C24" i="2"/>
  <c r="P23" i="2"/>
  <c r="M40" i="3"/>
  <c r="H46" i="3"/>
  <c r="G35" i="1"/>
  <c r="C13" i="1"/>
  <c r="C41" i="1" s="1"/>
  <c r="H35" i="1"/>
  <c r="P7" i="2"/>
  <c r="I20" i="2"/>
  <c r="I48" i="2" s="1"/>
  <c r="E22" i="2"/>
  <c r="N13" i="3"/>
  <c r="N41" i="3" s="1"/>
  <c r="J19" i="3"/>
  <c r="J47" i="3" s="1"/>
  <c r="J21" i="3"/>
  <c r="J49" i="3" s="1"/>
  <c r="L22" i="3"/>
  <c r="D35" i="3"/>
  <c r="L35" i="3"/>
  <c r="E13" i="4"/>
  <c r="E41" i="4" s="1"/>
  <c r="G19" i="4"/>
  <c r="G47" i="4" s="1"/>
  <c r="M20" i="4"/>
  <c r="M48" i="4" s="1"/>
  <c r="J22" i="4"/>
  <c r="C35" i="4"/>
  <c r="K35" i="4"/>
  <c r="M40" i="4"/>
  <c r="H13" i="2"/>
  <c r="H41" i="2" s="1"/>
  <c r="P7" i="1"/>
  <c r="P33" i="1"/>
  <c r="P33" i="2"/>
  <c r="C35" i="2"/>
  <c r="P35" i="2" s="1"/>
  <c r="P34" i="3"/>
  <c r="F22" i="4"/>
  <c r="E13" i="1"/>
  <c r="E41" i="1" s="1"/>
  <c r="I35" i="1"/>
  <c r="P42" i="1"/>
  <c r="L20" i="2"/>
  <c r="L48" i="2" s="1"/>
  <c r="F22" i="2"/>
  <c r="I35" i="2"/>
  <c r="P38" i="2"/>
  <c r="H13" i="4"/>
  <c r="H41" i="4" s="1"/>
  <c r="H19" i="4"/>
  <c r="H47" i="4" s="1"/>
  <c r="D21" i="4"/>
  <c r="D49" i="4" s="1"/>
  <c r="K22" i="4"/>
  <c r="L19" i="4"/>
  <c r="L47" i="4" s="1"/>
  <c r="L21" i="4"/>
  <c r="L49" i="4" s="1"/>
  <c r="P23" i="4"/>
  <c r="P33" i="4"/>
  <c r="D13" i="1"/>
  <c r="D41" i="1" s="1"/>
  <c r="H13" i="1"/>
  <c r="H41" i="1" s="1"/>
  <c r="P18" i="1"/>
  <c r="G19" i="1"/>
  <c r="G47" i="1" s="1"/>
  <c r="K19" i="1"/>
  <c r="K47" i="1" s="1"/>
  <c r="H20" i="1"/>
  <c r="H48" i="1" s="1"/>
  <c r="L20" i="1"/>
  <c r="L48" i="1" s="1"/>
  <c r="C21" i="1"/>
  <c r="G21" i="1"/>
  <c r="G49" i="1" s="1"/>
  <c r="K21" i="1"/>
  <c r="K49" i="1" s="1"/>
  <c r="F22" i="1"/>
  <c r="J22" i="1"/>
  <c r="N22" i="1"/>
  <c r="F35" i="1"/>
  <c r="J35" i="1"/>
  <c r="N35" i="1"/>
  <c r="F40" i="1"/>
  <c r="N40" i="1"/>
  <c r="H46" i="1"/>
  <c r="E40" i="2"/>
  <c r="E21" i="2"/>
  <c r="E49" i="2" s="1"/>
  <c r="E19" i="2"/>
  <c r="E47" i="2" s="1"/>
  <c r="E13" i="2"/>
  <c r="E41" i="2" s="1"/>
  <c r="E50" i="2" s="1"/>
  <c r="I40" i="2"/>
  <c r="I21" i="2"/>
  <c r="I49" i="2" s="1"/>
  <c r="I19" i="2"/>
  <c r="I47" i="2" s="1"/>
  <c r="I13" i="2"/>
  <c r="I41" i="2" s="1"/>
  <c r="P15" i="1"/>
  <c r="P17" i="1"/>
  <c r="D19" i="1"/>
  <c r="H19" i="1"/>
  <c r="H47" i="1" s="1"/>
  <c r="H50" i="1" s="1"/>
  <c r="L19" i="1"/>
  <c r="L47" i="1" s="1"/>
  <c r="E20" i="1"/>
  <c r="E48" i="1" s="1"/>
  <c r="I20" i="1"/>
  <c r="I48" i="1" s="1"/>
  <c r="M20" i="1"/>
  <c r="M48" i="1" s="1"/>
  <c r="D21" i="1"/>
  <c r="D49" i="1" s="1"/>
  <c r="H21" i="1"/>
  <c r="H49" i="1" s="1"/>
  <c r="L21" i="1"/>
  <c r="L49" i="1" s="1"/>
  <c r="G22" i="1"/>
  <c r="K22" i="1"/>
  <c r="P28" i="1"/>
  <c r="P38" i="1"/>
  <c r="I40" i="1"/>
  <c r="I50" i="1" s="1"/>
  <c r="L46" i="1"/>
  <c r="P12" i="1"/>
  <c r="F13" i="1"/>
  <c r="F41" i="1" s="1"/>
  <c r="F50" i="1" s="1"/>
  <c r="P43" i="1"/>
  <c r="P44" i="1"/>
  <c r="P16" i="1"/>
  <c r="E19" i="1"/>
  <c r="E47" i="1" s="1"/>
  <c r="E50" i="1" s="1"/>
  <c r="I19" i="1"/>
  <c r="I47" i="1" s="1"/>
  <c r="F20" i="1"/>
  <c r="F48" i="1" s="1"/>
  <c r="J20" i="1"/>
  <c r="J48" i="1" s="1"/>
  <c r="N20" i="1"/>
  <c r="N48" i="1" s="1"/>
  <c r="E21" i="1"/>
  <c r="E49" i="1" s="1"/>
  <c r="M21" i="1"/>
  <c r="M49" i="1" s="1"/>
  <c r="J40" i="1"/>
  <c r="P45" i="1"/>
  <c r="F19" i="1"/>
  <c r="F47" i="1" s="1"/>
  <c r="J19" i="1"/>
  <c r="J47" i="1" s="1"/>
  <c r="G20" i="1"/>
  <c r="G48" i="1" s="1"/>
  <c r="K20" i="1"/>
  <c r="K48" i="1" s="1"/>
  <c r="E22" i="1"/>
  <c r="I22" i="1"/>
  <c r="M22" i="1"/>
  <c r="M24" i="1" s="1"/>
  <c r="C24" i="1"/>
  <c r="K24" i="1"/>
  <c r="P34" i="1"/>
  <c r="P18" i="2"/>
  <c r="G40" i="2"/>
  <c r="G50" i="2" s="1"/>
  <c r="J46" i="2"/>
  <c r="J50" i="2" s="1"/>
  <c r="C43" i="3"/>
  <c r="P43" i="3" s="1"/>
  <c r="P15" i="3"/>
  <c r="C45" i="3"/>
  <c r="P17" i="3"/>
  <c r="P15" i="2"/>
  <c r="P17" i="2"/>
  <c r="D19" i="2"/>
  <c r="H19" i="2"/>
  <c r="H47" i="2" s="1"/>
  <c r="L19" i="2"/>
  <c r="D21" i="2"/>
  <c r="D49" i="2" s="1"/>
  <c r="P49" i="2" s="1"/>
  <c r="H21" i="2"/>
  <c r="H49" i="2" s="1"/>
  <c r="L21" i="2"/>
  <c r="L49" i="2" s="1"/>
  <c r="G22" i="2"/>
  <c r="K22" i="2"/>
  <c r="K24" i="2" s="1"/>
  <c r="P42" i="2"/>
  <c r="K46" i="2"/>
  <c r="C40" i="3"/>
  <c r="C21" i="3"/>
  <c r="G40" i="3"/>
  <c r="G21" i="3"/>
  <c r="G49" i="3" s="1"/>
  <c r="G19" i="3"/>
  <c r="G47" i="3" s="1"/>
  <c r="K40" i="3"/>
  <c r="K21" i="3"/>
  <c r="K49" i="3" s="1"/>
  <c r="K19" i="3"/>
  <c r="K47" i="3" s="1"/>
  <c r="K50" i="3" s="1"/>
  <c r="P12" i="3"/>
  <c r="E35" i="3"/>
  <c r="I35" i="3"/>
  <c r="M35" i="3"/>
  <c r="J45" i="3"/>
  <c r="P12" i="2"/>
  <c r="F13" i="2"/>
  <c r="F41" i="2" s="1"/>
  <c r="M13" i="2"/>
  <c r="M41" i="2" s="1"/>
  <c r="M50" i="2" s="1"/>
  <c r="P43" i="2"/>
  <c r="P16" i="2"/>
  <c r="F20" i="2"/>
  <c r="F48" i="2" s="1"/>
  <c r="N20" i="2"/>
  <c r="N48" i="2" s="1"/>
  <c r="M21" i="2"/>
  <c r="M49" i="2" s="1"/>
  <c r="H22" i="2"/>
  <c r="L22" i="2"/>
  <c r="J24" i="2"/>
  <c r="H50" i="2"/>
  <c r="P39" i="2"/>
  <c r="C40" i="2"/>
  <c r="K40" i="2"/>
  <c r="D40" i="3"/>
  <c r="D21" i="3"/>
  <c r="D49" i="3" s="1"/>
  <c r="D19" i="3"/>
  <c r="D13" i="3"/>
  <c r="D41" i="3" s="1"/>
  <c r="H40" i="3"/>
  <c r="H21" i="3"/>
  <c r="H49" i="3" s="1"/>
  <c r="H19" i="3"/>
  <c r="H47" i="3" s="1"/>
  <c r="H13" i="3"/>
  <c r="H41" i="3" s="1"/>
  <c r="L40" i="3"/>
  <c r="L21" i="3"/>
  <c r="L49" i="3" s="1"/>
  <c r="L19" i="3"/>
  <c r="L47" i="3" s="1"/>
  <c r="L50" i="3" s="1"/>
  <c r="C13" i="3"/>
  <c r="C24" i="3" s="1"/>
  <c r="E46" i="3"/>
  <c r="P46" i="3" s="1"/>
  <c r="E20" i="3"/>
  <c r="P18" i="3"/>
  <c r="I20" i="3"/>
  <c r="I48" i="3" s="1"/>
  <c r="I46" i="3"/>
  <c r="M46" i="3"/>
  <c r="M20" i="3"/>
  <c r="M48" i="3" s="1"/>
  <c r="P32" i="3"/>
  <c r="N13" i="2"/>
  <c r="N41" i="2" s="1"/>
  <c r="N50" i="2" s="1"/>
  <c r="F19" i="2"/>
  <c r="F47" i="2" s="1"/>
  <c r="J19" i="2"/>
  <c r="J47" i="2" s="1"/>
  <c r="G20" i="2"/>
  <c r="G48" i="2" s="1"/>
  <c r="F21" i="2"/>
  <c r="F49" i="2" s="1"/>
  <c r="J21" i="2"/>
  <c r="J49" i="2" s="1"/>
  <c r="N21" i="2"/>
  <c r="N49" i="2" s="1"/>
  <c r="I50" i="2"/>
  <c r="P16" i="3"/>
  <c r="F46" i="3"/>
  <c r="F22" i="3"/>
  <c r="J46" i="3"/>
  <c r="J22" i="3"/>
  <c r="N46" i="3"/>
  <c r="N22" i="3"/>
  <c r="F20" i="3"/>
  <c r="N20" i="3"/>
  <c r="P28" i="3"/>
  <c r="P39" i="3"/>
  <c r="P21" i="4"/>
  <c r="C49" i="4"/>
  <c r="P49" i="4" s="1"/>
  <c r="P15" i="4"/>
  <c r="L20" i="3"/>
  <c r="L48" i="3" s="1"/>
  <c r="C35" i="3"/>
  <c r="P43" i="4"/>
  <c r="P44" i="4"/>
  <c r="P45" i="4"/>
  <c r="E13" i="3"/>
  <c r="E41" i="3" s="1"/>
  <c r="I13" i="3"/>
  <c r="I41" i="3" s="1"/>
  <c r="G22" i="3"/>
  <c r="K22" i="3"/>
  <c r="G50" i="3"/>
  <c r="P38" i="3"/>
  <c r="P7" i="4"/>
  <c r="D47" i="4"/>
  <c r="D50" i="4" s="1"/>
  <c r="F35" i="4"/>
  <c r="J35" i="4"/>
  <c r="N35" i="4"/>
  <c r="F21" i="4"/>
  <c r="F49" i="4" s="1"/>
  <c r="F19" i="4"/>
  <c r="F47" i="4" s="1"/>
  <c r="F40" i="4"/>
  <c r="F13" i="4"/>
  <c r="F41" i="4" s="1"/>
  <c r="J21" i="4"/>
  <c r="J49" i="4" s="1"/>
  <c r="J19" i="4"/>
  <c r="J47" i="4" s="1"/>
  <c r="J40" i="4"/>
  <c r="N21" i="4"/>
  <c r="N49" i="4" s="1"/>
  <c r="N13" i="4"/>
  <c r="N41" i="4" s="1"/>
  <c r="N40" i="4"/>
  <c r="H20" i="4"/>
  <c r="H48" i="4" s="1"/>
  <c r="H22" i="4"/>
  <c r="P22" i="4" s="1"/>
  <c r="L20" i="4"/>
  <c r="L48" i="4" s="1"/>
  <c r="L22" i="4"/>
  <c r="P35" i="4"/>
  <c r="P28" i="4"/>
  <c r="P38" i="4"/>
  <c r="H46" i="4"/>
  <c r="H50" i="4" s="1"/>
  <c r="P12" i="4"/>
  <c r="M13" i="4"/>
  <c r="P16" i="4"/>
  <c r="E19" i="4"/>
  <c r="E47" i="4" s="1"/>
  <c r="I19" i="4"/>
  <c r="F20" i="4"/>
  <c r="F48" i="4" s="1"/>
  <c r="J20" i="4"/>
  <c r="J48" i="4" s="1"/>
  <c r="N20" i="4"/>
  <c r="N48" i="4" s="1"/>
  <c r="E46" i="4"/>
  <c r="P46" i="4" s="1"/>
  <c r="I46" i="4"/>
  <c r="M46" i="4"/>
  <c r="C48" i="4"/>
  <c r="C13" i="4"/>
  <c r="G13" i="4"/>
  <c r="G41" i="4" s="1"/>
  <c r="G20" i="4"/>
  <c r="G48" i="4" s="1"/>
  <c r="K20" i="4"/>
  <c r="K48" i="4" s="1"/>
  <c r="C24" i="4"/>
  <c r="C40" i="4"/>
  <c r="G40" i="4"/>
  <c r="K40" i="4"/>
  <c r="P18" i="4"/>
  <c r="D24" i="4"/>
  <c r="L24" i="4"/>
  <c r="J50" i="3" l="1"/>
  <c r="K24" i="3"/>
  <c r="P22" i="3"/>
  <c r="P22" i="2"/>
  <c r="P22" i="1"/>
  <c r="J50" i="1"/>
  <c r="F50" i="4"/>
  <c r="D24" i="3"/>
  <c r="P48" i="2"/>
  <c r="K50" i="1"/>
  <c r="J24" i="1"/>
  <c r="N50" i="1"/>
  <c r="H24" i="4"/>
  <c r="P41" i="2"/>
  <c r="J50" i="4"/>
  <c r="G24" i="3"/>
  <c r="H50" i="3"/>
  <c r="K50" i="2"/>
  <c r="G50" i="1"/>
  <c r="N50" i="4"/>
  <c r="J24" i="3"/>
  <c r="L50" i="1"/>
  <c r="M50" i="3"/>
  <c r="D24" i="2"/>
  <c r="P46" i="1"/>
  <c r="K50" i="4"/>
  <c r="G50" i="4"/>
  <c r="E24" i="4"/>
  <c r="P35" i="3"/>
  <c r="K24" i="4"/>
  <c r="L50" i="4"/>
  <c r="I50" i="3"/>
  <c r="M24" i="3"/>
  <c r="G24" i="4"/>
  <c r="M41" i="4"/>
  <c r="M50" i="4" s="1"/>
  <c r="M24" i="4"/>
  <c r="F24" i="4"/>
  <c r="E50" i="4"/>
  <c r="P40" i="4"/>
  <c r="P48" i="4"/>
  <c r="P20" i="4"/>
  <c r="P19" i="4"/>
  <c r="C41" i="3"/>
  <c r="P13" i="3"/>
  <c r="D47" i="3"/>
  <c r="P47" i="3" s="1"/>
  <c r="P19" i="3"/>
  <c r="C50" i="2"/>
  <c r="P40" i="2"/>
  <c r="L47" i="2"/>
  <c r="L50" i="2" s="1"/>
  <c r="L24" i="2"/>
  <c r="G24" i="1"/>
  <c r="P48" i="1"/>
  <c r="P41" i="1"/>
  <c r="P40" i="1"/>
  <c r="I24" i="1"/>
  <c r="D47" i="1"/>
  <c r="P47" i="1" s="1"/>
  <c r="P19" i="1"/>
  <c r="I24" i="2"/>
  <c r="D24" i="1"/>
  <c r="P13" i="1"/>
  <c r="C41" i="4"/>
  <c r="P41" i="4" s="1"/>
  <c r="P13" i="4"/>
  <c r="I47" i="4"/>
  <c r="I50" i="4" s="1"/>
  <c r="I24" i="4"/>
  <c r="P24" i="4" s="1"/>
  <c r="N24" i="4"/>
  <c r="J24" i="4"/>
  <c r="N48" i="3"/>
  <c r="N50" i="3" s="1"/>
  <c r="N24" i="3"/>
  <c r="L24" i="3"/>
  <c r="N24" i="2"/>
  <c r="P45" i="3"/>
  <c r="P21" i="2"/>
  <c r="P46" i="2"/>
  <c r="P20" i="1"/>
  <c r="G24" i="2"/>
  <c r="N24" i="1"/>
  <c r="E24" i="1"/>
  <c r="E24" i="2"/>
  <c r="F48" i="3"/>
  <c r="F50" i="3" s="1"/>
  <c r="F24" i="3"/>
  <c r="P20" i="2"/>
  <c r="E48" i="3"/>
  <c r="E50" i="3" s="1"/>
  <c r="P20" i="3"/>
  <c r="H24" i="3"/>
  <c r="C49" i="3"/>
  <c r="P49" i="3" s="1"/>
  <c r="P21" i="3"/>
  <c r="M24" i="2"/>
  <c r="D47" i="2"/>
  <c r="P19" i="2"/>
  <c r="F50" i="2"/>
  <c r="L24" i="1"/>
  <c r="C49" i="1"/>
  <c r="P21" i="1"/>
  <c r="I24" i="3"/>
  <c r="E24" i="3"/>
  <c r="F24" i="2"/>
  <c r="P40" i="3"/>
  <c r="H24" i="2"/>
  <c r="P13" i="2"/>
  <c r="F24" i="1"/>
  <c r="H24" i="1"/>
  <c r="P24" i="3" l="1"/>
  <c r="P47" i="4"/>
  <c r="P24" i="1"/>
  <c r="P24" i="2"/>
  <c r="P49" i="1"/>
  <c r="C50" i="1"/>
  <c r="P47" i="2"/>
  <c r="D50" i="2"/>
  <c r="P50" i="2" s="1"/>
  <c r="D50" i="3"/>
  <c r="C50" i="4"/>
  <c r="P50" i="4" s="1"/>
  <c r="P48" i="3"/>
  <c r="P41" i="3"/>
  <c r="C50" i="3"/>
  <c r="P50" i="3" s="1"/>
  <c r="D50" i="1"/>
  <c r="P5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2015" description="Connection to the '2015' query in the workbook." type="5" refreshedVersion="0" background="1">
    <dbPr connection="Provider=Microsoft.Mashup.OleDb.1;Data Source=$Workbook$;Location=2015" command="SELECT * FROM [2015]"/>
  </connection>
</connections>
</file>

<file path=xl/sharedStrings.xml><?xml version="1.0" encoding="utf-8"?>
<sst xmlns="http://schemas.openxmlformats.org/spreadsheetml/2006/main" count="428" uniqueCount="63">
  <si>
    <t>Category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</si>
  <si>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</si>
  <si>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</si>
  <si>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</si>
  <si>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</si>
  <si>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</si>
  <si>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</si>
  <si>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</si>
  <si>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</si>
  <si>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</si>
  <si>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</si>
  <si>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</si>
  <si>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</si>
  <si>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</si>
  <si>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AdventureWorks Sales Analysis 2015</t>
  </si>
  <si>
    <t>Bikes</t>
  </si>
  <si>
    <t>Components</t>
  </si>
  <si>
    <t>Clothing</t>
  </si>
  <si>
    <t>Accessories</t>
  </si>
  <si>
    <t>Mountain Bikes</t>
  </si>
  <si>
    <t>Road Bikes</t>
  </si>
  <si>
    <t>Touring Bikes</t>
  </si>
  <si>
    <t>Totals</t>
  </si>
  <si>
    <t>Handlebars</t>
  </si>
  <si>
    <t>Bottom Brackets</t>
  </si>
  <si>
    <t>Brakes</t>
  </si>
  <si>
    <t>Chains</t>
  </si>
  <si>
    <t>Cranksets</t>
  </si>
  <si>
    <t>Derailleurs</t>
  </si>
  <si>
    <t>Forks</t>
  </si>
  <si>
    <t>Headsets</t>
  </si>
  <si>
    <t>Mountain Frames</t>
  </si>
  <si>
    <t>Pedals</t>
  </si>
  <si>
    <t>Road Frames</t>
  </si>
  <si>
    <t>Saddles</t>
  </si>
  <si>
    <t>Touring Frames</t>
  </si>
  <si>
    <t>Wheels</t>
  </si>
  <si>
    <t>Bib-Shorts</t>
  </si>
  <si>
    <t>Caps</t>
  </si>
  <si>
    <t>Gloves</t>
  </si>
  <si>
    <t>Jerseys</t>
  </si>
  <si>
    <t>Shorts</t>
  </si>
  <si>
    <t>Socks</t>
  </si>
  <si>
    <t>Tights</t>
  </si>
  <si>
    <t>Vests</t>
  </si>
  <si>
    <t>Bike Racks</t>
  </si>
  <si>
    <t>Bike Stands</t>
  </si>
  <si>
    <t>Bottles and Cages</t>
  </si>
  <si>
    <t>Cleaners</t>
  </si>
  <si>
    <t>Fenders</t>
  </si>
  <si>
    <t>Helmets</t>
  </si>
  <si>
    <t>Hydration Packs</t>
  </si>
  <si>
    <t>Lights</t>
  </si>
  <si>
    <t>Locks</t>
  </si>
  <si>
    <t>Panniers</t>
  </si>
  <si>
    <t>Pumps</t>
  </si>
  <si>
    <t>Tires and Tubes</t>
  </si>
  <si>
    <t>2015 Total</t>
  </si>
  <si>
    <t>All figures are thousands</t>
  </si>
  <si>
    <t>AdventureWorks Sales Analysis 2012</t>
  </si>
  <si>
    <t>AdventureWorks Sales Analysis 2013</t>
  </si>
  <si>
    <t>AdventureWorks Sales Analysis 2014</t>
  </si>
  <si>
    <t>Mountain Bikes (Bikes)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</si>
</sst>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Black"/>
      <family val="2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4" borderId="4" xfId="0" applyFont="1" applyFill="1" applyBorder="1"/>
    <xf numFmtId="0" fontId="1" fillId="3" borderId="0" xfId="0" applyFont="1" applyFill="1" applyAlignment="1">
      <alignment vertical="center" wrapText="1"/>
    </xf>
    <xf numFmtId="0" fontId="3" fillId="4" borderId="6" xfId="0" applyFont="1" applyFill="1" applyBorder="1"/>
    <xf numFmtId="0" fontId="1" fillId="3" borderId="7" xfId="0" applyFont="1" applyFill="1" applyBorder="1"/>
    <xf numFmtId="0" fontId="1" fillId="3" borderId="0" xfId="0" applyFont="1" applyFill="1"/>
    <xf numFmtId="1" fontId="0" fillId="0" borderId="0" xfId="0" applyNumberFormat="1"/>
    <xf numFmtId="1" fontId="0" fillId="2" borderId="7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2" fillId="0" borderId="0" xfId="0" applyFont="1"/>
    <xf numFmtId="0" fontId="4" fillId="5" borderId="1" xfId="0" applyFont="1" applyFill="1" applyBorder="1"/>
    <xf numFmtId="0" fontId="4" fillId="5" borderId="2" xfId="0" applyFont="1" applyFill="1" applyBorder="1"/>
    <xf numFmtId="0" fontId="4" fillId="5" borderId="3" xfId="0" applyFont="1" applyFill="1" applyBorder="1"/>
    <xf numFmtId="0" fontId="3" fillId="4" borderId="4" xfId="0" applyFont="1" applyFill="1" applyBorder="1" applyAlignment="1">
      <alignment vertical="center" wrapText="1"/>
    </xf>
    <xf numFmtId="1" fontId="0" fillId="2" borderId="5" xfId="0" applyNumberFormat="1" applyFill="1" applyBorder="1"/>
    <xf numFmtId="1" fontId="0" fillId="2" borderId="8" xfId="0" applyNumberFormat="1" applyFill="1" applyBorder="1"/>
    <xf numFmtId="0" fontId="0" fillId="3" borderId="7" xfId="0" applyFill="1" applyBorder="1"/>
    <xf numFmtId="0" fontId="3" fillId="0" borderId="4" xfId="0" applyFont="1" applyBorder="1"/>
    <xf numFmtId="0" fontId="1" fillId="0" borderId="0" xfId="0" applyFont="1"/>
    <xf numFmtId="1" fontId="0" fillId="0" borderId="5" xfId="0" applyNumberFormat="1" applyBorder="1"/>
    <xf numFmtId="0" fontId="0" fillId="0" borderId="5" xfId="0" applyBorder="1"/>
    <xf numFmtId="0" fontId="3" fillId="4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'2015'!$B$4</c:f>
              <c:strCache>
                <c:ptCount val="1"/>
                <c:pt idx="0">
                  <c:v>Mountain Bikes (Bikes)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'2015'!$C$4:$N$4</c:f>
              <c:numCache>
                <c:formatCode>General</c:formatCode>
                <c:ptCount val="12"/>
                <c:pt idx="0">
                  <c:v>12460</c:v>
                </c:pt>
                <c:pt idx="1">
                  <c:v>13996</c:v>
                </c:pt>
                <c:pt idx="2">
                  <c:v>16915</c:v>
                </c:pt>
                <c:pt idx="3">
                  <c:v>10808</c:v>
                </c:pt>
                <c:pt idx="4">
                  <c:v>14267</c:v>
                </c:pt>
                <c:pt idx="5">
                  <c:v>13020</c:v>
                </c:pt>
                <c:pt idx="6">
                  <c:v>19545</c:v>
                </c:pt>
                <c:pt idx="7">
                  <c:v>14076</c:v>
                </c:pt>
                <c:pt idx="8">
                  <c:v>12939</c:v>
                </c:pt>
                <c:pt idx="9">
                  <c:v>15769</c:v>
                </c:pt>
                <c:pt idx="10">
                  <c:v>14233</c:v>
                </c:pt>
                <c:pt idx="11">
                  <c:v>15075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B1D-B8A5-9E0E03C64D27}"/>
            </c:ext>
          </c:extLst>
        </c:ser>
        <c:ser>
          <c:idx val="1"/>
          <c:order val="1"/>
          <c:tx>
            <c:strRef>
              <c:f>'2015'!$B$5</c:f>
              <c:strCache>
                <c:ptCount val="1"/>
                <c:pt idx="0">
                  <c:v>Road 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'2015'!$C$5:$N$5</c:f>
              <c:numCache>
                <c:formatCode>General</c:formatCode>
                <c:ptCount val="12"/>
                <c:pt idx="0">
                  <c:v>1983</c:v>
                </c:pt>
                <c:pt idx="1">
                  <c:v>1040</c:v>
                </c:pt>
                <c:pt idx="2">
                  <c:v>1487</c:v>
                </c:pt>
                <c:pt idx="3">
                  <c:v>2492</c:v>
                </c:pt>
                <c:pt idx="4">
                  <c:v>2788</c:v>
                </c:pt>
                <c:pt idx="5">
                  <c:v>2180</c:v>
                </c:pt>
                <c:pt idx="6">
                  <c:v>1982</c:v>
                </c:pt>
                <c:pt idx="7">
                  <c:v>1700</c:v>
                </c:pt>
                <c:pt idx="8">
                  <c:v>1542</c:v>
                </c:pt>
                <c:pt idx="9">
                  <c:v>2007</c:v>
                </c:pt>
                <c:pt idx="10">
                  <c:v>3017</c:v>
                </c:pt>
                <c:pt idx="11">
                  <c:v>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9-4B1D-B8A5-9E0E03C64D27}"/>
            </c:ext>
          </c:extLst>
        </c:ser>
        <c:ser>
          <c:idx val="2"/>
          <c:order val="2"/>
          <c:tx>
            <c:strRef>
              <c:f>'2015'!$B$6</c:f>
              <c:strCache>
                <c:ptCount val="1"/>
                <c:pt idx="0">
                  <c:v>Touring Bikes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'2015'!$C$6:$N$6</c:f>
              <c:numCache>
                <c:formatCode>General</c:formatCode>
                <c:ptCount val="12"/>
                <c:pt idx="0">
                  <c:v>680</c:v>
                </c:pt>
                <c:pt idx="1">
                  <c:v>679</c:v>
                </c:pt>
                <c:pt idx="2">
                  <c:v>912</c:v>
                </c:pt>
                <c:pt idx="3">
                  <c:v>1003</c:v>
                </c:pt>
                <c:pt idx="4">
                  <c:v>1118</c:v>
                </c:pt>
                <c:pt idx="5">
                  <c:v>1072</c:v>
                </c:pt>
                <c:pt idx="6">
                  <c:v>977</c:v>
                </c:pt>
                <c:pt idx="7">
                  <c:v>878</c:v>
                </c:pt>
                <c:pt idx="8">
                  <c:v>765</c:v>
                </c:pt>
                <c:pt idx="9">
                  <c:v>862</c:v>
                </c:pt>
                <c:pt idx="10">
                  <c:v>890</c:v>
                </c:pt>
                <c:pt idx="11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9-4B1D-B8A5-9E0E03C64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04184"/>
        <c:axId val="472300904"/>
      </c:barChart>
      <c:catAx>
        <c:axId val="4723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0904"/>
        <c:crosses val="autoZero"/>
        <c:auto val="1"/>
        <c:lblAlgn val="ctr"/>
        <c:lblOffset val="100"/>
        <c:noMultiLvlLbl val="0"/>
      </c:catAx>
      <c:valAx>
        <c:axId val="4723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'2015'!$B$9</c:f>
              <c:strCache>
                <c:ptCount val="1"/>
                <c:pt idx="0">
                  <c:v>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'2015'!$B$10:$B$23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E-4D94-99A0-763A50A1DE2E}"/>
            </c:ext>
          </c:extLst>
        </c:ser>
        <c:ser>
          <c:idx val="1"/>
          <c:order val="1"/>
          <c:tx>
            <c:strRef>
              <c:f>'2015'!$C$9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'2015'!$C$10:$C$23</c:f>
              <c:numCache>
                <c:formatCode>0</c:formatCode>
                <c:ptCount val="14"/>
                <c:pt idx="0">
                  <c:v>42</c:v>
                </c:pt>
                <c:pt idx="1">
                  <c:v>35</c:v>
                </c:pt>
                <c:pt idx="2">
                  <c:v>28</c:v>
                </c:pt>
                <c:pt idx="3">
                  <c:v>19</c:v>
                </c:pt>
                <c:pt idx="4">
                  <c:v>28</c:v>
                </c:pt>
                <c:pt idx="5">
                  <c:v>23</c:v>
                </c:pt>
                <c:pt idx="6">
                  <c:v>27</c:v>
                </c:pt>
                <c:pt idx="7">
                  <c:v>20</c:v>
                </c:pt>
                <c:pt idx="8">
                  <c:v>54</c:v>
                </c:pt>
                <c:pt idx="9">
                  <c:v>6</c:v>
                </c:pt>
                <c:pt idx="10">
                  <c:v>70.2</c:v>
                </c:pt>
                <c:pt idx="11">
                  <c:v>24.08</c:v>
                </c:pt>
                <c:pt idx="12">
                  <c:v>32.94</c:v>
                </c:pt>
                <c:pt idx="13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E-4D94-99A0-763A50A1DE2E}"/>
            </c:ext>
          </c:extLst>
        </c:ser>
        <c:ser>
          <c:idx val="2"/>
          <c:order val="2"/>
          <c:tx>
            <c:strRef>
              <c:f>'2015'!$D$9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'2015'!$D$10:$D$23</c:f>
              <c:numCache>
                <c:formatCode>0</c:formatCode>
                <c:ptCount val="14"/>
                <c:pt idx="0">
                  <c:v>38</c:v>
                </c:pt>
                <c:pt idx="1">
                  <c:v>32</c:v>
                </c:pt>
                <c:pt idx="2">
                  <c:v>25</c:v>
                </c:pt>
                <c:pt idx="3">
                  <c:v>16</c:v>
                </c:pt>
                <c:pt idx="4">
                  <c:v>25</c:v>
                </c:pt>
                <c:pt idx="5">
                  <c:v>20</c:v>
                </c:pt>
                <c:pt idx="6">
                  <c:v>23</c:v>
                </c:pt>
                <c:pt idx="7">
                  <c:v>17</c:v>
                </c:pt>
                <c:pt idx="8">
                  <c:v>38</c:v>
                </c:pt>
                <c:pt idx="9">
                  <c:v>24.25</c:v>
                </c:pt>
                <c:pt idx="10">
                  <c:v>49.4</c:v>
                </c:pt>
                <c:pt idx="11">
                  <c:v>21.5</c:v>
                </c:pt>
                <c:pt idx="12">
                  <c:v>23.18</c:v>
                </c:pt>
                <c:pt idx="13">
                  <c:v>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2E-4D94-99A0-763A50A1DE2E}"/>
            </c:ext>
          </c:extLst>
        </c:ser>
        <c:ser>
          <c:idx val="3"/>
          <c:order val="3"/>
          <c:tx>
            <c:strRef>
              <c:f>'2015'!$E$9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'2015'!$E$10:$E$23</c:f>
              <c:numCache>
                <c:formatCode>0</c:formatCode>
                <c:ptCount val="14"/>
                <c:pt idx="0">
                  <c:v>56</c:v>
                </c:pt>
                <c:pt idx="1">
                  <c:v>40</c:v>
                </c:pt>
                <c:pt idx="2">
                  <c:v>33</c:v>
                </c:pt>
                <c:pt idx="3">
                  <c:v>24</c:v>
                </c:pt>
                <c:pt idx="4">
                  <c:v>33</c:v>
                </c:pt>
                <c:pt idx="5">
                  <c:v>28</c:v>
                </c:pt>
                <c:pt idx="6">
                  <c:v>41</c:v>
                </c:pt>
                <c:pt idx="7">
                  <c:v>25</c:v>
                </c:pt>
                <c:pt idx="8">
                  <c:v>68.88</c:v>
                </c:pt>
                <c:pt idx="9">
                  <c:v>32.01</c:v>
                </c:pt>
                <c:pt idx="10">
                  <c:v>89.543999999999997</c:v>
                </c:pt>
                <c:pt idx="11">
                  <c:v>28.38</c:v>
                </c:pt>
                <c:pt idx="12">
                  <c:v>42.016799999999996</c:v>
                </c:pt>
                <c:pt idx="13">
                  <c:v>117.60000000000001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2E-4D94-99A0-763A50A1DE2E}"/>
            </c:ext>
          </c:extLst>
        </c:ser>
        <c:ser>
          <c:idx val="4"/>
          <c:order val="4"/>
          <c:tx>
            <c:strRef>
              <c:f>'2015'!$F$9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'2015'!$F$10:$F$23</c:f>
              <c:numCache>
                <c:formatCode>0</c:formatCode>
                <c:ptCount val="14"/>
                <c:pt idx="0">
                  <c:v>60</c:v>
                </c:pt>
                <c:pt idx="1">
                  <c:v>37</c:v>
                </c:pt>
                <c:pt idx="2">
                  <c:v>30</c:v>
                </c:pt>
                <c:pt idx="3">
                  <c:v>21</c:v>
                </c:pt>
                <c:pt idx="4">
                  <c:v>30</c:v>
                </c:pt>
                <c:pt idx="5">
                  <c:v>25</c:v>
                </c:pt>
                <c:pt idx="6">
                  <c:v>45</c:v>
                </c:pt>
                <c:pt idx="7">
                  <c:v>22</c:v>
                </c:pt>
                <c:pt idx="8">
                  <c:v>73.8</c:v>
                </c:pt>
                <c:pt idx="9">
                  <c:v>29.099999999999998</c:v>
                </c:pt>
                <c:pt idx="10">
                  <c:v>95.94</c:v>
                </c:pt>
                <c:pt idx="11">
                  <c:v>25.8</c:v>
                </c:pt>
                <c:pt idx="12">
                  <c:v>45.018000000000001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2E-4D94-99A0-763A50A1DE2E}"/>
            </c:ext>
          </c:extLst>
        </c:ser>
        <c:ser>
          <c:idx val="5"/>
          <c:order val="5"/>
          <c:tx>
            <c:strRef>
              <c:f>'2015'!$G$9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'2015'!$G$10:$G$23</c:f>
              <c:numCache>
                <c:formatCode>0</c:formatCode>
                <c:ptCount val="14"/>
                <c:pt idx="0">
                  <c:v>60</c:v>
                </c:pt>
                <c:pt idx="1">
                  <c:v>35</c:v>
                </c:pt>
                <c:pt idx="2">
                  <c:v>28</c:v>
                </c:pt>
                <c:pt idx="3">
                  <c:v>19</c:v>
                </c:pt>
                <c:pt idx="4">
                  <c:v>28</c:v>
                </c:pt>
                <c:pt idx="5">
                  <c:v>23</c:v>
                </c:pt>
                <c:pt idx="6">
                  <c:v>45</c:v>
                </c:pt>
                <c:pt idx="7">
                  <c:v>20</c:v>
                </c:pt>
                <c:pt idx="8">
                  <c:v>73.8</c:v>
                </c:pt>
                <c:pt idx="9">
                  <c:v>27.16</c:v>
                </c:pt>
                <c:pt idx="10">
                  <c:v>95.94</c:v>
                </c:pt>
                <c:pt idx="11">
                  <c:v>24.08</c:v>
                </c:pt>
                <c:pt idx="12">
                  <c:v>45.018000000000001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2E-4D94-99A0-763A50A1DE2E}"/>
            </c:ext>
          </c:extLst>
        </c:ser>
        <c:ser>
          <c:idx val="6"/>
          <c:order val="6"/>
          <c:tx>
            <c:strRef>
              <c:f>'2015'!$H$9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'2015'!$H$10:$H$23</c:f>
              <c:numCache>
                <c:formatCode>0</c:formatCode>
                <c:ptCount val="14"/>
                <c:pt idx="0">
                  <c:v>53</c:v>
                </c:pt>
                <c:pt idx="1">
                  <c:v>28</c:v>
                </c:pt>
                <c:pt idx="2">
                  <c:v>21</c:v>
                </c:pt>
                <c:pt idx="3">
                  <c:v>12</c:v>
                </c:pt>
                <c:pt idx="4">
                  <c:v>21</c:v>
                </c:pt>
                <c:pt idx="5">
                  <c:v>16</c:v>
                </c:pt>
                <c:pt idx="6">
                  <c:v>38</c:v>
                </c:pt>
                <c:pt idx="7">
                  <c:v>13</c:v>
                </c:pt>
                <c:pt idx="8">
                  <c:v>65.19</c:v>
                </c:pt>
                <c:pt idx="9">
                  <c:v>20.37</c:v>
                </c:pt>
                <c:pt idx="10">
                  <c:v>84.747</c:v>
                </c:pt>
                <c:pt idx="11">
                  <c:v>18.059999999999999</c:v>
                </c:pt>
                <c:pt idx="12">
                  <c:v>39.765899999999995</c:v>
                </c:pt>
                <c:pt idx="13">
                  <c:v>111.30000000000001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2E-4D94-99A0-763A50A1DE2E}"/>
            </c:ext>
          </c:extLst>
        </c:ser>
        <c:ser>
          <c:idx val="7"/>
          <c:order val="7"/>
          <c:tx>
            <c:strRef>
              <c:f>'2015'!$I$9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'2015'!$I$10:$I$23</c:f>
              <c:numCache>
                <c:formatCode>0</c:formatCode>
                <c:ptCount val="14"/>
                <c:pt idx="0">
                  <c:v>42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  <c:pt idx="4">
                  <c:v>15</c:v>
                </c:pt>
                <c:pt idx="5">
                  <c:v>10</c:v>
                </c:pt>
                <c:pt idx="6">
                  <c:v>27</c:v>
                </c:pt>
                <c:pt idx="7">
                  <c:v>7</c:v>
                </c:pt>
                <c:pt idx="8">
                  <c:v>51.66</c:v>
                </c:pt>
                <c:pt idx="9">
                  <c:v>14.549999999999999</c:v>
                </c:pt>
                <c:pt idx="10">
                  <c:v>67.158000000000001</c:v>
                </c:pt>
                <c:pt idx="11">
                  <c:v>12.9</c:v>
                </c:pt>
                <c:pt idx="12">
                  <c:v>31.512599999999996</c:v>
                </c:pt>
                <c:pt idx="13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2E-4D94-99A0-763A50A1DE2E}"/>
            </c:ext>
          </c:extLst>
        </c:ser>
        <c:ser>
          <c:idx val="8"/>
          <c:order val="8"/>
          <c:tx>
            <c:strRef>
              <c:f>'2015'!$J$9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'2015'!$J$10:$J$23</c:f>
              <c:numCache>
                <c:formatCode>0</c:formatCode>
                <c:ptCount val="14"/>
                <c:pt idx="0">
                  <c:v>32</c:v>
                </c:pt>
                <c:pt idx="1">
                  <c:v>17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2</c:v>
                </c:pt>
                <c:pt idx="8">
                  <c:v>39.36</c:v>
                </c:pt>
                <c:pt idx="9">
                  <c:v>9.6999999999999993</c:v>
                </c:pt>
                <c:pt idx="10">
                  <c:v>51.167999999999999</c:v>
                </c:pt>
                <c:pt idx="11">
                  <c:v>8.6</c:v>
                </c:pt>
                <c:pt idx="12">
                  <c:v>24.009599999999999</c:v>
                </c:pt>
                <c:pt idx="13">
                  <c:v>67.2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2E-4D94-99A0-763A50A1DE2E}"/>
            </c:ext>
          </c:extLst>
        </c:ser>
        <c:ser>
          <c:idx val="9"/>
          <c:order val="9"/>
          <c:tx>
            <c:strRef>
              <c:f>'2015'!$K$9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'2015'!$K$10:$K$23</c:f>
              <c:numCache>
                <c:formatCode>0</c:formatCode>
                <c:ptCount val="14"/>
                <c:pt idx="0">
                  <c:v>29</c:v>
                </c:pt>
                <c:pt idx="1">
                  <c:v>14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14</c:v>
                </c:pt>
                <c:pt idx="7">
                  <c:v>2</c:v>
                </c:pt>
                <c:pt idx="8">
                  <c:v>35.67</c:v>
                </c:pt>
                <c:pt idx="9">
                  <c:v>6.79</c:v>
                </c:pt>
                <c:pt idx="10">
                  <c:v>46.371000000000002</c:v>
                </c:pt>
                <c:pt idx="11">
                  <c:v>6.02</c:v>
                </c:pt>
                <c:pt idx="12">
                  <c:v>21.758700000000001</c:v>
                </c:pt>
                <c:pt idx="13">
                  <c:v>60.900000000000006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2E-4D94-99A0-763A50A1DE2E}"/>
            </c:ext>
          </c:extLst>
        </c:ser>
        <c:ser>
          <c:idx val="10"/>
          <c:order val="10"/>
          <c:tx>
            <c:strRef>
              <c:f>'2015'!$L$9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'2015'!$L$10:$L$23</c:f>
              <c:numCache>
                <c:formatCode>0</c:formatCode>
                <c:ptCount val="14"/>
                <c:pt idx="0">
                  <c:v>30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15</c:v>
                </c:pt>
                <c:pt idx="7">
                  <c:v>5</c:v>
                </c:pt>
                <c:pt idx="8">
                  <c:v>36.9</c:v>
                </c:pt>
                <c:pt idx="9">
                  <c:v>2.91</c:v>
                </c:pt>
                <c:pt idx="10">
                  <c:v>47.97</c:v>
                </c:pt>
                <c:pt idx="11">
                  <c:v>2.58</c:v>
                </c:pt>
                <c:pt idx="12">
                  <c:v>22.509</c:v>
                </c:pt>
                <c:pt idx="1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2E-4D94-99A0-763A50A1DE2E}"/>
            </c:ext>
          </c:extLst>
        </c:ser>
        <c:ser>
          <c:idx val="11"/>
          <c:order val="11"/>
          <c:tx>
            <c:strRef>
              <c:f>'2015'!$M$9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'2015'!$M$10:$M$23</c:f>
              <c:numCache>
                <c:formatCode>0</c:formatCode>
                <c:ptCount val="14"/>
                <c:pt idx="0">
                  <c:v>35</c:v>
                </c:pt>
                <c:pt idx="1">
                  <c:v>21</c:v>
                </c:pt>
                <c:pt idx="2">
                  <c:v>14</c:v>
                </c:pt>
                <c:pt idx="3">
                  <c:v>5</c:v>
                </c:pt>
                <c:pt idx="4">
                  <c:v>14</c:v>
                </c:pt>
                <c:pt idx="5">
                  <c:v>9</c:v>
                </c:pt>
                <c:pt idx="6">
                  <c:v>20</c:v>
                </c:pt>
                <c:pt idx="7">
                  <c:v>6</c:v>
                </c:pt>
                <c:pt idx="8">
                  <c:v>43.05</c:v>
                </c:pt>
                <c:pt idx="9">
                  <c:v>3</c:v>
                </c:pt>
                <c:pt idx="10">
                  <c:v>55.964999999999996</c:v>
                </c:pt>
                <c:pt idx="11">
                  <c:v>12.04</c:v>
                </c:pt>
                <c:pt idx="12">
                  <c:v>26.260499999999997</c:v>
                </c:pt>
                <c:pt idx="13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2E-4D94-99A0-763A50A1DE2E}"/>
            </c:ext>
          </c:extLst>
        </c:ser>
        <c:ser>
          <c:idx val="12"/>
          <c:order val="12"/>
          <c:tx>
            <c:strRef>
              <c:f>'2015'!$N$9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'2015'!$N$10:$N$23</c:f>
              <c:numCache>
                <c:formatCode>0</c:formatCode>
                <c:ptCount val="14"/>
                <c:pt idx="0">
                  <c:v>10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  <c:pt idx="4">
                  <c:v>15</c:v>
                </c:pt>
                <c:pt idx="5">
                  <c:v>10</c:v>
                </c:pt>
                <c:pt idx="6">
                  <c:v>-5</c:v>
                </c:pt>
                <c:pt idx="7">
                  <c:v>7</c:v>
                </c:pt>
                <c:pt idx="8">
                  <c:v>12.3</c:v>
                </c:pt>
                <c:pt idx="9">
                  <c:v>4</c:v>
                </c:pt>
                <c:pt idx="10">
                  <c:v>15.990000000000002</c:v>
                </c:pt>
                <c:pt idx="11">
                  <c:v>12.9</c:v>
                </c:pt>
                <c:pt idx="12">
                  <c:v>7.5030000000000001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2E-4D94-99A0-763A50A1D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799032"/>
        <c:axId val="1111796408"/>
      </c:barChart>
      <c:catAx>
        <c:axId val="111179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96408"/>
        <c:crosses val="autoZero"/>
        <c:auto val="1"/>
        <c:lblAlgn val="ctr"/>
        <c:lblOffset val="100"/>
        <c:noMultiLvlLbl val="0"/>
      </c:catAx>
      <c:valAx>
        <c:axId val="11117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9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'2015'!$B$27</c:f>
              <c:strCache>
                <c:ptCount val="1"/>
                <c:pt idx="0">
                  <c:v>Bib-Shorts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'2015'!$C$27:$N$27</c:f>
              <c:numCache>
                <c:formatCode>0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8-4BFC-8085-7326CB53FC0E}"/>
            </c:ext>
          </c:extLst>
        </c:ser>
        <c:ser>
          <c:idx val="1"/>
          <c:order val="1"/>
          <c:tx>
            <c:strRef>
              <c:f>'2015'!$B$28</c:f>
              <c:strCache>
                <c:ptCount val="1"/>
                <c:pt idx="0">
                  <c:v>Caps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'2015'!$C$28:$N$28</c:f>
              <c:numCache>
                <c:formatCode>0</c:formatCode>
                <c:ptCount val="12"/>
                <c:pt idx="0">
                  <c:v>2.94</c:v>
                </c:pt>
                <c:pt idx="1">
                  <c:v>3.78</c:v>
                </c:pt>
                <c:pt idx="2">
                  <c:v>2.94</c:v>
                </c:pt>
                <c:pt idx="3">
                  <c:v>2.52</c:v>
                </c:pt>
                <c:pt idx="4">
                  <c:v>2.52</c:v>
                </c:pt>
                <c:pt idx="5">
                  <c:v>2.1</c:v>
                </c:pt>
                <c:pt idx="6">
                  <c:v>2.1</c:v>
                </c:pt>
                <c:pt idx="7">
                  <c:v>1.68</c:v>
                </c:pt>
                <c:pt idx="8">
                  <c:v>2.94</c:v>
                </c:pt>
                <c:pt idx="9">
                  <c:v>3.36</c:v>
                </c:pt>
                <c:pt idx="10">
                  <c:v>3.78</c:v>
                </c:pt>
                <c:pt idx="11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8-4BFC-8085-7326CB53FC0E}"/>
            </c:ext>
          </c:extLst>
        </c:ser>
        <c:ser>
          <c:idx val="2"/>
          <c:order val="2"/>
          <c:tx>
            <c:strRef>
              <c:f>'2015'!$B$29</c:f>
              <c:strCache>
                <c:ptCount val="1"/>
                <c:pt idx="0">
                  <c:v>Gloves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'2015'!$C$29:$N$29</c:f>
              <c:numCache>
                <c:formatCode>0</c:formatCode>
                <c:ptCount val="12"/>
                <c:pt idx="0">
                  <c:v>10</c:v>
                </c:pt>
                <c:pt idx="1">
                  <c:v>14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8-4BFC-8085-7326CB53FC0E}"/>
            </c:ext>
          </c:extLst>
        </c:ser>
        <c:ser>
          <c:idx val="3"/>
          <c:order val="3"/>
          <c:tx>
            <c:strRef>
              <c:f>'2015'!$B$30</c:f>
              <c:strCache>
                <c:ptCount val="1"/>
                <c:pt idx="0">
                  <c:v>Jerseys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'2015'!$C$30:$N$30</c:f>
              <c:numCache>
                <c:formatCode>0</c:formatCode>
                <c:ptCount val="1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23</c:v>
                </c:pt>
                <c:pt idx="4">
                  <c:v>22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25</c:v>
                </c:pt>
                <c:pt idx="9">
                  <c:v>22</c:v>
                </c:pt>
                <c:pt idx="10">
                  <c:v>34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98-4BFC-8085-7326CB53FC0E}"/>
            </c:ext>
          </c:extLst>
        </c:ser>
        <c:ser>
          <c:idx val="4"/>
          <c:order val="4"/>
          <c:tx>
            <c:strRef>
              <c:f>'2015'!$B$31</c:f>
              <c:strCache>
                <c:ptCount val="1"/>
                <c:pt idx="0">
                  <c:v>Shorts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'2015'!$C$31:$N$31</c:f>
              <c:numCache>
                <c:formatCode>0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98-4BFC-8085-7326CB53FC0E}"/>
            </c:ext>
          </c:extLst>
        </c:ser>
        <c:ser>
          <c:idx val="5"/>
          <c:order val="5"/>
          <c:tx>
            <c:strRef>
              <c:f>'2015'!$B$32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'2015'!$C$32:$N$32</c:f>
              <c:numCache>
                <c:formatCode>0</c:formatCode>
                <c:ptCount val="12"/>
                <c:pt idx="0">
                  <c:v>9</c:v>
                </c:pt>
                <c:pt idx="1">
                  <c:v>12.6</c:v>
                </c:pt>
                <c:pt idx="2">
                  <c:v>8.1</c:v>
                </c:pt>
                <c:pt idx="3">
                  <c:v>5.4</c:v>
                </c:pt>
                <c:pt idx="4">
                  <c:v>4.5</c:v>
                </c:pt>
                <c:pt idx="5">
                  <c:v>1.8</c:v>
                </c:pt>
                <c:pt idx="6">
                  <c:v>1.8</c:v>
                </c:pt>
                <c:pt idx="7">
                  <c:v>0.9</c:v>
                </c:pt>
                <c:pt idx="8">
                  <c:v>3.6</c:v>
                </c:pt>
                <c:pt idx="9">
                  <c:v>5.4</c:v>
                </c:pt>
                <c:pt idx="10">
                  <c:v>7.2</c:v>
                </c:pt>
                <c:pt idx="1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98-4BFC-8085-7326CB53FC0E}"/>
            </c:ext>
          </c:extLst>
        </c:ser>
        <c:ser>
          <c:idx val="6"/>
          <c:order val="6"/>
          <c:tx>
            <c:strRef>
              <c:f>'2015'!$B$33</c:f>
              <c:strCache>
                <c:ptCount val="1"/>
                <c:pt idx="0">
                  <c:v>Tights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'2015'!$C$33:$N$33</c:f>
              <c:numCache>
                <c:formatCode>0</c:formatCode>
                <c:ptCount val="12"/>
                <c:pt idx="0">
                  <c:v>11.899999999999999</c:v>
                </c:pt>
                <c:pt idx="1">
                  <c:v>16.66</c:v>
                </c:pt>
                <c:pt idx="2">
                  <c:v>10.709999999999999</c:v>
                </c:pt>
                <c:pt idx="3">
                  <c:v>7.14</c:v>
                </c:pt>
                <c:pt idx="4">
                  <c:v>5.9499999999999993</c:v>
                </c:pt>
                <c:pt idx="5">
                  <c:v>2.38</c:v>
                </c:pt>
                <c:pt idx="6">
                  <c:v>2.38</c:v>
                </c:pt>
                <c:pt idx="7">
                  <c:v>1.19</c:v>
                </c:pt>
                <c:pt idx="8">
                  <c:v>4.76</c:v>
                </c:pt>
                <c:pt idx="9">
                  <c:v>7.14</c:v>
                </c:pt>
                <c:pt idx="10">
                  <c:v>9.52</c:v>
                </c:pt>
                <c:pt idx="11">
                  <c:v>10.709999999999999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8-4BFC-8085-7326CB53FC0E}"/>
            </c:ext>
          </c:extLst>
        </c:ser>
        <c:ser>
          <c:idx val="7"/>
          <c:order val="7"/>
          <c:tx>
            <c:strRef>
              <c:f>'2015'!$B$34</c:f>
              <c:strCache>
                <c:ptCount val="1"/>
                <c:pt idx="0">
                  <c:v>Vests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'2015'!$C$34:$N$34</c:f>
              <c:numCache>
                <c:formatCode>0</c:formatCode>
                <c:ptCount val="12"/>
                <c:pt idx="0">
                  <c:v>9.4500000000000011</c:v>
                </c:pt>
                <c:pt idx="1">
                  <c:v>9</c:v>
                </c:pt>
                <c:pt idx="2">
                  <c:v>8.5500000000000007</c:v>
                </c:pt>
                <c:pt idx="3">
                  <c:v>10.35</c:v>
                </c:pt>
                <c:pt idx="4">
                  <c:v>9.9</c:v>
                </c:pt>
                <c:pt idx="5">
                  <c:v>13.5</c:v>
                </c:pt>
                <c:pt idx="6">
                  <c:v>11.25</c:v>
                </c:pt>
                <c:pt idx="7">
                  <c:v>9</c:v>
                </c:pt>
                <c:pt idx="8">
                  <c:v>11.25</c:v>
                </c:pt>
                <c:pt idx="9">
                  <c:v>9.9</c:v>
                </c:pt>
                <c:pt idx="10">
                  <c:v>15.3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98-4BFC-8085-7326CB53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458616"/>
        <c:axId val="1111458944"/>
      </c:barChart>
      <c:catAx>
        <c:axId val="111145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58944"/>
        <c:crosses val="autoZero"/>
        <c:auto val="1"/>
        <c:lblAlgn val="ctr"/>
        <c:lblOffset val="100"/>
        <c:noMultiLvlLbl val="0"/>
      </c:catAx>
      <c:valAx>
        <c:axId val="11114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5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Accessories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'2015'!$B$38</c:f>
              <c:strCache>
                <c:ptCount val="1"/>
                <c:pt idx="0">
                  <c:v>Bike Racks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'2015'!$C$38:$N$38</c:f>
              <c:numCache>
                <c:formatCode>0</c:formatCode>
                <c:ptCount val="12"/>
                <c:pt idx="0">
                  <c:v>88.2</c:v>
                </c:pt>
                <c:pt idx="1">
                  <c:v>79.8</c:v>
                </c:pt>
                <c:pt idx="2">
                  <c:v>117.60000000000001</c:v>
                </c:pt>
                <c:pt idx="3">
                  <c:v>126</c:v>
                </c:pt>
                <c:pt idx="4">
                  <c:v>126</c:v>
                </c:pt>
                <c:pt idx="5">
                  <c:v>111.30000000000001</c:v>
                </c:pt>
                <c:pt idx="6">
                  <c:v>88.2</c:v>
                </c:pt>
                <c:pt idx="7">
                  <c:v>67.2</c:v>
                </c:pt>
                <c:pt idx="8">
                  <c:v>60.900000000000006</c:v>
                </c:pt>
                <c:pt idx="9">
                  <c:v>63</c:v>
                </c:pt>
                <c:pt idx="10">
                  <c:v>73.5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D-4CF9-B11C-5BB801EDA030}"/>
            </c:ext>
          </c:extLst>
        </c:ser>
        <c:ser>
          <c:idx val="1"/>
          <c:order val="1"/>
          <c:tx>
            <c:strRef>
              <c:f>'2015'!$B$39</c:f>
              <c:strCache>
                <c:ptCount val="1"/>
                <c:pt idx="0">
                  <c:v>Bike Stands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'2015'!$C$39:$N$39</c:f>
              <c:numCache>
                <c:formatCode>0</c:formatCode>
                <c:ptCount val="12"/>
                <c:pt idx="0">
                  <c:v>73.5</c:v>
                </c:pt>
                <c:pt idx="1">
                  <c:v>67.2</c:v>
                </c:pt>
                <c:pt idx="2">
                  <c:v>84</c:v>
                </c:pt>
                <c:pt idx="3">
                  <c:v>77.7</c:v>
                </c:pt>
                <c:pt idx="4">
                  <c:v>73.5</c:v>
                </c:pt>
                <c:pt idx="5">
                  <c:v>58.800000000000004</c:v>
                </c:pt>
                <c:pt idx="6">
                  <c:v>46.2</c:v>
                </c:pt>
                <c:pt idx="7">
                  <c:v>35.700000000000003</c:v>
                </c:pt>
                <c:pt idx="8">
                  <c:v>29.400000000000002</c:v>
                </c:pt>
                <c:pt idx="9">
                  <c:v>21</c:v>
                </c:pt>
                <c:pt idx="10">
                  <c:v>44.1</c:v>
                </c:pt>
                <c:pt idx="11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D-4CF9-B11C-5BB801EDA030}"/>
            </c:ext>
          </c:extLst>
        </c:ser>
        <c:ser>
          <c:idx val="2"/>
          <c:order val="2"/>
          <c:tx>
            <c:strRef>
              <c:f>'2015'!$B$40</c:f>
              <c:strCache>
                <c:ptCount val="1"/>
                <c:pt idx="0">
                  <c:v>Bottles and Cages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'2015'!$C$40:$N$40</c:f>
              <c:numCache>
                <c:formatCode>0</c:formatCode>
                <c:ptCount val="12"/>
                <c:pt idx="0">
                  <c:v>58.800000000000004</c:v>
                </c:pt>
                <c:pt idx="1">
                  <c:v>52.5</c:v>
                </c:pt>
                <c:pt idx="2">
                  <c:v>69.3</c:v>
                </c:pt>
                <c:pt idx="3">
                  <c:v>63</c:v>
                </c:pt>
                <c:pt idx="4">
                  <c:v>58.800000000000004</c:v>
                </c:pt>
                <c:pt idx="5">
                  <c:v>44.1</c:v>
                </c:pt>
                <c:pt idx="6">
                  <c:v>31.5</c:v>
                </c:pt>
                <c:pt idx="7">
                  <c:v>21</c:v>
                </c:pt>
                <c:pt idx="8">
                  <c:v>14.700000000000001</c:v>
                </c:pt>
                <c:pt idx="9">
                  <c:v>6.3000000000000007</c:v>
                </c:pt>
                <c:pt idx="10">
                  <c:v>29.400000000000002</c:v>
                </c:pt>
                <c:pt idx="11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D-4CF9-B11C-5BB801EDA030}"/>
            </c:ext>
          </c:extLst>
        </c:ser>
        <c:ser>
          <c:idx val="3"/>
          <c:order val="3"/>
          <c:tx>
            <c:strRef>
              <c:f>'2015'!$B$41</c:f>
              <c:strCache>
                <c:ptCount val="1"/>
                <c:pt idx="0">
                  <c:v>Cleaners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'2015'!$C$41:$N$41</c:f>
              <c:numCache>
                <c:formatCode>0</c:formatCode>
                <c:ptCount val="12"/>
                <c:pt idx="0">
                  <c:v>39.9</c:v>
                </c:pt>
                <c:pt idx="1">
                  <c:v>33.6</c:v>
                </c:pt>
                <c:pt idx="2">
                  <c:v>50.400000000000006</c:v>
                </c:pt>
                <c:pt idx="3">
                  <c:v>44.1</c:v>
                </c:pt>
                <c:pt idx="4">
                  <c:v>39.9</c:v>
                </c:pt>
                <c:pt idx="5">
                  <c:v>25.200000000000003</c:v>
                </c:pt>
                <c:pt idx="6">
                  <c:v>12.600000000000001</c:v>
                </c:pt>
                <c:pt idx="7">
                  <c:v>10.5</c:v>
                </c:pt>
                <c:pt idx="8">
                  <c:v>6.3000000000000007</c:v>
                </c:pt>
                <c:pt idx="9">
                  <c:v>8.4</c:v>
                </c:pt>
                <c:pt idx="10">
                  <c:v>10.5</c:v>
                </c:pt>
                <c:pt idx="11">
                  <c:v>12.600000000000001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D-4CF9-B11C-5BB801EDA030}"/>
            </c:ext>
          </c:extLst>
        </c:ser>
        <c:ser>
          <c:idx val="4"/>
          <c:order val="4"/>
          <c:tx>
            <c:strRef>
              <c:f>'2015'!$B$42</c:f>
              <c:strCache>
                <c:ptCount val="1"/>
                <c:pt idx="0">
                  <c:v>Fenders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'2015'!$C$42:$N$42</c:f>
              <c:numCache>
                <c:formatCode>0</c:formatCode>
                <c:ptCount val="12"/>
                <c:pt idx="0">
                  <c:v>58.800000000000004</c:v>
                </c:pt>
                <c:pt idx="1">
                  <c:v>52.5</c:v>
                </c:pt>
                <c:pt idx="2">
                  <c:v>69.3</c:v>
                </c:pt>
                <c:pt idx="3">
                  <c:v>63</c:v>
                </c:pt>
                <c:pt idx="4">
                  <c:v>58.800000000000004</c:v>
                </c:pt>
                <c:pt idx="5">
                  <c:v>44.1</c:v>
                </c:pt>
                <c:pt idx="6">
                  <c:v>31.5</c:v>
                </c:pt>
                <c:pt idx="7">
                  <c:v>21</c:v>
                </c:pt>
                <c:pt idx="8">
                  <c:v>14.700000000000001</c:v>
                </c:pt>
                <c:pt idx="9">
                  <c:v>6.3000000000000007</c:v>
                </c:pt>
                <c:pt idx="10">
                  <c:v>29.400000000000002</c:v>
                </c:pt>
                <c:pt idx="11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D-4CF9-B11C-5BB801EDA030}"/>
            </c:ext>
          </c:extLst>
        </c:ser>
        <c:ser>
          <c:idx val="5"/>
          <c:order val="5"/>
          <c:tx>
            <c:strRef>
              <c:f>'2015'!$B$43</c:f>
              <c:strCache>
                <c:ptCount val="1"/>
                <c:pt idx="0">
                  <c:v>Helmets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'2015'!$C$43:$N$43</c:f>
              <c:numCache>
                <c:formatCode>0</c:formatCode>
                <c:ptCount val="12"/>
                <c:pt idx="0">
                  <c:v>48.300000000000004</c:v>
                </c:pt>
                <c:pt idx="1">
                  <c:v>42</c:v>
                </c:pt>
                <c:pt idx="2">
                  <c:v>58.800000000000004</c:v>
                </c:pt>
                <c:pt idx="3">
                  <c:v>52.5</c:v>
                </c:pt>
                <c:pt idx="4">
                  <c:v>48.300000000000004</c:v>
                </c:pt>
                <c:pt idx="5">
                  <c:v>33.6</c:v>
                </c:pt>
                <c:pt idx="6">
                  <c:v>21</c:v>
                </c:pt>
                <c:pt idx="7">
                  <c:v>10.5</c:v>
                </c:pt>
                <c:pt idx="8">
                  <c:v>4.2</c:v>
                </c:pt>
                <c:pt idx="9">
                  <c:v>10.5</c:v>
                </c:pt>
                <c:pt idx="10">
                  <c:v>18.900000000000002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D-4CF9-B11C-5BB801EDA030}"/>
            </c:ext>
          </c:extLst>
        </c:ser>
        <c:ser>
          <c:idx val="6"/>
          <c:order val="6"/>
          <c:tx>
            <c:strRef>
              <c:f>'2015'!$B$44</c:f>
              <c:strCache>
                <c:ptCount val="1"/>
                <c:pt idx="0">
                  <c:v>Hydration Packs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'2015'!$C$44:$N$44</c:f>
              <c:numCache>
                <c:formatCode>0</c:formatCode>
                <c:ptCount val="12"/>
                <c:pt idx="0">
                  <c:v>56.7</c:v>
                </c:pt>
                <c:pt idx="1">
                  <c:v>48.300000000000004</c:v>
                </c:pt>
                <c:pt idx="2">
                  <c:v>86.100000000000009</c:v>
                </c:pt>
                <c:pt idx="3">
                  <c:v>94.5</c:v>
                </c:pt>
                <c:pt idx="4">
                  <c:v>94.5</c:v>
                </c:pt>
                <c:pt idx="5">
                  <c:v>79.8</c:v>
                </c:pt>
                <c:pt idx="6">
                  <c:v>56.7</c:v>
                </c:pt>
                <c:pt idx="7">
                  <c:v>35.700000000000003</c:v>
                </c:pt>
                <c:pt idx="8">
                  <c:v>29.400000000000002</c:v>
                </c:pt>
                <c:pt idx="9">
                  <c:v>31.5</c:v>
                </c:pt>
                <c:pt idx="10">
                  <c:v>42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BD-4CF9-B11C-5BB801EDA030}"/>
            </c:ext>
          </c:extLst>
        </c:ser>
        <c:ser>
          <c:idx val="7"/>
          <c:order val="7"/>
          <c:tx>
            <c:strRef>
              <c:f>'2015'!$B$45</c:f>
              <c:strCache>
                <c:ptCount val="1"/>
                <c:pt idx="0">
                  <c:v>Lights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'2015'!$C$45:$N$45</c:f>
              <c:numCache>
                <c:formatCode>0</c:formatCode>
                <c:ptCount val="12"/>
                <c:pt idx="0">
                  <c:v>42</c:v>
                </c:pt>
                <c:pt idx="1">
                  <c:v>35.700000000000003</c:v>
                </c:pt>
                <c:pt idx="2">
                  <c:v>52.5</c:v>
                </c:pt>
                <c:pt idx="3">
                  <c:v>46.2</c:v>
                </c:pt>
                <c:pt idx="4">
                  <c:v>42</c:v>
                </c:pt>
                <c:pt idx="5">
                  <c:v>27.3</c:v>
                </c:pt>
                <c:pt idx="6">
                  <c:v>14.700000000000001</c:v>
                </c:pt>
                <c:pt idx="7">
                  <c:v>4.2</c:v>
                </c:pt>
                <c:pt idx="8">
                  <c:v>4.2</c:v>
                </c:pt>
                <c:pt idx="9">
                  <c:v>10.5</c:v>
                </c:pt>
                <c:pt idx="10">
                  <c:v>12.600000000000001</c:v>
                </c:pt>
                <c:pt idx="11">
                  <c:v>14.700000000000001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BD-4CF9-B11C-5BB801EDA030}"/>
            </c:ext>
          </c:extLst>
        </c:ser>
        <c:ser>
          <c:idx val="8"/>
          <c:order val="8"/>
          <c:tx>
            <c:strRef>
              <c:f>'2015'!$B$46</c:f>
              <c:strCache>
                <c:ptCount val="1"/>
                <c:pt idx="0">
                  <c:v>Locks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'2015'!$C$46:$N$46</c:f>
              <c:numCache>
                <c:formatCode>0</c:formatCode>
                <c:ptCount val="12"/>
                <c:pt idx="0">
                  <c:v>113.4</c:v>
                </c:pt>
                <c:pt idx="1">
                  <c:v>79.8</c:v>
                </c:pt>
                <c:pt idx="2">
                  <c:v>144.648</c:v>
                </c:pt>
                <c:pt idx="3">
                  <c:v>154.97999999999999</c:v>
                </c:pt>
                <c:pt idx="4">
                  <c:v>154.97999999999999</c:v>
                </c:pt>
                <c:pt idx="5">
                  <c:v>136.899</c:v>
                </c:pt>
                <c:pt idx="6">
                  <c:v>108.486</c:v>
                </c:pt>
                <c:pt idx="7">
                  <c:v>82.656000000000006</c:v>
                </c:pt>
                <c:pt idx="8">
                  <c:v>74.907000000000011</c:v>
                </c:pt>
                <c:pt idx="9">
                  <c:v>77.489999999999995</c:v>
                </c:pt>
                <c:pt idx="10">
                  <c:v>90.405000000000001</c:v>
                </c:pt>
                <c:pt idx="11">
                  <c:v>25.830000000000002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BD-4CF9-B11C-5BB801EDA030}"/>
            </c:ext>
          </c:extLst>
        </c:ser>
        <c:ser>
          <c:idx val="9"/>
          <c:order val="9"/>
          <c:tx>
            <c:strRef>
              <c:f>'2015'!$B$47</c:f>
              <c:strCache>
                <c:ptCount val="1"/>
                <c:pt idx="0">
                  <c:v>Panniers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'2015'!$C$47:$N$47</c:f>
              <c:numCache>
                <c:formatCode>0</c:formatCode>
                <c:ptCount val="12"/>
                <c:pt idx="0">
                  <c:v>12.600000000000001</c:v>
                </c:pt>
                <c:pt idx="1">
                  <c:v>50.925000000000004</c:v>
                </c:pt>
                <c:pt idx="2">
                  <c:v>67.221000000000004</c:v>
                </c:pt>
                <c:pt idx="3">
                  <c:v>61.11</c:v>
                </c:pt>
                <c:pt idx="4">
                  <c:v>57.036000000000001</c:v>
                </c:pt>
                <c:pt idx="5">
                  <c:v>42.777000000000001</c:v>
                </c:pt>
                <c:pt idx="6">
                  <c:v>30.555</c:v>
                </c:pt>
                <c:pt idx="7">
                  <c:v>20.37</c:v>
                </c:pt>
                <c:pt idx="8">
                  <c:v>14.259</c:v>
                </c:pt>
                <c:pt idx="9">
                  <c:v>6.1110000000000007</c:v>
                </c:pt>
                <c:pt idx="10">
                  <c:v>6.3000000000000007</c:v>
                </c:pt>
                <c:pt idx="11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BD-4CF9-B11C-5BB801EDA030}"/>
            </c:ext>
          </c:extLst>
        </c:ser>
        <c:ser>
          <c:idx val="10"/>
          <c:order val="10"/>
          <c:tx>
            <c:strRef>
              <c:f>'2015'!$B$48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'2015'!$C$48:$N$48</c:f>
              <c:numCache>
                <c:formatCode>0</c:formatCode>
                <c:ptCount val="12"/>
                <c:pt idx="0">
                  <c:v>147.42000000000002</c:v>
                </c:pt>
                <c:pt idx="1">
                  <c:v>103.74</c:v>
                </c:pt>
                <c:pt idx="2">
                  <c:v>188.04240000000001</c:v>
                </c:pt>
                <c:pt idx="3">
                  <c:v>201.47399999999999</c:v>
                </c:pt>
                <c:pt idx="4">
                  <c:v>201.47399999999999</c:v>
                </c:pt>
                <c:pt idx="5">
                  <c:v>177.96870000000001</c:v>
                </c:pt>
                <c:pt idx="6">
                  <c:v>141.0318</c:v>
                </c:pt>
                <c:pt idx="7">
                  <c:v>107.4528</c:v>
                </c:pt>
                <c:pt idx="8">
                  <c:v>97.379100000000008</c:v>
                </c:pt>
                <c:pt idx="9">
                  <c:v>100.73699999999999</c:v>
                </c:pt>
                <c:pt idx="10">
                  <c:v>117.5265</c:v>
                </c:pt>
                <c:pt idx="11">
                  <c:v>33.579000000000008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BD-4CF9-B11C-5BB801EDA030}"/>
            </c:ext>
          </c:extLst>
        </c:ser>
        <c:ser>
          <c:idx val="11"/>
          <c:order val="11"/>
          <c:tx>
            <c:strRef>
              <c:f>'2015'!$B$49</c:f>
              <c:strCache>
                <c:ptCount val="1"/>
                <c:pt idx="0">
                  <c:v>Tires and Tubes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'2015'!$C$49:$N$49</c:f>
              <c:numCache>
                <c:formatCode>0</c:formatCode>
                <c:ptCount val="12"/>
                <c:pt idx="0">
                  <c:v>50.567999999999998</c:v>
                </c:pt>
                <c:pt idx="1">
                  <c:v>45.15</c:v>
                </c:pt>
                <c:pt idx="2">
                  <c:v>59.597999999999999</c:v>
                </c:pt>
                <c:pt idx="3">
                  <c:v>54.180000000000007</c:v>
                </c:pt>
                <c:pt idx="4">
                  <c:v>50.567999999999998</c:v>
                </c:pt>
                <c:pt idx="5">
                  <c:v>37.926000000000002</c:v>
                </c:pt>
                <c:pt idx="6">
                  <c:v>27.090000000000003</c:v>
                </c:pt>
                <c:pt idx="7">
                  <c:v>18.059999999999999</c:v>
                </c:pt>
                <c:pt idx="8">
                  <c:v>12.641999999999999</c:v>
                </c:pt>
                <c:pt idx="9">
                  <c:v>5.4180000000000001</c:v>
                </c:pt>
                <c:pt idx="10">
                  <c:v>25.283999999999999</c:v>
                </c:pt>
                <c:pt idx="11">
                  <c:v>27.090000000000003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BD-4CF9-B11C-5BB801EDA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852616"/>
        <c:axId val="1120854912"/>
      </c:barChart>
      <c:catAx>
        <c:axId val="11208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4912"/>
        <c:crosses val="autoZero"/>
        <c:auto val="1"/>
        <c:lblAlgn val="ctr"/>
        <c:lblOffset val="100"/>
        <c:noMultiLvlLbl val="0"/>
      </c:catAx>
      <c:valAx>
        <c:axId val="11208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'2015'!$B$4</c:f>
              <c:strCache>
                <c:ptCount val="1"/>
                <c:pt idx="0">
                  <c:v>Mountain Bikes (Bikes)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'2015'!$C$4:$N$4</c:f>
              <c:numCache>
                <c:formatCode>General</c:formatCode>
                <c:ptCount val="12"/>
                <c:pt idx="0">
                  <c:v>12460</c:v>
                </c:pt>
                <c:pt idx="1">
                  <c:v>13996</c:v>
                </c:pt>
                <c:pt idx="2">
                  <c:v>16915</c:v>
                </c:pt>
                <c:pt idx="3">
                  <c:v>10808</c:v>
                </c:pt>
                <c:pt idx="4">
                  <c:v>14267</c:v>
                </c:pt>
                <c:pt idx="5">
                  <c:v>13020</c:v>
                </c:pt>
                <c:pt idx="6">
                  <c:v>19545</c:v>
                </c:pt>
                <c:pt idx="7">
                  <c:v>14076</c:v>
                </c:pt>
                <c:pt idx="8">
                  <c:v>12939</c:v>
                </c:pt>
                <c:pt idx="9">
                  <c:v>15769</c:v>
                </c:pt>
                <c:pt idx="10">
                  <c:v>14233</c:v>
                </c:pt>
                <c:pt idx="11">
                  <c:v>15075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2-4143-A826-75B5EE11A251}"/>
            </c:ext>
          </c:extLst>
        </c:ser>
        <c:ser>
          <c:idx val="1"/>
          <c:order val="1"/>
          <c:tx>
            <c:strRef>
              <c:f>'2015'!$B$5</c:f>
              <c:strCache>
                <c:ptCount val="1"/>
                <c:pt idx="0">
                  <c:v>Road 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'2015'!$C$5:$N$5</c:f>
              <c:numCache>
                <c:formatCode>General</c:formatCode>
                <c:ptCount val="12"/>
                <c:pt idx="0">
                  <c:v>1983</c:v>
                </c:pt>
                <c:pt idx="1">
                  <c:v>1040</c:v>
                </c:pt>
                <c:pt idx="2">
                  <c:v>1487</c:v>
                </c:pt>
                <c:pt idx="3">
                  <c:v>2492</c:v>
                </c:pt>
                <c:pt idx="4">
                  <c:v>2788</c:v>
                </c:pt>
                <c:pt idx="5">
                  <c:v>2180</c:v>
                </c:pt>
                <c:pt idx="6">
                  <c:v>1982</c:v>
                </c:pt>
                <c:pt idx="7">
                  <c:v>1700</c:v>
                </c:pt>
                <c:pt idx="8">
                  <c:v>1542</c:v>
                </c:pt>
                <c:pt idx="9">
                  <c:v>2007</c:v>
                </c:pt>
                <c:pt idx="10">
                  <c:v>3017</c:v>
                </c:pt>
                <c:pt idx="11">
                  <c:v>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2-4143-A826-75B5EE11A251}"/>
            </c:ext>
          </c:extLst>
        </c:ser>
        <c:ser>
          <c:idx val="2"/>
          <c:order val="2"/>
          <c:tx>
            <c:strRef>
              <c:f>'2015'!$B$6</c:f>
              <c:strCache>
                <c:ptCount val="1"/>
                <c:pt idx="0">
                  <c:v>Touring Bikes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'2015'!$C$6:$N$6</c:f>
              <c:numCache>
                <c:formatCode>General</c:formatCode>
                <c:ptCount val="12"/>
                <c:pt idx="0">
                  <c:v>680</c:v>
                </c:pt>
                <c:pt idx="1">
                  <c:v>679</c:v>
                </c:pt>
                <c:pt idx="2">
                  <c:v>912</c:v>
                </c:pt>
                <c:pt idx="3">
                  <c:v>1003</c:v>
                </c:pt>
                <c:pt idx="4">
                  <c:v>1118</c:v>
                </c:pt>
                <c:pt idx="5">
                  <c:v>1072</c:v>
                </c:pt>
                <c:pt idx="6">
                  <c:v>977</c:v>
                </c:pt>
                <c:pt idx="7">
                  <c:v>878</c:v>
                </c:pt>
                <c:pt idx="8">
                  <c:v>765</c:v>
                </c:pt>
                <c:pt idx="9">
                  <c:v>862</c:v>
                </c:pt>
                <c:pt idx="10">
                  <c:v>890</c:v>
                </c:pt>
                <c:pt idx="11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02-4143-A826-75B5EE11A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04184"/>
        <c:axId val="472300904"/>
      </c:barChart>
      <c:catAx>
        <c:axId val="4723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0904"/>
        <c:crosses val="autoZero"/>
        <c:auto val="1"/>
        <c:lblAlgn val="ctr"/>
        <c:lblOffset val="100"/>
        <c:noMultiLvlLbl val="0"/>
      </c:catAx>
      <c:valAx>
        <c:axId val="4723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'2015'!$B$9</c:f>
              <c:strCache>
                <c:ptCount val="1"/>
                <c:pt idx="0">
                  <c:v>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'2015'!$B$10:$B$23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D-4B25-93BC-C014E4393344}"/>
            </c:ext>
          </c:extLst>
        </c:ser>
        <c:ser>
          <c:idx val="1"/>
          <c:order val="1"/>
          <c:tx>
            <c:strRef>
              <c:f>'2015'!$C$9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'2015'!$C$10:$C$23</c:f>
              <c:numCache>
                <c:formatCode>0</c:formatCode>
                <c:ptCount val="14"/>
                <c:pt idx="0">
                  <c:v>42</c:v>
                </c:pt>
                <c:pt idx="1">
                  <c:v>35</c:v>
                </c:pt>
                <c:pt idx="2">
                  <c:v>28</c:v>
                </c:pt>
                <c:pt idx="3">
                  <c:v>19</c:v>
                </c:pt>
                <c:pt idx="4">
                  <c:v>28</c:v>
                </c:pt>
                <c:pt idx="5">
                  <c:v>23</c:v>
                </c:pt>
                <c:pt idx="6">
                  <c:v>27</c:v>
                </c:pt>
                <c:pt idx="7">
                  <c:v>20</c:v>
                </c:pt>
                <c:pt idx="8">
                  <c:v>54</c:v>
                </c:pt>
                <c:pt idx="9">
                  <c:v>6</c:v>
                </c:pt>
                <c:pt idx="10">
                  <c:v>70.2</c:v>
                </c:pt>
                <c:pt idx="11">
                  <c:v>24.08</c:v>
                </c:pt>
                <c:pt idx="12">
                  <c:v>32.94</c:v>
                </c:pt>
                <c:pt idx="13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D-4B25-93BC-C014E4393344}"/>
            </c:ext>
          </c:extLst>
        </c:ser>
        <c:ser>
          <c:idx val="2"/>
          <c:order val="2"/>
          <c:tx>
            <c:strRef>
              <c:f>'2015'!$D$9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'2015'!$D$10:$D$23</c:f>
              <c:numCache>
                <c:formatCode>0</c:formatCode>
                <c:ptCount val="14"/>
                <c:pt idx="0">
                  <c:v>38</c:v>
                </c:pt>
                <c:pt idx="1">
                  <c:v>32</c:v>
                </c:pt>
                <c:pt idx="2">
                  <c:v>25</c:v>
                </c:pt>
                <c:pt idx="3">
                  <c:v>16</c:v>
                </c:pt>
                <c:pt idx="4">
                  <c:v>25</c:v>
                </c:pt>
                <c:pt idx="5">
                  <c:v>20</c:v>
                </c:pt>
                <c:pt idx="6">
                  <c:v>23</c:v>
                </c:pt>
                <c:pt idx="7">
                  <c:v>17</c:v>
                </c:pt>
                <c:pt idx="8">
                  <c:v>38</c:v>
                </c:pt>
                <c:pt idx="9">
                  <c:v>24.25</c:v>
                </c:pt>
                <c:pt idx="10">
                  <c:v>49.4</c:v>
                </c:pt>
                <c:pt idx="11">
                  <c:v>21.5</c:v>
                </c:pt>
                <c:pt idx="12">
                  <c:v>23.18</c:v>
                </c:pt>
                <c:pt idx="13">
                  <c:v>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D-4B25-93BC-C014E4393344}"/>
            </c:ext>
          </c:extLst>
        </c:ser>
        <c:ser>
          <c:idx val="3"/>
          <c:order val="3"/>
          <c:tx>
            <c:strRef>
              <c:f>'2015'!$E$9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'2015'!$E$10:$E$23</c:f>
              <c:numCache>
                <c:formatCode>0</c:formatCode>
                <c:ptCount val="14"/>
                <c:pt idx="0">
                  <c:v>56</c:v>
                </c:pt>
                <c:pt idx="1">
                  <c:v>40</c:v>
                </c:pt>
                <c:pt idx="2">
                  <c:v>33</c:v>
                </c:pt>
                <c:pt idx="3">
                  <c:v>24</c:v>
                </c:pt>
                <c:pt idx="4">
                  <c:v>33</c:v>
                </c:pt>
                <c:pt idx="5">
                  <c:v>28</c:v>
                </c:pt>
                <c:pt idx="6">
                  <c:v>41</c:v>
                </c:pt>
                <c:pt idx="7">
                  <c:v>25</c:v>
                </c:pt>
                <c:pt idx="8">
                  <c:v>68.88</c:v>
                </c:pt>
                <c:pt idx="9">
                  <c:v>32.01</c:v>
                </c:pt>
                <c:pt idx="10">
                  <c:v>89.543999999999997</c:v>
                </c:pt>
                <c:pt idx="11">
                  <c:v>28.38</c:v>
                </c:pt>
                <c:pt idx="12">
                  <c:v>42.016799999999996</c:v>
                </c:pt>
                <c:pt idx="13">
                  <c:v>117.60000000000001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D-4B25-93BC-C014E4393344}"/>
            </c:ext>
          </c:extLst>
        </c:ser>
        <c:ser>
          <c:idx val="4"/>
          <c:order val="4"/>
          <c:tx>
            <c:strRef>
              <c:f>'2015'!$F$9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'2015'!$F$10:$F$23</c:f>
              <c:numCache>
                <c:formatCode>0</c:formatCode>
                <c:ptCount val="14"/>
                <c:pt idx="0">
                  <c:v>60</c:v>
                </c:pt>
                <c:pt idx="1">
                  <c:v>37</c:v>
                </c:pt>
                <c:pt idx="2">
                  <c:v>30</c:v>
                </c:pt>
                <c:pt idx="3">
                  <c:v>21</c:v>
                </c:pt>
                <c:pt idx="4">
                  <c:v>30</c:v>
                </c:pt>
                <c:pt idx="5">
                  <c:v>25</c:v>
                </c:pt>
                <c:pt idx="6">
                  <c:v>45</c:v>
                </c:pt>
                <c:pt idx="7">
                  <c:v>22</c:v>
                </c:pt>
                <c:pt idx="8">
                  <c:v>73.8</c:v>
                </c:pt>
                <c:pt idx="9">
                  <c:v>29.099999999999998</c:v>
                </c:pt>
                <c:pt idx="10">
                  <c:v>95.94</c:v>
                </c:pt>
                <c:pt idx="11">
                  <c:v>25.8</c:v>
                </c:pt>
                <c:pt idx="12">
                  <c:v>45.018000000000001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D-4B25-93BC-C014E4393344}"/>
            </c:ext>
          </c:extLst>
        </c:ser>
        <c:ser>
          <c:idx val="5"/>
          <c:order val="5"/>
          <c:tx>
            <c:strRef>
              <c:f>'2015'!$G$9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'2015'!$G$10:$G$23</c:f>
              <c:numCache>
                <c:formatCode>0</c:formatCode>
                <c:ptCount val="14"/>
                <c:pt idx="0">
                  <c:v>60</c:v>
                </c:pt>
                <c:pt idx="1">
                  <c:v>35</c:v>
                </c:pt>
                <c:pt idx="2">
                  <c:v>28</c:v>
                </c:pt>
                <c:pt idx="3">
                  <c:v>19</c:v>
                </c:pt>
                <c:pt idx="4">
                  <c:v>28</c:v>
                </c:pt>
                <c:pt idx="5">
                  <c:v>23</c:v>
                </c:pt>
                <c:pt idx="6">
                  <c:v>45</c:v>
                </c:pt>
                <c:pt idx="7">
                  <c:v>20</c:v>
                </c:pt>
                <c:pt idx="8">
                  <c:v>73.8</c:v>
                </c:pt>
                <c:pt idx="9">
                  <c:v>27.16</c:v>
                </c:pt>
                <c:pt idx="10">
                  <c:v>95.94</c:v>
                </c:pt>
                <c:pt idx="11">
                  <c:v>24.08</c:v>
                </c:pt>
                <c:pt idx="12">
                  <c:v>45.018000000000001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D-4B25-93BC-C014E4393344}"/>
            </c:ext>
          </c:extLst>
        </c:ser>
        <c:ser>
          <c:idx val="6"/>
          <c:order val="6"/>
          <c:tx>
            <c:strRef>
              <c:f>'2015'!$H$9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'2015'!$H$10:$H$23</c:f>
              <c:numCache>
                <c:formatCode>0</c:formatCode>
                <c:ptCount val="14"/>
                <c:pt idx="0">
                  <c:v>53</c:v>
                </c:pt>
                <c:pt idx="1">
                  <c:v>28</c:v>
                </c:pt>
                <c:pt idx="2">
                  <c:v>21</c:v>
                </c:pt>
                <c:pt idx="3">
                  <c:v>12</c:v>
                </c:pt>
                <c:pt idx="4">
                  <c:v>21</c:v>
                </c:pt>
                <c:pt idx="5">
                  <c:v>16</c:v>
                </c:pt>
                <c:pt idx="6">
                  <c:v>38</c:v>
                </c:pt>
                <c:pt idx="7">
                  <c:v>13</c:v>
                </c:pt>
                <c:pt idx="8">
                  <c:v>65.19</c:v>
                </c:pt>
                <c:pt idx="9">
                  <c:v>20.37</c:v>
                </c:pt>
                <c:pt idx="10">
                  <c:v>84.747</c:v>
                </c:pt>
                <c:pt idx="11">
                  <c:v>18.059999999999999</c:v>
                </c:pt>
                <c:pt idx="12">
                  <c:v>39.765899999999995</c:v>
                </c:pt>
                <c:pt idx="13">
                  <c:v>111.30000000000001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CD-4B25-93BC-C014E4393344}"/>
            </c:ext>
          </c:extLst>
        </c:ser>
        <c:ser>
          <c:idx val="7"/>
          <c:order val="7"/>
          <c:tx>
            <c:strRef>
              <c:f>'2015'!$I$9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'2015'!$I$10:$I$23</c:f>
              <c:numCache>
                <c:formatCode>0</c:formatCode>
                <c:ptCount val="14"/>
                <c:pt idx="0">
                  <c:v>42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  <c:pt idx="4">
                  <c:v>15</c:v>
                </c:pt>
                <c:pt idx="5">
                  <c:v>10</c:v>
                </c:pt>
                <c:pt idx="6">
                  <c:v>27</c:v>
                </c:pt>
                <c:pt idx="7">
                  <c:v>7</c:v>
                </c:pt>
                <c:pt idx="8">
                  <c:v>51.66</c:v>
                </c:pt>
                <c:pt idx="9">
                  <c:v>14.549999999999999</c:v>
                </c:pt>
                <c:pt idx="10">
                  <c:v>67.158000000000001</c:v>
                </c:pt>
                <c:pt idx="11">
                  <c:v>12.9</c:v>
                </c:pt>
                <c:pt idx="12">
                  <c:v>31.512599999999996</c:v>
                </c:pt>
                <c:pt idx="13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CD-4B25-93BC-C014E4393344}"/>
            </c:ext>
          </c:extLst>
        </c:ser>
        <c:ser>
          <c:idx val="8"/>
          <c:order val="8"/>
          <c:tx>
            <c:strRef>
              <c:f>'2015'!$J$9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'2015'!$J$10:$J$23</c:f>
              <c:numCache>
                <c:formatCode>0</c:formatCode>
                <c:ptCount val="14"/>
                <c:pt idx="0">
                  <c:v>32</c:v>
                </c:pt>
                <c:pt idx="1">
                  <c:v>17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2</c:v>
                </c:pt>
                <c:pt idx="8">
                  <c:v>39.36</c:v>
                </c:pt>
                <c:pt idx="9">
                  <c:v>9.6999999999999993</c:v>
                </c:pt>
                <c:pt idx="10">
                  <c:v>51.167999999999999</c:v>
                </c:pt>
                <c:pt idx="11">
                  <c:v>8.6</c:v>
                </c:pt>
                <c:pt idx="12">
                  <c:v>24.009599999999999</c:v>
                </c:pt>
                <c:pt idx="13">
                  <c:v>67.2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CD-4B25-93BC-C014E4393344}"/>
            </c:ext>
          </c:extLst>
        </c:ser>
        <c:ser>
          <c:idx val="9"/>
          <c:order val="9"/>
          <c:tx>
            <c:strRef>
              <c:f>'2015'!$K$9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'2015'!$K$10:$K$23</c:f>
              <c:numCache>
                <c:formatCode>0</c:formatCode>
                <c:ptCount val="14"/>
                <c:pt idx="0">
                  <c:v>29</c:v>
                </c:pt>
                <c:pt idx="1">
                  <c:v>14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14</c:v>
                </c:pt>
                <c:pt idx="7">
                  <c:v>2</c:v>
                </c:pt>
                <c:pt idx="8">
                  <c:v>35.67</c:v>
                </c:pt>
                <c:pt idx="9">
                  <c:v>6.79</c:v>
                </c:pt>
                <c:pt idx="10">
                  <c:v>46.371000000000002</c:v>
                </c:pt>
                <c:pt idx="11">
                  <c:v>6.02</c:v>
                </c:pt>
                <c:pt idx="12">
                  <c:v>21.758700000000001</c:v>
                </c:pt>
                <c:pt idx="13">
                  <c:v>60.900000000000006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CD-4B25-93BC-C014E4393344}"/>
            </c:ext>
          </c:extLst>
        </c:ser>
        <c:ser>
          <c:idx val="10"/>
          <c:order val="10"/>
          <c:tx>
            <c:strRef>
              <c:f>'2015'!$L$9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'2015'!$L$10:$L$23</c:f>
              <c:numCache>
                <c:formatCode>0</c:formatCode>
                <c:ptCount val="14"/>
                <c:pt idx="0">
                  <c:v>30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15</c:v>
                </c:pt>
                <c:pt idx="7">
                  <c:v>5</c:v>
                </c:pt>
                <c:pt idx="8">
                  <c:v>36.9</c:v>
                </c:pt>
                <c:pt idx="9">
                  <c:v>2.91</c:v>
                </c:pt>
                <c:pt idx="10">
                  <c:v>47.97</c:v>
                </c:pt>
                <c:pt idx="11">
                  <c:v>2.58</c:v>
                </c:pt>
                <c:pt idx="12">
                  <c:v>22.509</c:v>
                </c:pt>
                <c:pt idx="1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CD-4B25-93BC-C014E4393344}"/>
            </c:ext>
          </c:extLst>
        </c:ser>
        <c:ser>
          <c:idx val="11"/>
          <c:order val="11"/>
          <c:tx>
            <c:strRef>
              <c:f>'2015'!$M$9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'2015'!$M$10:$M$23</c:f>
              <c:numCache>
                <c:formatCode>0</c:formatCode>
                <c:ptCount val="14"/>
                <c:pt idx="0">
                  <c:v>35</c:v>
                </c:pt>
                <c:pt idx="1">
                  <c:v>21</c:v>
                </c:pt>
                <c:pt idx="2">
                  <c:v>14</c:v>
                </c:pt>
                <c:pt idx="3">
                  <c:v>5</c:v>
                </c:pt>
                <c:pt idx="4">
                  <c:v>14</c:v>
                </c:pt>
                <c:pt idx="5">
                  <c:v>9</c:v>
                </c:pt>
                <c:pt idx="6">
                  <c:v>20</c:v>
                </c:pt>
                <c:pt idx="7">
                  <c:v>6</c:v>
                </c:pt>
                <c:pt idx="8">
                  <c:v>43.05</c:v>
                </c:pt>
                <c:pt idx="9">
                  <c:v>3</c:v>
                </c:pt>
                <c:pt idx="10">
                  <c:v>55.964999999999996</c:v>
                </c:pt>
                <c:pt idx="11">
                  <c:v>12.04</c:v>
                </c:pt>
                <c:pt idx="12">
                  <c:v>26.260499999999997</c:v>
                </c:pt>
                <c:pt idx="13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CD-4B25-93BC-C014E4393344}"/>
            </c:ext>
          </c:extLst>
        </c:ser>
        <c:ser>
          <c:idx val="12"/>
          <c:order val="12"/>
          <c:tx>
            <c:strRef>
              <c:f>'2015'!$N$9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'2015'!$N$10:$N$23</c:f>
              <c:numCache>
                <c:formatCode>0</c:formatCode>
                <c:ptCount val="14"/>
                <c:pt idx="0">
                  <c:v>10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  <c:pt idx="4">
                  <c:v>15</c:v>
                </c:pt>
                <c:pt idx="5">
                  <c:v>10</c:v>
                </c:pt>
                <c:pt idx="6">
                  <c:v>-5</c:v>
                </c:pt>
                <c:pt idx="7">
                  <c:v>7</c:v>
                </c:pt>
                <c:pt idx="8">
                  <c:v>12.3</c:v>
                </c:pt>
                <c:pt idx="9">
                  <c:v>4</c:v>
                </c:pt>
                <c:pt idx="10">
                  <c:v>15.990000000000002</c:v>
                </c:pt>
                <c:pt idx="11">
                  <c:v>12.9</c:v>
                </c:pt>
                <c:pt idx="12">
                  <c:v>7.5030000000000001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CD-4B25-93BC-C014E4393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799032"/>
        <c:axId val="1111796408"/>
      </c:barChart>
      <c:catAx>
        <c:axId val="111179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96408"/>
        <c:crosses val="autoZero"/>
        <c:auto val="1"/>
        <c:lblAlgn val="ctr"/>
        <c:lblOffset val="100"/>
        <c:noMultiLvlLbl val="0"/>
      </c:catAx>
      <c:valAx>
        <c:axId val="11117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9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'2015'!$B$27</c:f>
              <c:strCache>
                <c:ptCount val="1"/>
                <c:pt idx="0">
                  <c:v>Bib-Shorts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'2015'!$C$27:$N$27</c:f>
              <c:numCache>
                <c:formatCode>0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9-45F4-8D67-43BD7965834B}"/>
            </c:ext>
          </c:extLst>
        </c:ser>
        <c:ser>
          <c:idx val="1"/>
          <c:order val="1"/>
          <c:tx>
            <c:strRef>
              <c:f>'2015'!$B$28</c:f>
              <c:strCache>
                <c:ptCount val="1"/>
                <c:pt idx="0">
                  <c:v>Caps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'2015'!$C$28:$N$28</c:f>
              <c:numCache>
                <c:formatCode>0</c:formatCode>
                <c:ptCount val="12"/>
                <c:pt idx="0">
                  <c:v>2.94</c:v>
                </c:pt>
                <c:pt idx="1">
                  <c:v>3.78</c:v>
                </c:pt>
                <c:pt idx="2">
                  <c:v>2.94</c:v>
                </c:pt>
                <c:pt idx="3">
                  <c:v>2.52</c:v>
                </c:pt>
                <c:pt idx="4">
                  <c:v>2.52</c:v>
                </c:pt>
                <c:pt idx="5">
                  <c:v>2.1</c:v>
                </c:pt>
                <c:pt idx="6">
                  <c:v>2.1</c:v>
                </c:pt>
                <c:pt idx="7">
                  <c:v>1.68</c:v>
                </c:pt>
                <c:pt idx="8">
                  <c:v>2.94</c:v>
                </c:pt>
                <c:pt idx="9">
                  <c:v>3.36</c:v>
                </c:pt>
                <c:pt idx="10">
                  <c:v>3.78</c:v>
                </c:pt>
                <c:pt idx="11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9-45F4-8D67-43BD7965834B}"/>
            </c:ext>
          </c:extLst>
        </c:ser>
        <c:ser>
          <c:idx val="2"/>
          <c:order val="2"/>
          <c:tx>
            <c:strRef>
              <c:f>'2015'!$B$29</c:f>
              <c:strCache>
                <c:ptCount val="1"/>
                <c:pt idx="0">
                  <c:v>Gloves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'2015'!$C$29:$N$29</c:f>
              <c:numCache>
                <c:formatCode>0</c:formatCode>
                <c:ptCount val="12"/>
                <c:pt idx="0">
                  <c:v>10</c:v>
                </c:pt>
                <c:pt idx="1">
                  <c:v>14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9-45F4-8D67-43BD7965834B}"/>
            </c:ext>
          </c:extLst>
        </c:ser>
        <c:ser>
          <c:idx val="3"/>
          <c:order val="3"/>
          <c:tx>
            <c:strRef>
              <c:f>'2015'!$B$30</c:f>
              <c:strCache>
                <c:ptCount val="1"/>
                <c:pt idx="0">
                  <c:v>Jerseys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'2015'!$C$30:$N$30</c:f>
              <c:numCache>
                <c:formatCode>0</c:formatCode>
                <c:ptCount val="1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23</c:v>
                </c:pt>
                <c:pt idx="4">
                  <c:v>22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25</c:v>
                </c:pt>
                <c:pt idx="9">
                  <c:v>22</c:v>
                </c:pt>
                <c:pt idx="10">
                  <c:v>34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9-45F4-8D67-43BD7965834B}"/>
            </c:ext>
          </c:extLst>
        </c:ser>
        <c:ser>
          <c:idx val="4"/>
          <c:order val="4"/>
          <c:tx>
            <c:strRef>
              <c:f>'2015'!$B$31</c:f>
              <c:strCache>
                <c:ptCount val="1"/>
                <c:pt idx="0">
                  <c:v>Shorts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'2015'!$C$31:$N$31</c:f>
              <c:numCache>
                <c:formatCode>0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D9-45F4-8D67-43BD7965834B}"/>
            </c:ext>
          </c:extLst>
        </c:ser>
        <c:ser>
          <c:idx val="5"/>
          <c:order val="5"/>
          <c:tx>
            <c:strRef>
              <c:f>'2015'!$B$32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'2015'!$C$32:$N$32</c:f>
              <c:numCache>
                <c:formatCode>0</c:formatCode>
                <c:ptCount val="12"/>
                <c:pt idx="0">
                  <c:v>9</c:v>
                </c:pt>
                <c:pt idx="1">
                  <c:v>12.6</c:v>
                </c:pt>
                <c:pt idx="2">
                  <c:v>8.1</c:v>
                </c:pt>
                <c:pt idx="3">
                  <c:v>5.4</c:v>
                </c:pt>
                <c:pt idx="4">
                  <c:v>4.5</c:v>
                </c:pt>
                <c:pt idx="5">
                  <c:v>1.8</c:v>
                </c:pt>
                <c:pt idx="6">
                  <c:v>1.8</c:v>
                </c:pt>
                <c:pt idx="7">
                  <c:v>0.9</c:v>
                </c:pt>
                <c:pt idx="8">
                  <c:v>3.6</c:v>
                </c:pt>
                <c:pt idx="9">
                  <c:v>5.4</c:v>
                </c:pt>
                <c:pt idx="10">
                  <c:v>7.2</c:v>
                </c:pt>
                <c:pt idx="1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D9-45F4-8D67-43BD7965834B}"/>
            </c:ext>
          </c:extLst>
        </c:ser>
        <c:ser>
          <c:idx val="6"/>
          <c:order val="6"/>
          <c:tx>
            <c:strRef>
              <c:f>'2015'!$B$33</c:f>
              <c:strCache>
                <c:ptCount val="1"/>
                <c:pt idx="0">
                  <c:v>Tights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'2015'!$C$33:$N$33</c:f>
              <c:numCache>
                <c:formatCode>0</c:formatCode>
                <c:ptCount val="12"/>
                <c:pt idx="0">
                  <c:v>11.899999999999999</c:v>
                </c:pt>
                <c:pt idx="1">
                  <c:v>16.66</c:v>
                </c:pt>
                <c:pt idx="2">
                  <c:v>10.709999999999999</c:v>
                </c:pt>
                <c:pt idx="3">
                  <c:v>7.14</c:v>
                </c:pt>
                <c:pt idx="4">
                  <c:v>5.9499999999999993</c:v>
                </c:pt>
                <c:pt idx="5">
                  <c:v>2.38</c:v>
                </c:pt>
                <c:pt idx="6">
                  <c:v>2.38</c:v>
                </c:pt>
                <c:pt idx="7">
                  <c:v>1.19</c:v>
                </c:pt>
                <c:pt idx="8">
                  <c:v>4.76</c:v>
                </c:pt>
                <c:pt idx="9">
                  <c:v>7.14</c:v>
                </c:pt>
                <c:pt idx="10">
                  <c:v>9.52</c:v>
                </c:pt>
                <c:pt idx="11">
                  <c:v>10.709999999999999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D9-45F4-8D67-43BD7965834B}"/>
            </c:ext>
          </c:extLst>
        </c:ser>
        <c:ser>
          <c:idx val="7"/>
          <c:order val="7"/>
          <c:tx>
            <c:strRef>
              <c:f>'2015'!$B$34</c:f>
              <c:strCache>
                <c:ptCount val="1"/>
                <c:pt idx="0">
                  <c:v>Vests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'2015'!$C$34:$N$34</c:f>
              <c:numCache>
                <c:formatCode>0</c:formatCode>
                <c:ptCount val="12"/>
                <c:pt idx="0">
                  <c:v>9.4500000000000011</c:v>
                </c:pt>
                <c:pt idx="1">
                  <c:v>9</c:v>
                </c:pt>
                <c:pt idx="2">
                  <c:v>8.5500000000000007</c:v>
                </c:pt>
                <c:pt idx="3">
                  <c:v>10.35</c:v>
                </c:pt>
                <c:pt idx="4">
                  <c:v>9.9</c:v>
                </c:pt>
                <c:pt idx="5">
                  <c:v>13.5</c:v>
                </c:pt>
                <c:pt idx="6">
                  <c:v>11.25</c:v>
                </c:pt>
                <c:pt idx="7">
                  <c:v>9</c:v>
                </c:pt>
                <c:pt idx="8">
                  <c:v>11.25</c:v>
                </c:pt>
                <c:pt idx="9">
                  <c:v>9.9</c:v>
                </c:pt>
                <c:pt idx="10">
                  <c:v>15.3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D9-45F4-8D67-43BD79658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458616"/>
        <c:axId val="1111458944"/>
      </c:barChart>
      <c:catAx>
        <c:axId val="111145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58944"/>
        <c:crosses val="autoZero"/>
        <c:auto val="1"/>
        <c:lblAlgn val="ctr"/>
        <c:lblOffset val="100"/>
        <c:noMultiLvlLbl val="0"/>
      </c:catAx>
      <c:valAx>
        <c:axId val="11114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5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Accessories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'2015'!$B$38</c:f>
              <c:strCache>
                <c:ptCount val="1"/>
                <c:pt idx="0">
                  <c:v>Bike Racks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'2015'!$C$38:$N$38</c:f>
              <c:numCache>
                <c:formatCode>0</c:formatCode>
                <c:ptCount val="12"/>
                <c:pt idx="0">
                  <c:v>88.2</c:v>
                </c:pt>
                <c:pt idx="1">
                  <c:v>79.8</c:v>
                </c:pt>
                <c:pt idx="2">
                  <c:v>117.60000000000001</c:v>
                </c:pt>
                <c:pt idx="3">
                  <c:v>126</c:v>
                </c:pt>
                <c:pt idx="4">
                  <c:v>126</c:v>
                </c:pt>
                <c:pt idx="5">
                  <c:v>111.30000000000001</c:v>
                </c:pt>
                <c:pt idx="6">
                  <c:v>88.2</c:v>
                </c:pt>
                <c:pt idx="7">
                  <c:v>67.2</c:v>
                </c:pt>
                <c:pt idx="8">
                  <c:v>60.900000000000006</c:v>
                </c:pt>
                <c:pt idx="9">
                  <c:v>63</c:v>
                </c:pt>
                <c:pt idx="10">
                  <c:v>73.5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A-4979-B79B-DBEAA6E63CC7}"/>
            </c:ext>
          </c:extLst>
        </c:ser>
        <c:ser>
          <c:idx val="1"/>
          <c:order val="1"/>
          <c:tx>
            <c:strRef>
              <c:f>'2015'!$B$39</c:f>
              <c:strCache>
                <c:ptCount val="1"/>
                <c:pt idx="0">
                  <c:v>Bike Stands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'2015'!$C$39:$N$39</c:f>
              <c:numCache>
                <c:formatCode>0</c:formatCode>
                <c:ptCount val="12"/>
                <c:pt idx="0">
                  <c:v>73.5</c:v>
                </c:pt>
                <c:pt idx="1">
                  <c:v>67.2</c:v>
                </c:pt>
                <c:pt idx="2">
                  <c:v>84</c:v>
                </c:pt>
                <c:pt idx="3">
                  <c:v>77.7</c:v>
                </c:pt>
                <c:pt idx="4">
                  <c:v>73.5</c:v>
                </c:pt>
                <c:pt idx="5">
                  <c:v>58.800000000000004</c:v>
                </c:pt>
                <c:pt idx="6">
                  <c:v>46.2</c:v>
                </c:pt>
                <c:pt idx="7">
                  <c:v>35.700000000000003</c:v>
                </c:pt>
                <c:pt idx="8">
                  <c:v>29.400000000000002</c:v>
                </c:pt>
                <c:pt idx="9">
                  <c:v>21</c:v>
                </c:pt>
                <c:pt idx="10">
                  <c:v>44.1</c:v>
                </c:pt>
                <c:pt idx="11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A-4979-B79B-DBEAA6E63CC7}"/>
            </c:ext>
          </c:extLst>
        </c:ser>
        <c:ser>
          <c:idx val="2"/>
          <c:order val="2"/>
          <c:tx>
            <c:strRef>
              <c:f>'2015'!$B$40</c:f>
              <c:strCache>
                <c:ptCount val="1"/>
                <c:pt idx="0">
                  <c:v>Bottles and Cages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'2015'!$C$40:$N$40</c:f>
              <c:numCache>
                <c:formatCode>0</c:formatCode>
                <c:ptCount val="12"/>
                <c:pt idx="0">
                  <c:v>58.800000000000004</c:v>
                </c:pt>
                <c:pt idx="1">
                  <c:v>52.5</c:v>
                </c:pt>
                <c:pt idx="2">
                  <c:v>69.3</c:v>
                </c:pt>
                <c:pt idx="3">
                  <c:v>63</c:v>
                </c:pt>
                <c:pt idx="4">
                  <c:v>58.800000000000004</c:v>
                </c:pt>
                <c:pt idx="5">
                  <c:v>44.1</c:v>
                </c:pt>
                <c:pt idx="6">
                  <c:v>31.5</c:v>
                </c:pt>
                <c:pt idx="7">
                  <c:v>21</c:v>
                </c:pt>
                <c:pt idx="8">
                  <c:v>14.700000000000001</c:v>
                </c:pt>
                <c:pt idx="9">
                  <c:v>6.3000000000000007</c:v>
                </c:pt>
                <c:pt idx="10">
                  <c:v>29.400000000000002</c:v>
                </c:pt>
                <c:pt idx="11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A-4979-B79B-DBEAA6E63CC7}"/>
            </c:ext>
          </c:extLst>
        </c:ser>
        <c:ser>
          <c:idx val="3"/>
          <c:order val="3"/>
          <c:tx>
            <c:strRef>
              <c:f>'2015'!$B$41</c:f>
              <c:strCache>
                <c:ptCount val="1"/>
                <c:pt idx="0">
                  <c:v>Cleaners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'2015'!$C$41:$N$41</c:f>
              <c:numCache>
                <c:formatCode>0</c:formatCode>
                <c:ptCount val="12"/>
                <c:pt idx="0">
                  <c:v>39.9</c:v>
                </c:pt>
                <c:pt idx="1">
                  <c:v>33.6</c:v>
                </c:pt>
                <c:pt idx="2">
                  <c:v>50.400000000000006</c:v>
                </c:pt>
                <c:pt idx="3">
                  <c:v>44.1</c:v>
                </c:pt>
                <c:pt idx="4">
                  <c:v>39.9</c:v>
                </c:pt>
                <c:pt idx="5">
                  <c:v>25.200000000000003</c:v>
                </c:pt>
                <c:pt idx="6">
                  <c:v>12.600000000000001</c:v>
                </c:pt>
                <c:pt idx="7">
                  <c:v>10.5</c:v>
                </c:pt>
                <c:pt idx="8">
                  <c:v>6.3000000000000007</c:v>
                </c:pt>
                <c:pt idx="9">
                  <c:v>8.4</c:v>
                </c:pt>
                <c:pt idx="10">
                  <c:v>10.5</c:v>
                </c:pt>
                <c:pt idx="11">
                  <c:v>12.600000000000001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DA-4979-B79B-DBEAA6E63CC7}"/>
            </c:ext>
          </c:extLst>
        </c:ser>
        <c:ser>
          <c:idx val="4"/>
          <c:order val="4"/>
          <c:tx>
            <c:strRef>
              <c:f>'2015'!$B$42</c:f>
              <c:strCache>
                <c:ptCount val="1"/>
                <c:pt idx="0">
                  <c:v>Fenders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'2015'!$C$42:$N$42</c:f>
              <c:numCache>
                <c:formatCode>0</c:formatCode>
                <c:ptCount val="12"/>
                <c:pt idx="0">
                  <c:v>58.800000000000004</c:v>
                </c:pt>
                <c:pt idx="1">
                  <c:v>52.5</c:v>
                </c:pt>
                <c:pt idx="2">
                  <c:v>69.3</c:v>
                </c:pt>
                <c:pt idx="3">
                  <c:v>63</c:v>
                </c:pt>
                <c:pt idx="4">
                  <c:v>58.800000000000004</c:v>
                </c:pt>
                <c:pt idx="5">
                  <c:v>44.1</c:v>
                </c:pt>
                <c:pt idx="6">
                  <c:v>31.5</c:v>
                </c:pt>
                <c:pt idx="7">
                  <c:v>21</c:v>
                </c:pt>
                <c:pt idx="8">
                  <c:v>14.700000000000001</c:v>
                </c:pt>
                <c:pt idx="9">
                  <c:v>6.3000000000000007</c:v>
                </c:pt>
                <c:pt idx="10">
                  <c:v>29.400000000000002</c:v>
                </c:pt>
                <c:pt idx="11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DA-4979-B79B-DBEAA6E63CC7}"/>
            </c:ext>
          </c:extLst>
        </c:ser>
        <c:ser>
          <c:idx val="5"/>
          <c:order val="5"/>
          <c:tx>
            <c:strRef>
              <c:f>'2015'!$B$43</c:f>
              <c:strCache>
                <c:ptCount val="1"/>
                <c:pt idx="0">
                  <c:v>Helmets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'2015'!$C$43:$N$43</c:f>
              <c:numCache>
                <c:formatCode>0</c:formatCode>
                <c:ptCount val="12"/>
                <c:pt idx="0">
                  <c:v>48.300000000000004</c:v>
                </c:pt>
                <c:pt idx="1">
                  <c:v>42</c:v>
                </c:pt>
                <c:pt idx="2">
                  <c:v>58.800000000000004</c:v>
                </c:pt>
                <c:pt idx="3">
                  <c:v>52.5</c:v>
                </c:pt>
                <c:pt idx="4">
                  <c:v>48.300000000000004</c:v>
                </c:pt>
                <c:pt idx="5">
                  <c:v>33.6</c:v>
                </c:pt>
                <c:pt idx="6">
                  <c:v>21</c:v>
                </c:pt>
                <c:pt idx="7">
                  <c:v>10.5</c:v>
                </c:pt>
                <c:pt idx="8">
                  <c:v>4.2</c:v>
                </c:pt>
                <c:pt idx="9">
                  <c:v>10.5</c:v>
                </c:pt>
                <c:pt idx="10">
                  <c:v>18.900000000000002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DA-4979-B79B-DBEAA6E63CC7}"/>
            </c:ext>
          </c:extLst>
        </c:ser>
        <c:ser>
          <c:idx val="6"/>
          <c:order val="6"/>
          <c:tx>
            <c:strRef>
              <c:f>'2015'!$B$44</c:f>
              <c:strCache>
                <c:ptCount val="1"/>
                <c:pt idx="0">
                  <c:v>Hydration Packs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'2015'!$C$44:$N$44</c:f>
              <c:numCache>
                <c:formatCode>0</c:formatCode>
                <c:ptCount val="12"/>
                <c:pt idx="0">
                  <c:v>56.7</c:v>
                </c:pt>
                <c:pt idx="1">
                  <c:v>48.300000000000004</c:v>
                </c:pt>
                <c:pt idx="2">
                  <c:v>86.100000000000009</c:v>
                </c:pt>
                <c:pt idx="3">
                  <c:v>94.5</c:v>
                </c:pt>
                <c:pt idx="4">
                  <c:v>94.5</c:v>
                </c:pt>
                <c:pt idx="5">
                  <c:v>79.8</c:v>
                </c:pt>
                <c:pt idx="6">
                  <c:v>56.7</c:v>
                </c:pt>
                <c:pt idx="7">
                  <c:v>35.700000000000003</c:v>
                </c:pt>
                <c:pt idx="8">
                  <c:v>29.400000000000002</c:v>
                </c:pt>
                <c:pt idx="9">
                  <c:v>31.5</c:v>
                </c:pt>
                <c:pt idx="10">
                  <c:v>42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DA-4979-B79B-DBEAA6E63CC7}"/>
            </c:ext>
          </c:extLst>
        </c:ser>
        <c:ser>
          <c:idx val="7"/>
          <c:order val="7"/>
          <c:tx>
            <c:strRef>
              <c:f>'2015'!$B$45</c:f>
              <c:strCache>
                <c:ptCount val="1"/>
                <c:pt idx="0">
                  <c:v>Lights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'2015'!$C$45:$N$45</c:f>
              <c:numCache>
                <c:formatCode>0</c:formatCode>
                <c:ptCount val="12"/>
                <c:pt idx="0">
                  <c:v>42</c:v>
                </c:pt>
                <c:pt idx="1">
                  <c:v>35.700000000000003</c:v>
                </c:pt>
                <c:pt idx="2">
                  <c:v>52.5</c:v>
                </c:pt>
                <c:pt idx="3">
                  <c:v>46.2</c:v>
                </c:pt>
                <c:pt idx="4">
                  <c:v>42</c:v>
                </c:pt>
                <c:pt idx="5">
                  <c:v>27.3</c:v>
                </c:pt>
                <c:pt idx="6">
                  <c:v>14.700000000000001</c:v>
                </c:pt>
                <c:pt idx="7">
                  <c:v>4.2</c:v>
                </c:pt>
                <c:pt idx="8">
                  <c:v>4.2</c:v>
                </c:pt>
                <c:pt idx="9">
                  <c:v>10.5</c:v>
                </c:pt>
                <c:pt idx="10">
                  <c:v>12.600000000000001</c:v>
                </c:pt>
                <c:pt idx="11">
                  <c:v>14.700000000000001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DA-4979-B79B-DBEAA6E63CC7}"/>
            </c:ext>
          </c:extLst>
        </c:ser>
        <c:ser>
          <c:idx val="8"/>
          <c:order val="8"/>
          <c:tx>
            <c:strRef>
              <c:f>'2015'!$B$46</c:f>
              <c:strCache>
                <c:ptCount val="1"/>
                <c:pt idx="0">
                  <c:v>Locks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'2015'!$C$46:$N$46</c:f>
              <c:numCache>
                <c:formatCode>0</c:formatCode>
                <c:ptCount val="12"/>
                <c:pt idx="0">
                  <c:v>113.4</c:v>
                </c:pt>
                <c:pt idx="1">
                  <c:v>79.8</c:v>
                </c:pt>
                <c:pt idx="2">
                  <c:v>144.648</c:v>
                </c:pt>
                <c:pt idx="3">
                  <c:v>154.97999999999999</c:v>
                </c:pt>
                <c:pt idx="4">
                  <c:v>154.97999999999999</c:v>
                </c:pt>
                <c:pt idx="5">
                  <c:v>136.899</c:v>
                </c:pt>
                <c:pt idx="6">
                  <c:v>108.486</c:v>
                </c:pt>
                <c:pt idx="7">
                  <c:v>82.656000000000006</c:v>
                </c:pt>
                <c:pt idx="8">
                  <c:v>74.907000000000011</c:v>
                </c:pt>
                <c:pt idx="9">
                  <c:v>77.489999999999995</c:v>
                </c:pt>
                <c:pt idx="10">
                  <c:v>90.405000000000001</c:v>
                </c:pt>
                <c:pt idx="11">
                  <c:v>25.830000000000002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DA-4979-B79B-DBEAA6E63CC7}"/>
            </c:ext>
          </c:extLst>
        </c:ser>
        <c:ser>
          <c:idx val="9"/>
          <c:order val="9"/>
          <c:tx>
            <c:strRef>
              <c:f>'2015'!$B$47</c:f>
              <c:strCache>
                <c:ptCount val="1"/>
                <c:pt idx="0">
                  <c:v>Panniers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'2015'!$C$47:$N$47</c:f>
              <c:numCache>
                <c:formatCode>0</c:formatCode>
                <c:ptCount val="12"/>
                <c:pt idx="0">
                  <c:v>12.600000000000001</c:v>
                </c:pt>
                <c:pt idx="1">
                  <c:v>50.925000000000004</c:v>
                </c:pt>
                <c:pt idx="2">
                  <c:v>67.221000000000004</c:v>
                </c:pt>
                <c:pt idx="3">
                  <c:v>61.11</c:v>
                </c:pt>
                <c:pt idx="4">
                  <c:v>57.036000000000001</c:v>
                </c:pt>
                <c:pt idx="5">
                  <c:v>42.777000000000001</c:v>
                </c:pt>
                <c:pt idx="6">
                  <c:v>30.555</c:v>
                </c:pt>
                <c:pt idx="7">
                  <c:v>20.37</c:v>
                </c:pt>
                <c:pt idx="8">
                  <c:v>14.259</c:v>
                </c:pt>
                <c:pt idx="9">
                  <c:v>6.1110000000000007</c:v>
                </c:pt>
                <c:pt idx="10">
                  <c:v>6.3000000000000007</c:v>
                </c:pt>
                <c:pt idx="11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DA-4979-B79B-DBEAA6E63CC7}"/>
            </c:ext>
          </c:extLst>
        </c:ser>
        <c:ser>
          <c:idx val="10"/>
          <c:order val="10"/>
          <c:tx>
            <c:strRef>
              <c:f>'2015'!$B$48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'2015'!$C$48:$N$48</c:f>
              <c:numCache>
                <c:formatCode>0</c:formatCode>
                <c:ptCount val="12"/>
                <c:pt idx="0">
                  <c:v>147.42000000000002</c:v>
                </c:pt>
                <c:pt idx="1">
                  <c:v>103.74</c:v>
                </c:pt>
                <c:pt idx="2">
                  <c:v>188.04240000000001</c:v>
                </c:pt>
                <c:pt idx="3">
                  <c:v>201.47399999999999</c:v>
                </c:pt>
                <c:pt idx="4">
                  <c:v>201.47399999999999</c:v>
                </c:pt>
                <c:pt idx="5">
                  <c:v>177.96870000000001</c:v>
                </c:pt>
                <c:pt idx="6">
                  <c:v>141.0318</c:v>
                </c:pt>
                <c:pt idx="7">
                  <c:v>107.4528</c:v>
                </c:pt>
                <c:pt idx="8">
                  <c:v>97.379100000000008</c:v>
                </c:pt>
                <c:pt idx="9">
                  <c:v>100.73699999999999</c:v>
                </c:pt>
                <c:pt idx="10">
                  <c:v>117.5265</c:v>
                </c:pt>
                <c:pt idx="11">
                  <c:v>33.579000000000008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DA-4979-B79B-DBEAA6E63CC7}"/>
            </c:ext>
          </c:extLst>
        </c:ser>
        <c:ser>
          <c:idx val="11"/>
          <c:order val="11"/>
          <c:tx>
            <c:strRef>
              <c:f>'2015'!$B$49</c:f>
              <c:strCache>
                <c:ptCount val="1"/>
                <c:pt idx="0">
                  <c:v>Tires and Tubes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'2015'!$C$49:$N$49</c:f>
              <c:numCache>
                <c:formatCode>0</c:formatCode>
                <c:ptCount val="12"/>
                <c:pt idx="0">
                  <c:v>50.567999999999998</c:v>
                </c:pt>
                <c:pt idx="1">
                  <c:v>45.15</c:v>
                </c:pt>
                <c:pt idx="2">
                  <c:v>59.597999999999999</c:v>
                </c:pt>
                <c:pt idx="3">
                  <c:v>54.180000000000007</c:v>
                </c:pt>
                <c:pt idx="4">
                  <c:v>50.567999999999998</c:v>
                </c:pt>
                <c:pt idx="5">
                  <c:v>37.926000000000002</c:v>
                </c:pt>
                <c:pt idx="6">
                  <c:v>27.090000000000003</c:v>
                </c:pt>
                <c:pt idx="7">
                  <c:v>18.059999999999999</c:v>
                </c:pt>
                <c:pt idx="8">
                  <c:v>12.641999999999999</c:v>
                </c:pt>
                <c:pt idx="9">
                  <c:v>5.4180000000000001</c:v>
                </c:pt>
                <c:pt idx="10">
                  <c:v>25.283999999999999</c:v>
                </c:pt>
                <c:pt idx="11">
                  <c:v>27.090000000000003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DA-4979-B79B-DBEAA6E63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852616"/>
        <c:axId val="1120854912"/>
      </c:barChart>
      <c:catAx>
        <c:axId val="11208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4912"/>
        <c:crosses val="autoZero"/>
        <c:auto val="1"/>
        <c:lblAlgn val="ctr"/>
        <c:lblOffset val="100"/>
        <c:noMultiLvlLbl val="0"/>
      </c:catAx>
      <c:valAx>
        <c:axId val="11208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'2015'!$B$9</c:f>
              <c:strCache>
                <c:ptCount val="1"/>
                <c:pt idx="0">
                  <c:v>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'2015'!$B$10:$B$23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B-44D5-BF39-A2A28333AD62}"/>
            </c:ext>
          </c:extLst>
        </c:ser>
        <c:ser>
          <c:idx val="1"/>
          <c:order val="1"/>
          <c:tx>
            <c:strRef>
              <c:f>'2015'!$C$9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'2015'!$C$10:$C$23</c:f>
              <c:numCache>
                <c:formatCode>0</c:formatCode>
                <c:ptCount val="14"/>
                <c:pt idx="0">
                  <c:v>42</c:v>
                </c:pt>
                <c:pt idx="1">
                  <c:v>35</c:v>
                </c:pt>
                <c:pt idx="2">
                  <c:v>28</c:v>
                </c:pt>
                <c:pt idx="3">
                  <c:v>19</c:v>
                </c:pt>
                <c:pt idx="4">
                  <c:v>28</c:v>
                </c:pt>
                <c:pt idx="5">
                  <c:v>23</c:v>
                </c:pt>
                <c:pt idx="6">
                  <c:v>27</c:v>
                </c:pt>
                <c:pt idx="7">
                  <c:v>20</c:v>
                </c:pt>
                <c:pt idx="8">
                  <c:v>54</c:v>
                </c:pt>
                <c:pt idx="9">
                  <c:v>6</c:v>
                </c:pt>
                <c:pt idx="10">
                  <c:v>70.2</c:v>
                </c:pt>
                <c:pt idx="11">
                  <c:v>24.08</c:v>
                </c:pt>
                <c:pt idx="12">
                  <c:v>32.94</c:v>
                </c:pt>
                <c:pt idx="13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B-44D5-BF39-A2A28333AD62}"/>
            </c:ext>
          </c:extLst>
        </c:ser>
        <c:ser>
          <c:idx val="2"/>
          <c:order val="2"/>
          <c:tx>
            <c:strRef>
              <c:f>'2015'!$D$9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'2015'!$D$10:$D$23</c:f>
              <c:numCache>
                <c:formatCode>0</c:formatCode>
                <c:ptCount val="14"/>
                <c:pt idx="0">
                  <c:v>38</c:v>
                </c:pt>
                <c:pt idx="1">
                  <c:v>32</c:v>
                </c:pt>
                <c:pt idx="2">
                  <c:v>25</c:v>
                </c:pt>
                <c:pt idx="3">
                  <c:v>16</c:v>
                </c:pt>
                <c:pt idx="4">
                  <c:v>25</c:v>
                </c:pt>
                <c:pt idx="5">
                  <c:v>20</c:v>
                </c:pt>
                <c:pt idx="6">
                  <c:v>23</c:v>
                </c:pt>
                <c:pt idx="7">
                  <c:v>17</c:v>
                </c:pt>
                <c:pt idx="8">
                  <c:v>38</c:v>
                </c:pt>
                <c:pt idx="9">
                  <c:v>24.25</c:v>
                </c:pt>
                <c:pt idx="10">
                  <c:v>49.4</c:v>
                </c:pt>
                <c:pt idx="11">
                  <c:v>21.5</c:v>
                </c:pt>
                <c:pt idx="12">
                  <c:v>23.18</c:v>
                </c:pt>
                <c:pt idx="13">
                  <c:v>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B-44D5-BF39-A2A28333AD62}"/>
            </c:ext>
          </c:extLst>
        </c:ser>
        <c:ser>
          <c:idx val="3"/>
          <c:order val="3"/>
          <c:tx>
            <c:strRef>
              <c:f>'2015'!$E$9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'2015'!$E$10:$E$23</c:f>
              <c:numCache>
                <c:formatCode>0</c:formatCode>
                <c:ptCount val="14"/>
                <c:pt idx="0">
                  <c:v>56</c:v>
                </c:pt>
                <c:pt idx="1">
                  <c:v>40</c:v>
                </c:pt>
                <c:pt idx="2">
                  <c:v>33</c:v>
                </c:pt>
                <c:pt idx="3">
                  <c:v>24</c:v>
                </c:pt>
                <c:pt idx="4">
                  <c:v>33</c:v>
                </c:pt>
                <c:pt idx="5">
                  <c:v>28</c:v>
                </c:pt>
                <c:pt idx="6">
                  <c:v>41</c:v>
                </c:pt>
                <c:pt idx="7">
                  <c:v>25</c:v>
                </c:pt>
                <c:pt idx="8">
                  <c:v>68.88</c:v>
                </c:pt>
                <c:pt idx="9">
                  <c:v>32.01</c:v>
                </c:pt>
                <c:pt idx="10">
                  <c:v>89.543999999999997</c:v>
                </c:pt>
                <c:pt idx="11">
                  <c:v>28.38</c:v>
                </c:pt>
                <c:pt idx="12">
                  <c:v>42.016799999999996</c:v>
                </c:pt>
                <c:pt idx="13">
                  <c:v>117.60000000000001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9B-44D5-BF39-A2A28333AD62}"/>
            </c:ext>
          </c:extLst>
        </c:ser>
        <c:ser>
          <c:idx val="4"/>
          <c:order val="4"/>
          <c:tx>
            <c:strRef>
              <c:f>'2015'!$F$9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'2015'!$F$10:$F$23</c:f>
              <c:numCache>
                <c:formatCode>0</c:formatCode>
                <c:ptCount val="14"/>
                <c:pt idx="0">
                  <c:v>60</c:v>
                </c:pt>
                <c:pt idx="1">
                  <c:v>37</c:v>
                </c:pt>
                <c:pt idx="2">
                  <c:v>30</c:v>
                </c:pt>
                <c:pt idx="3">
                  <c:v>21</c:v>
                </c:pt>
                <c:pt idx="4">
                  <c:v>30</c:v>
                </c:pt>
                <c:pt idx="5">
                  <c:v>25</c:v>
                </c:pt>
                <c:pt idx="6">
                  <c:v>45</c:v>
                </c:pt>
                <c:pt idx="7">
                  <c:v>22</c:v>
                </c:pt>
                <c:pt idx="8">
                  <c:v>73.8</c:v>
                </c:pt>
                <c:pt idx="9">
                  <c:v>29.099999999999998</c:v>
                </c:pt>
                <c:pt idx="10">
                  <c:v>95.94</c:v>
                </c:pt>
                <c:pt idx="11">
                  <c:v>25.8</c:v>
                </c:pt>
                <c:pt idx="12">
                  <c:v>45.018000000000001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9B-44D5-BF39-A2A28333AD62}"/>
            </c:ext>
          </c:extLst>
        </c:ser>
        <c:ser>
          <c:idx val="5"/>
          <c:order val="5"/>
          <c:tx>
            <c:strRef>
              <c:f>'2015'!$G$9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'2015'!$G$10:$G$23</c:f>
              <c:numCache>
                <c:formatCode>0</c:formatCode>
                <c:ptCount val="14"/>
                <c:pt idx="0">
                  <c:v>60</c:v>
                </c:pt>
                <c:pt idx="1">
                  <c:v>35</c:v>
                </c:pt>
                <c:pt idx="2">
                  <c:v>28</c:v>
                </c:pt>
                <c:pt idx="3">
                  <c:v>19</c:v>
                </c:pt>
                <c:pt idx="4">
                  <c:v>28</c:v>
                </c:pt>
                <c:pt idx="5">
                  <c:v>23</c:v>
                </c:pt>
                <c:pt idx="6">
                  <c:v>45</c:v>
                </c:pt>
                <c:pt idx="7">
                  <c:v>20</c:v>
                </c:pt>
                <c:pt idx="8">
                  <c:v>73.8</c:v>
                </c:pt>
                <c:pt idx="9">
                  <c:v>27.16</c:v>
                </c:pt>
                <c:pt idx="10">
                  <c:v>95.94</c:v>
                </c:pt>
                <c:pt idx="11">
                  <c:v>24.08</c:v>
                </c:pt>
                <c:pt idx="12">
                  <c:v>45.018000000000001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9B-44D5-BF39-A2A28333AD62}"/>
            </c:ext>
          </c:extLst>
        </c:ser>
        <c:ser>
          <c:idx val="6"/>
          <c:order val="6"/>
          <c:tx>
            <c:strRef>
              <c:f>'2015'!$H$9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'2015'!$H$10:$H$23</c:f>
              <c:numCache>
                <c:formatCode>0</c:formatCode>
                <c:ptCount val="14"/>
                <c:pt idx="0">
                  <c:v>53</c:v>
                </c:pt>
                <c:pt idx="1">
                  <c:v>28</c:v>
                </c:pt>
                <c:pt idx="2">
                  <c:v>21</c:v>
                </c:pt>
                <c:pt idx="3">
                  <c:v>12</c:v>
                </c:pt>
                <c:pt idx="4">
                  <c:v>21</c:v>
                </c:pt>
                <c:pt idx="5">
                  <c:v>16</c:v>
                </c:pt>
                <c:pt idx="6">
                  <c:v>38</c:v>
                </c:pt>
                <c:pt idx="7">
                  <c:v>13</c:v>
                </c:pt>
                <c:pt idx="8">
                  <c:v>65.19</c:v>
                </c:pt>
                <c:pt idx="9">
                  <c:v>20.37</c:v>
                </c:pt>
                <c:pt idx="10">
                  <c:v>84.747</c:v>
                </c:pt>
                <c:pt idx="11">
                  <c:v>18.059999999999999</c:v>
                </c:pt>
                <c:pt idx="12">
                  <c:v>39.765899999999995</c:v>
                </c:pt>
                <c:pt idx="13">
                  <c:v>111.30000000000001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9B-44D5-BF39-A2A28333AD62}"/>
            </c:ext>
          </c:extLst>
        </c:ser>
        <c:ser>
          <c:idx val="7"/>
          <c:order val="7"/>
          <c:tx>
            <c:strRef>
              <c:f>'2015'!$I$9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'2015'!$I$10:$I$23</c:f>
              <c:numCache>
                <c:formatCode>0</c:formatCode>
                <c:ptCount val="14"/>
                <c:pt idx="0">
                  <c:v>42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  <c:pt idx="4">
                  <c:v>15</c:v>
                </c:pt>
                <c:pt idx="5">
                  <c:v>10</c:v>
                </c:pt>
                <c:pt idx="6">
                  <c:v>27</c:v>
                </c:pt>
                <c:pt idx="7">
                  <c:v>7</c:v>
                </c:pt>
                <c:pt idx="8">
                  <c:v>51.66</c:v>
                </c:pt>
                <c:pt idx="9">
                  <c:v>14.549999999999999</c:v>
                </c:pt>
                <c:pt idx="10">
                  <c:v>67.158000000000001</c:v>
                </c:pt>
                <c:pt idx="11">
                  <c:v>12.9</c:v>
                </c:pt>
                <c:pt idx="12">
                  <c:v>31.512599999999996</c:v>
                </c:pt>
                <c:pt idx="13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9B-44D5-BF39-A2A28333AD62}"/>
            </c:ext>
          </c:extLst>
        </c:ser>
        <c:ser>
          <c:idx val="8"/>
          <c:order val="8"/>
          <c:tx>
            <c:strRef>
              <c:f>'2015'!$J$9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'2015'!$J$10:$J$23</c:f>
              <c:numCache>
                <c:formatCode>0</c:formatCode>
                <c:ptCount val="14"/>
                <c:pt idx="0">
                  <c:v>32</c:v>
                </c:pt>
                <c:pt idx="1">
                  <c:v>17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2</c:v>
                </c:pt>
                <c:pt idx="8">
                  <c:v>39.36</c:v>
                </c:pt>
                <c:pt idx="9">
                  <c:v>9.6999999999999993</c:v>
                </c:pt>
                <c:pt idx="10">
                  <c:v>51.167999999999999</c:v>
                </c:pt>
                <c:pt idx="11">
                  <c:v>8.6</c:v>
                </c:pt>
                <c:pt idx="12">
                  <c:v>24.009599999999999</c:v>
                </c:pt>
                <c:pt idx="13">
                  <c:v>67.2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9B-44D5-BF39-A2A28333AD62}"/>
            </c:ext>
          </c:extLst>
        </c:ser>
        <c:ser>
          <c:idx val="9"/>
          <c:order val="9"/>
          <c:tx>
            <c:strRef>
              <c:f>'2015'!$K$9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'2015'!$K$10:$K$23</c:f>
              <c:numCache>
                <c:formatCode>0</c:formatCode>
                <c:ptCount val="14"/>
                <c:pt idx="0">
                  <c:v>29</c:v>
                </c:pt>
                <c:pt idx="1">
                  <c:v>14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14</c:v>
                </c:pt>
                <c:pt idx="7">
                  <c:v>2</c:v>
                </c:pt>
                <c:pt idx="8">
                  <c:v>35.67</c:v>
                </c:pt>
                <c:pt idx="9">
                  <c:v>6.79</c:v>
                </c:pt>
                <c:pt idx="10">
                  <c:v>46.371000000000002</c:v>
                </c:pt>
                <c:pt idx="11">
                  <c:v>6.02</c:v>
                </c:pt>
                <c:pt idx="12">
                  <c:v>21.758700000000001</c:v>
                </c:pt>
                <c:pt idx="13">
                  <c:v>60.900000000000006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9B-44D5-BF39-A2A28333AD62}"/>
            </c:ext>
          </c:extLst>
        </c:ser>
        <c:ser>
          <c:idx val="10"/>
          <c:order val="10"/>
          <c:tx>
            <c:strRef>
              <c:f>'2015'!$L$9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'2015'!$L$10:$L$23</c:f>
              <c:numCache>
                <c:formatCode>0</c:formatCode>
                <c:ptCount val="14"/>
                <c:pt idx="0">
                  <c:v>30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15</c:v>
                </c:pt>
                <c:pt idx="7">
                  <c:v>5</c:v>
                </c:pt>
                <c:pt idx="8">
                  <c:v>36.9</c:v>
                </c:pt>
                <c:pt idx="9">
                  <c:v>2.91</c:v>
                </c:pt>
                <c:pt idx="10">
                  <c:v>47.97</c:v>
                </c:pt>
                <c:pt idx="11">
                  <c:v>2.58</c:v>
                </c:pt>
                <c:pt idx="12">
                  <c:v>22.509</c:v>
                </c:pt>
                <c:pt idx="1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9B-44D5-BF39-A2A28333AD62}"/>
            </c:ext>
          </c:extLst>
        </c:ser>
        <c:ser>
          <c:idx val="11"/>
          <c:order val="11"/>
          <c:tx>
            <c:strRef>
              <c:f>'2015'!$M$9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'2015'!$M$10:$M$23</c:f>
              <c:numCache>
                <c:formatCode>0</c:formatCode>
                <c:ptCount val="14"/>
                <c:pt idx="0">
                  <c:v>35</c:v>
                </c:pt>
                <c:pt idx="1">
                  <c:v>21</c:v>
                </c:pt>
                <c:pt idx="2">
                  <c:v>14</c:v>
                </c:pt>
                <c:pt idx="3">
                  <c:v>5</c:v>
                </c:pt>
                <c:pt idx="4">
                  <c:v>14</c:v>
                </c:pt>
                <c:pt idx="5">
                  <c:v>9</c:v>
                </c:pt>
                <c:pt idx="6">
                  <c:v>20</c:v>
                </c:pt>
                <c:pt idx="7">
                  <c:v>6</c:v>
                </c:pt>
                <c:pt idx="8">
                  <c:v>43.05</c:v>
                </c:pt>
                <c:pt idx="9">
                  <c:v>3</c:v>
                </c:pt>
                <c:pt idx="10">
                  <c:v>55.964999999999996</c:v>
                </c:pt>
                <c:pt idx="11">
                  <c:v>12.04</c:v>
                </c:pt>
                <c:pt idx="12">
                  <c:v>26.260499999999997</c:v>
                </c:pt>
                <c:pt idx="13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9B-44D5-BF39-A2A28333AD62}"/>
            </c:ext>
          </c:extLst>
        </c:ser>
        <c:ser>
          <c:idx val="12"/>
          <c:order val="12"/>
          <c:tx>
            <c:strRef>
              <c:f>'2015'!$N$9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'2015'!$N$10:$N$23</c:f>
              <c:numCache>
                <c:formatCode>0</c:formatCode>
                <c:ptCount val="14"/>
                <c:pt idx="0">
                  <c:v>10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  <c:pt idx="4">
                  <c:v>15</c:v>
                </c:pt>
                <c:pt idx="5">
                  <c:v>10</c:v>
                </c:pt>
                <c:pt idx="6">
                  <c:v>-5</c:v>
                </c:pt>
                <c:pt idx="7">
                  <c:v>7</c:v>
                </c:pt>
                <c:pt idx="8">
                  <c:v>12.3</c:v>
                </c:pt>
                <c:pt idx="9">
                  <c:v>4</c:v>
                </c:pt>
                <c:pt idx="10">
                  <c:v>15.990000000000002</c:v>
                </c:pt>
                <c:pt idx="11">
                  <c:v>12.9</c:v>
                </c:pt>
                <c:pt idx="12">
                  <c:v>7.5030000000000001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9B-44D5-BF39-A2A28333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799032"/>
        <c:axId val="1111796408"/>
      </c:barChart>
      <c:catAx>
        <c:axId val="111179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96408"/>
        <c:crosses val="autoZero"/>
        <c:auto val="1"/>
        <c:lblAlgn val="ctr"/>
        <c:lblOffset val="100"/>
        <c:noMultiLvlLbl val="0"/>
      </c:catAx>
      <c:valAx>
        <c:axId val="11117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9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'2015'!$B$27</c:f>
              <c:strCache>
                <c:ptCount val="1"/>
                <c:pt idx="0">
                  <c:v>Bib-Shorts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'2015'!$C$27:$N$27</c:f>
              <c:numCache>
                <c:formatCode>0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A-4E52-829F-6372ACDB9E91}"/>
            </c:ext>
          </c:extLst>
        </c:ser>
        <c:ser>
          <c:idx val="1"/>
          <c:order val="1"/>
          <c:tx>
            <c:strRef>
              <c:f>'2015'!$B$28</c:f>
              <c:strCache>
                <c:ptCount val="1"/>
                <c:pt idx="0">
                  <c:v>Caps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'2015'!$C$28:$N$28</c:f>
              <c:numCache>
                <c:formatCode>0</c:formatCode>
                <c:ptCount val="12"/>
                <c:pt idx="0">
                  <c:v>2.94</c:v>
                </c:pt>
                <c:pt idx="1">
                  <c:v>3.78</c:v>
                </c:pt>
                <c:pt idx="2">
                  <c:v>2.94</c:v>
                </c:pt>
                <c:pt idx="3">
                  <c:v>2.52</c:v>
                </c:pt>
                <c:pt idx="4">
                  <c:v>2.52</c:v>
                </c:pt>
                <c:pt idx="5">
                  <c:v>2.1</c:v>
                </c:pt>
                <c:pt idx="6">
                  <c:v>2.1</c:v>
                </c:pt>
                <c:pt idx="7">
                  <c:v>1.68</c:v>
                </c:pt>
                <c:pt idx="8">
                  <c:v>2.94</c:v>
                </c:pt>
                <c:pt idx="9">
                  <c:v>3.36</c:v>
                </c:pt>
                <c:pt idx="10">
                  <c:v>3.78</c:v>
                </c:pt>
                <c:pt idx="11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A-4E52-829F-6372ACDB9E91}"/>
            </c:ext>
          </c:extLst>
        </c:ser>
        <c:ser>
          <c:idx val="2"/>
          <c:order val="2"/>
          <c:tx>
            <c:strRef>
              <c:f>'2015'!$B$29</c:f>
              <c:strCache>
                <c:ptCount val="1"/>
                <c:pt idx="0">
                  <c:v>Gloves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'2015'!$C$29:$N$29</c:f>
              <c:numCache>
                <c:formatCode>0</c:formatCode>
                <c:ptCount val="12"/>
                <c:pt idx="0">
                  <c:v>10</c:v>
                </c:pt>
                <c:pt idx="1">
                  <c:v>14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A-4E52-829F-6372ACDB9E91}"/>
            </c:ext>
          </c:extLst>
        </c:ser>
        <c:ser>
          <c:idx val="3"/>
          <c:order val="3"/>
          <c:tx>
            <c:strRef>
              <c:f>'2015'!$B$30</c:f>
              <c:strCache>
                <c:ptCount val="1"/>
                <c:pt idx="0">
                  <c:v>Jerseys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'2015'!$C$30:$N$30</c:f>
              <c:numCache>
                <c:formatCode>0</c:formatCode>
                <c:ptCount val="1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23</c:v>
                </c:pt>
                <c:pt idx="4">
                  <c:v>22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25</c:v>
                </c:pt>
                <c:pt idx="9">
                  <c:v>22</c:v>
                </c:pt>
                <c:pt idx="10">
                  <c:v>34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A-4E52-829F-6372ACDB9E91}"/>
            </c:ext>
          </c:extLst>
        </c:ser>
        <c:ser>
          <c:idx val="4"/>
          <c:order val="4"/>
          <c:tx>
            <c:strRef>
              <c:f>'2015'!$B$31</c:f>
              <c:strCache>
                <c:ptCount val="1"/>
                <c:pt idx="0">
                  <c:v>Shorts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'2015'!$C$31:$N$31</c:f>
              <c:numCache>
                <c:formatCode>0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3A-4E52-829F-6372ACDB9E91}"/>
            </c:ext>
          </c:extLst>
        </c:ser>
        <c:ser>
          <c:idx val="5"/>
          <c:order val="5"/>
          <c:tx>
            <c:strRef>
              <c:f>'2015'!$B$32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'2015'!$C$32:$N$32</c:f>
              <c:numCache>
                <c:formatCode>0</c:formatCode>
                <c:ptCount val="12"/>
                <c:pt idx="0">
                  <c:v>9</c:v>
                </c:pt>
                <c:pt idx="1">
                  <c:v>12.6</c:v>
                </c:pt>
                <c:pt idx="2">
                  <c:v>8.1</c:v>
                </c:pt>
                <c:pt idx="3">
                  <c:v>5.4</c:v>
                </c:pt>
                <c:pt idx="4">
                  <c:v>4.5</c:v>
                </c:pt>
                <c:pt idx="5">
                  <c:v>1.8</c:v>
                </c:pt>
                <c:pt idx="6">
                  <c:v>1.8</c:v>
                </c:pt>
                <c:pt idx="7">
                  <c:v>0.9</c:v>
                </c:pt>
                <c:pt idx="8">
                  <c:v>3.6</c:v>
                </c:pt>
                <c:pt idx="9">
                  <c:v>5.4</c:v>
                </c:pt>
                <c:pt idx="10">
                  <c:v>7.2</c:v>
                </c:pt>
                <c:pt idx="1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3A-4E52-829F-6372ACDB9E91}"/>
            </c:ext>
          </c:extLst>
        </c:ser>
        <c:ser>
          <c:idx val="6"/>
          <c:order val="6"/>
          <c:tx>
            <c:strRef>
              <c:f>'2015'!$B$33</c:f>
              <c:strCache>
                <c:ptCount val="1"/>
                <c:pt idx="0">
                  <c:v>Tights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'2015'!$C$33:$N$33</c:f>
              <c:numCache>
                <c:formatCode>0</c:formatCode>
                <c:ptCount val="12"/>
                <c:pt idx="0">
                  <c:v>11.899999999999999</c:v>
                </c:pt>
                <c:pt idx="1">
                  <c:v>16.66</c:v>
                </c:pt>
                <c:pt idx="2">
                  <c:v>10.709999999999999</c:v>
                </c:pt>
                <c:pt idx="3">
                  <c:v>7.14</c:v>
                </c:pt>
                <c:pt idx="4">
                  <c:v>5.9499999999999993</c:v>
                </c:pt>
                <c:pt idx="5">
                  <c:v>2.38</c:v>
                </c:pt>
                <c:pt idx="6">
                  <c:v>2.38</c:v>
                </c:pt>
                <c:pt idx="7">
                  <c:v>1.19</c:v>
                </c:pt>
                <c:pt idx="8">
                  <c:v>4.76</c:v>
                </c:pt>
                <c:pt idx="9">
                  <c:v>7.14</c:v>
                </c:pt>
                <c:pt idx="10">
                  <c:v>9.52</c:v>
                </c:pt>
                <c:pt idx="11">
                  <c:v>10.709999999999999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3A-4E52-829F-6372ACDB9E91}"/>
            </c:ext>
          </c:extLst>
        </c:ser>
        <c:ser>
          <c:idx val="7"/>
          <c:order val="7"/>
          <c:tx>
            <c:strRef>
              <c:f>'2015'!$B$34</c:f>
              <c:strCache>
                <c:ptCount val="1"/>
                <c:pt idx="0">
                  <c:v>Vests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'2015'!$C$34:$N$34</c:f>
              <c:numCache>
                <c:formatCode>0</c:formatCode>
                <c:ptCount val="12"/>
                <c:pt idx="0">
                  <c:v>9.4500000000000011</c:v>
                </c:pt>
                <c:pt idx="1">
                  <c:v>9</c:v>
                </c:pt>
                <c:pt idx="2">
                  <c:v>8.5500000000000007</c:v>
                </c:pt>
                <c:pt idx="3">
                  <c:v>10.35</c:v>
                </c:pt>
                <c:pt idx="4">
                  <c:v>9.9</c:v>
                </c:pt>
                <c:pt idx="5">
                  <c:v>13.5</c:v>
                </c:pt>
                <c:pt idx="6">
                  <c:v>11.25</c:v>
                </c:pt>
                <c:pt idx="7">
                  <c:v>9</c:v>
                </c:pt>
                <c:pt idx="8">
                  <c:v>11.25</c:v>
                </c:pt>
                <c:pt idx="9">
                  <c:v>9.9</c:v>
                </c:pt>
                <c:pt idx="10">
                  <c:v>15.3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3A-4E52-829F-6372ACDB9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458616"/>
        <c:axId val="1111458944"/>
      </c:barChart>
      <c:catAx>
        <c:axId val="111145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58944"/>
        <c:crosses val="autoZero"/>
        <c:auto val="1"/>
        <c:lblAlgn val="ctr"/>
        <c:lblOffset val="100"/>
        <c:noMultiLvlLbl val="0"/>
      </c:catAx>
      <c:valAx>
        <c:axId val="11114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5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Accessories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'2015'!$B$38</c:f>
              <c:strCache>
                <c:ptCount val="1"/>
                <c:pt idx="0">
                  <c:v>Bike Racks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'2015'!$C$38:$N$38</c:f>
              <c:numCache>
                <c:formatCode>0</c:formatCode>
                <c:ptCount val="12"/>
                <c:pt idx="0">
                  <c:v>88.2</c:v>
                </c:pt>
                <c:pt idx="1">
                  <c:v>79.8</c:v>
                </c:pt>
                <c:pt idx="2">
                  <c:v>117.60000000000001</c:v>
                </c:pt>
                <c:pt idx="3">
                  <c:v>126</c:v>
                </c:pt>
                <c:pt idx="4">
                  <c:v>126</c:v>
                </c:pt>
                <c:pt idx="5">
                  <c:v>111.30000000000001</c:v>
                </c:pt>
                <c:pt idx="6">
                  <c:v>88.2</c:v>
                </c:pt>
                <c:pt idx="7">
                  <c:v>67.2</c:v>
                </c:pt>
                <c:pt idx="8">
                  <c:v>60.900000000000006</c:v>
                </c:pt>
                <c:pt idx="9">
                  <c:v>63</c:v>
                </c:pt>
                <c:pt idx="10">
                  <c:v>73.5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7-4093-A31C-FDBC9EF16A71}"/>
            </c:ext>
          </c:extLst>
        </c:ser>
        <c:ser>
          <c:idx val="1"/>
          <c:order val="1"/>
          <c:tx>
            <c:strRef>
              <c:f>'2015'!$B$39</c:f>
              <c:strCache>
                <c:ptCount val="1"/>
                <c:pt idx="0">
                  <c:v>Bike Stands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'2015'!$C$39:$N$39</c:f>
              <c:numCache>
                <c:formatCode>0</c:formatCode>
                <c:ptCount val="12"/>
                <c:pt idx="0">
                  <c:v>73.5</c:v>
                </c:pt>
                <c:pt idx="1">
                  <c:v>67.2</c:v>
                </c:pt>
                <c:pt idx="2">
                  <c:v>84</c:v>
                </c:pt>
                <c:pt idx="3">
                  <c:v>77.7</c:v>
                </c:pt>
                <c:pt idx="4">
                  <c:v>73.5</c:v>
                </c:pt>
                <c:pt idx="5">
                  <c:v>58.800000000000004</c:v>
                </c:pt>
                <c:pt idx="6">
                  <c:v>46.2</c:v>
                </c:pt>
                <c:pt idx="7">
                  <c:v>35.700000000000003</c:v>
                </c:pt>
                <c:pt idx="8">
                  <c:v>29.400000000000002</c:v>
                </c:pt>
                <c:pt idx="9">
                  <c:v>21</c:v>
                </c:pt>
                <c:pt idx="10">
                  <c:v>44.1</c:v>
                </c:pt>
                <c:pt idx="11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7-4093-A31C-FDBC9EF16A71}"/>
            </c:ext>
          </c:extLst>
        </c:ser>
        <c:ser>
          <c:idx val="2"/>
          <c:order val="2"/>
          <c:tx>
            <c:strRef>
              <c:f>'2015'!$B$40</c:f>
              <c:strCache>
                <c:ptCount val="1"/>
                <c:pt idx="0">
                  <c:v>Bottles and Cages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'2015'!$C$40:$N$40</c:f>
              <c:numCache>
                <c:formatCode>0</c:formatCode>
                <c:ptCount val="12"/>
                <c:pt idx="0">
                  <c:v>58.800000000000004</c:v>
                </c:pt>
                <c:pt idx="1">
                  <c:v>52.5</c:v>
                </c:pt>
                <c:pt idx="2">
                  <c:v>69.3</c:v>
                </c:pt>
                <c:pt idx="3">
                  <c:v>63</c:v>
                </c:pt>
                <c:pt idx="4">
                  <c:v>58.800000000000004</c:v>
                </c:pt>
                <c:pt idx="5">
                  <c:v>44.1</c:v>
                </c:pt>
                <c:pt idx="6">
                  <c:v>31.5</c:v>
                </c:pt>
                <c:pt idx="7">
                  <c:v>21</c:v>
                </c:pt>
                <c:pt idx="8">
                  <c:v>14.700000000000001</c:v>
                </c:pt>
                <c:pt idx="9">
                  <c:v>6.3000000000000007</c:v>
                </c:pt>
                <c:pt idx="10">
                  <c:v>29.400000000000002</c:v>
                </c:pt>
                <c:pt idx="11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7-4093-A31C-FDBC9EF16A71}"/>
            </c:ext>
          </c:extLst>
        </c:ser>
        <c:ser>
          <c:idx val="3"/>
          <c:order val="3"/>
          <c:tx>
            <c:strRef>
              <c:f>'2015'!$B$41</c:f>
              <c:strCache>
                <c:ptCount val="1"/>
                <c:pt idx="0">
                  <c:v>Cleaners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'2015'!$C$41:$N$41</c:f>
              <c:numCache>
                <c:formatCode>0</c:formatCode>
                <c:ptCount val="12"/>
                <c:pt idx="0">
                  <c:v>39.9</c:v>
                </c:pt>
                <c:pt idx="1">
                  <c:v>33.6</c:v>
                </c:pt>
                <c:pt idx="2">
                  <c:v>50.400000000000006</c:v>
                </c:pt>
                <c:pt idx="3">
                  <c:v>44.1</c:v>
                </c:pt>
                <c:pt idx="4">
                  <c:v>39.9</c:v>
                </c:pt>
                <c:pt idx="5">
                  <c:v>25.200000000000003</c:v>
                </c:pt>
                <c:pt idx="6">
                  <c:v>12.600000000000001</c:v>
                </c:pt>
                <c:pt idx="7">
                  <c:v>10.5</c:v>
                </c:pt>
                <c:pt idx="8">
                  <c:v>6.3000000000000007</c:v>
                </c:pt>
                <c:pt idx="9">
                  <c:v>8.4</c:v>
                </c:pt>
                <c:pt idx="10">
                  <c:v>10.5</c:v>
                </c:pt>
                <c:pt idx="11">
                  <c:v>12.600000000000001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E7-4093-A31C-FDBC9EF16A71}"/>
            </c:ext>
          </c:extLst>
        </c:ser>
        <c:ser>
          <c:idx val="4"/>
          <c:order val="4"/>
          <c:tx>
            <c:strRef>
              <c:f>'2015'!$B$42</c:f>
              <c:strCache>
                <c:ptCount val="1"/>
                <c:pt idx="0">
                  <c:v>Fenders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'2015'!$C$42:$N$42</c:f>
              <c:numCache>
                <c:formatCode>0</c:formatCode>
                <c:ptCount val="12"/>
                <c:pt idx="0">
                  <c:v>58.800000000000004</c:v>
                </c:pt>
                <c:pt idx="1">
                  <c:v>52.5</c:v>
                </c:pt>
                <c:pt idx="2">
                  <c:v>69.3</c:v>
                </c:pt>
                <c:pt idx="3">
                  <c:v>63</c:v>
                </c:pt>
                <c:pt idx="4">
                  <c:v>58.800000000000004</c:v>
                </c:pt>
                <c:pt idx="5">
                  <c:v>44.1</c:v>
                </c:pt>
                <c:pt idx="6">
                  <c:v>31.5</c:v>
                </c:pt>
                <c:pt idx="7">
                  <c:v>21</c:v>
                </c:pt>
                <c:pt idx="8">
                  <c:v>14.700000000000001</c:v>
                </c:pt>
                <c:pt idx="9">
                  <c:v>6.3000000000000007</c:v>
                </c:pt>
                <c:pt idx="10">
                  <c:v>29.400000000000002</c:v>
                </c:pt>
                <c:pt idx="11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E7-4093-A31C-FDBC9EF16A71}"/>
            </c:ext>
          </c:extLst>
        </c:ser>
        <c:ser>
          <c:idx val="5"/>
          <c:order val="5"/>
          <c:tx>
            <c:strRef>
              <c:f>'2015'!$B$43</c:f>
              <c:strCache>
                <c:ptCount val="1"/>
                <c:pt idx="0">
                  <c:v>Helmets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'2015'!$C$43:$N$43</c:f>
              <c:numCache>
                <c:formatCode>0</c:formatCode>
                <c:ptCount val="12"/>
                <c:pt idx="0">
                  <c:v>48.300000000000004</c:v>
                </c:pt>
                <c:pt idx="1">
                  <c:v>42</c:v>
                </c:pt>
                <c:pt idx="2">
                  <c:v>58.800000000000004</c:v>
                </c:pt>
                <c:pt idx="3">
                  <c:v>52.5</c:v>
                </c:pt>
                <c:pt idx="4">
                  <c:v>48.300000000000004</c:v>
                </c:pt>
                <c:pt idx="5">
                  <c:v>33.6</c:v>
                </c:pt>
                <c:pt idx="6">
                  <c:v>21</c:v>
                </c:pt>
                <c:pt idx="7">
                  <c:v>10.5</c:v>
                </c:pt>
                <c:pt idx="8">
                  <c:v>4.2</c:v>
                </c:pt>
                <c:pt idx="9">
                  <c:v>10.5</c:v>
                </c:pt>
                <c:pt idx="10">
                  <c:v>18.900000000000002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E7-4093-A31C-FDBC9EF16A71}"/>
            </c:ext>
          </c:extLst>
        </c:ser>
        <c:ser>
          <c:idx val="6"/>
          <c:order val="6"/>
          <c:tx>
            <c:strRef>
              <c:f>'2015'!$B$44</c:f>
              <c:strCache>
                <c:ptCount val="1"/>
                <c:pt idx="0">
                  <c:v>Hydration Packs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'2015'!$C$44:$N$44</c:f>
              <c:numCache>
                <c:formatCode>0</c:formatCode>
                <c:ptCount val="12"/>
                <c:pt idx="0">
                  <c:v>56.7</c:v>
                </c:pt>
                <c:pt idx="1">
                  <c:v>48.300000000000004</c:v>
                </c:pt>
                <c:pt idx="2">
                  <c:v>86.100000000000009</c:v>
                </c:pt>
                <c:pt idx="3">
                  <c:v>94.5</c:v>
                </c:pt>
                <c:pt idx="4">
                  <c:v>94.5</c:v>
                </c:pt>
                <c:pt idx="5">
                  <c:v>79.8</c:v>
                </c:pt>
                <c:pt idx="6">
                  <c:v>56.7</c:v>
                </c:pt>
                <c:pt idx="7">
                  <c:v>35.700000000000003</c:v>
                </c:pt>
                <c:pt idx="8">
                  <c:v>29.400000000000002</c:v>
                </c:pt>
                <c:pt idx="9">
                  <c:v>31.5</c:v>
                </c:pt>
                <c:pt idx="10">
                  <c:v>42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E7-4093-A31C-FDBC9EF16A71}"/>
            </c:ext>
          </c:extLst>
        </c:ser>
        <c:ser>
          <c:idx val="7"/>
          <c:order val="7"/>
          <c:tx>
            <c:strRef>
              <c:f>'2015'!$B$45</c:f>
              <c:strCache>
                <c:ptCount val="1"/>
                <c:pt idx="0">
                  <c:v>Lights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'2015'!$C$45:$N$45</c:f>
              <c:numCache>
                <c:formatCode>0</c:formatCode>
                <c:ptCount val="12"/>
                <c:pt idx="0">
                  <c:v>42</c:v>
                </c:pt>
                <c:pt idx="1">
                  <c:v>35.700000000000003</c:v>
                </c:pt>
                <c:pt idx="2">
                  <c:v>52.5</c:v>
                </c:pt>
                <c:pt idx="3">
                  <c:v>46.2</c:v>
                </c:pt>
                <c:pt idx="4">
                  <c:v>42</c:v>
                </c:pt>
                <c:pt idx="5">
                  <c:v>27.3</c:v>
                </c:pt>
                <c:pt idx="6">
                  <c:v>14.700000000000001</c:v>
                </c:pt>
                <c:pt idx="7">
                  <c:v>4.2</c:v>
                </c:pt>
                <c:pt idx="8">
                  <c:v>4.2</c:v>
                </c:pt>
                <c:pt idx="9">
                  <c:v>10.5</c:v>
                </c:pt>
                <c:pt idx="10">
                  <c:v>12.600000000000001</c:v>
                </c:pt>
                <c:pt idx="11">
                  <c:v>14.700000000000001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E7-4093-A31C-FDBC9EF16A71}"/>
            </c:ext>
          </c:extLst>
        </c:ser>
        <c:ser>
          <c:idx val="8"/>
          <c:order val="8"/>
          <c:tx>
            <c:strRef>
              <c:f>'2015'!$B$46</c:f>
              <c:strCache>
                <c:ptCount val="1"/>
                <c:pt idx="0">
                  <c:v>Locks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'2015'!$C$46:$N$46</c:f>
              <c:numCache>
                <c:formatCode>0</c:formatCode>
                <c:ptCount val="12"/>
                <c:pt idx="0">
                  <c:v>113.4</c:v>
                </c:pt>
                <c:pt idx="1">
                  <c:v>79.8</c:v>
                </c:pt>
                <c:pt idx="2">
                  <c:v>144.648</c:v>
                </c:pt>
                <c:pt idx="3">
                  <c:v>154.97999999999999</c:v>
                </c:pt>
                <c:pt idx="4">
                  <c:v>154.97999999999999</c:v>
                </c:pt>
                <c:pt idx="5">
                  <c:v>136.899</c:v>
                </c:pt>
                <c:pt idx="6">
                  <c:v>108.486</c:v>
                </c:pt>
                <c:pt idx="7">
                  <c:v>82.656000000000006</c:v>
                </c:pt>
                <c:pt idx="8">
                  <c:v>74.907000000000011</c:v>
                </c:pt>
                <c:pt idx="9">
                  <c:v>77.489999999999995</c:v>
                </c:pt>
                <c:pt idx="10">
                  <c:v>90.405000000000001</c:v>
                </c:pt>
                <c:pt idx="11">
                  <c:v>25.830000000000002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E7-4093-A31C-FDBC9EF16A71}"/>
            </c:ext>
          </c:extLst>
        </c:ser>
        <c:ser>
          <c:idx val="9"/>
          <c:order val="9"/>
          <c:tx>
            <c:strRef>
              <c:f>'2015'!$B$47</c:f>
              <c:strCache>
                <c:ptCount val="1"/>
                <c:pt idx="0">
                  <c:v>Panniers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'2015'!$C$47:$N$47</c:f>
              <c:numCache>
                <c:formatCode>0</c:formatCode>
                <c:ptCount val="12"/>
                <c:pt idx="0">
                  <c:v>12.600000000000001</c:v>
                </c:pt>
                <c:pt idx="1">
                  <c:v>50.925000000000004</c:v>
                </c:pt>
                <c:pt idx="2">
                  <c:v>67.221000000000004</c:v>
                </c:pt>
                <c:pt idx="3">
                  <c:v>61.11</c:v>
                </c:pt>
                <c:pt idx="4">
                  <c:v>57.036000000000001</c:v>
                </c:pt>
                <c:pt idx="5">
                  <c:v>42.777000000000001</c:v>
                </c:pt>
                <c:pt idx="6">
                  <c:v>30.555</c:v>
                </c:pt>
                <c:pt idx="7">
                  <c:v>20.37</c:v>
                </c:pt>
                <c:pt idx="8">
                  <c:v>14.259</c:v>
                </c:pt>
                <c:pt idx="9">
                  <c:v>6.1110000000000007</c:v>
                </c:pt>
                <c:pt idx="10">
                  <c:v>6.3000000000000007</c:v>
                </c:pt>
                <c:pt idx="11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E7-4093-A31C-FDBC9EF16A71}"/>
            </c:ext>
          </c:extLst>
        </c:ser>
        <c:ser>
          <c:idx val="10"/>
          <c:order val="10"/>
          <c:tx>
            <c:strRef>
              <c:f>'2015'!$B$48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'2015'!$C$48:$N$48</c:f>
              <c:numCache>
                <c:formatCode>0</c:formatCode>
                <c:ptCount val="12"/>
                <c:pt idx="0">
                  <c:v>147.42000000000002</c:v>
                </c:pt>
                <c:pt idx="1">
                  <c:v>103.74</c:v>
                </c:pt>
                <c:pt idx="2">
                  <c:v>188.04240000000001</c:v>
                </c:pt>
                <c:pt idx="3">
                  <c:v>201.47399999999999</c:v>
                </c:pt>
                <c:pt idx="4">
                  <c:v>201.47399999999999</c:v>
                </c:pt>
                <c:pt idx="5">
                  <c:v>177.96870000000001</c:v>
                </c:pt>
                <c:pt idx="6">
                  <c:v>141.0318</c:v>
                </c:pt>
                <c:pt idx="7">
                  <c:v>107.4528</c:v>
                </c:pt>
                <c:pt idx="8">
                  <c:v>97.379100000000008</c:v>
                </c:pt>
                <c:pt idx="9">
                  <c:v>100.73699999999999</c:v>
                </c:pt>
                <c:pt idx="10">
                  <c:v>117.5265</c:v>
                </c:pt>
                <c:pt idx="11">
                  <c:v>33.579000000000008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E7-4093-A31C-FDBC9EF16A71}"/>
            </c:ext>
          </c:extLst>
        </c:ser>
        <c:ser>
          <c:idx val="11"/>
          <c:order val="11"/>
          <c:tx>
            <c:strRef>
              <c:f>'2015'!$B$49</c:f>
              <c:strCache>
                <c:ptCount val="1"/>
                <c:pt idx="0">
                  <c:v>Tires and Tubes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'2015'!$C$49:$N$49</c:f>
              <c:numCache>
                <c:formatCode>0</c:formatCode>
                <c:ptCount val="12"/>
                <c:pt idx="0">
                  <c:v>50.567999999999998</c:v>
                </c:pt>
                <c:pt idx="1">
                  <c:v>45.15</c:v>
                </c:pt>
                <c:pt idx="2">
                  <c:v>59.597999999999999</c:v>
                </c:pt>
                <c:pt idx="3">
                  <c:v>54.180000000000007</c:v>
                </c:pt>
                <c:pt idx="4">
                  <c:v>50.567999999999998</c:v>
                </c:pt>
                <c:pt idx="5">
                  <c:v>37.926000000000002</c:v>
                </c:pt>
                <c:pt idx="6">
                  <c:v>27.090000000000003</c:v>
                </c:pt>
                <c:pt idx="7">
                  <c:v>18.059999999999999</c:v>
                </c:pt>
                <c:pt idx="8">
                  <c:v>12.641999999999999</c:v>
                </c:pt>
                <c:pt idx="9">
                  <c:v>5.4180000000000001</c:v>
                </c:pt>
                <c:pt idx="10">
                  <c:v>25.283999999999999</c:v>
                </c:pt>
                <c:pt idx="11">
                  <c:v>27.090000000000003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E7-4093-A31C-FDBC9EF16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852616"/>
        <c:axId val="1120854912"/>
      </c:barChart>
      <c:catAx>
        <c:axId val="11208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4912"/>
        <c:crosses val="autoZero"/>
        <c:auto val="1"/>
        <c:lblAlgn val="ctr"/>
        <c:lblOffset val="100"/>
        <c:noMultiLvlLbl val="0"/>
      </c:catAx>
      <c:valAx>
        <c:axId val="11208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'2015'!$B$4</c:f>
              <c:strCache>
                <c:ptCount val="1"/>
                <c:pt idx="0">
                  <c:v>Mountain Bikes (Bikes)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'2015'!$C$4:$N$4</c:f>
              <c:numCache>
                <c:formatCode>General</c:formatCode>
                <c:ptCount val="12"/>
                <c:pt idx="0">
                  <c:v>12460</c:v>
                </c:pt>
                <c:pt idx="1">
                  <c:v>13996</c:v>
                </c:pt>
                <c:pt idx="2">
                  <c:v>16915</c:v>
                </c:pt>
                <c:pt idx="3">
                  <c:v>10808</c:v>
                </c:pt>
                <c:pt idx="4">
                  <c:v>14267</c:v>
                </c:pt>
                <c:pt idx="5">
                  <c:v>13020</c:v>
                </c:pt>
                <c:pt idx="6">
                  <c:v>19545</c:v>
                </c:pt>
                <c:pt idx="7">
                  <c:v>14076</c:v>
                </c:pt>
                <c:pt idx="8">
                  <c:v>12939</c:v>
                </c:pt>
                <c:pt idx="9">
                  <c:v>15769</c:v>
                </c:pt>
                <c:pt idx="10">
                  <c:v>14233</c:v>
                </c:pt>
                <c:pt idx="11">
                  <c:v>15075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2-4AB7-95AC-BC00E91A9F55}"/>
            </c:ext>
          </c:extLst>
        </c:ser>
        <c:ser>
          <c:idx val="1"/>
          <c:order val="1"/>
          <c:tx>
            <c:strRef>
              <c:f>'2015'!$B$5</c:f>
              <c:strCache>
                <c:ptCount val="1"/>
                <c:pt idx="0">
                  <c:v>Road 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'2015'!$C$5:$N$5</c:f>
              <c:numCache>
                <c:formatCode>General</c:formatCode>
                <c:ptCount val="12"/>
                <c:pt idx="0">
                  <c:v>1983</c:v>
                </c:pt>
                <c:pt idx="1">
                  <c:v>1040</c:v>
                </c:pt>
                <c:pt idx="2">
                  <c:v>1487</c:v>
                </c:pt>
                <c:pt idx="3">
                  <c:v>2492</c:v>
                </c:pt>
                <c:pt idx="4">
                  <c:v>2788</c:v>
                </c:pt>
                <c:pt idx="5">
                  <c:v>2180</c:v>
                </c:pt>
                <c:pt idx="6">
                  <c:v>1982</c:v>
                </c:pt>
                <c:pt idx="7">
                  <c:v>1700</c:v>
                </c:pt>
                <c:pt idx="8">
                  <c:v>1542</c:v>
                </c:pt>
                <c:pt idx="9">
                  <c:v>2007</c:v>
                </c:pt>
                <c:pt idx="10">
                  <c:v>3017</c:v>
                </c:pt>
                <c:pt idx="11">
                  <c:v>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2-4AB7-95AC-BC00E91A9F55}"/>
            </c:ext>
          </c:extLst>
        </c:ser>
        <c:ser>
          <c:idx val="2"/>
          <c:order val="2"/>
          <c:tx>
            <c:strRef>
              <c:f>'2015'!$B$6</c:f>
              <c:strCache>
                <c:ptCount val="1"/>
                <c:pt idx="0">
                  <c:v>Touring Bikes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'2015'!$C$6:$N$6</c:f>
              <c:numCache>
                <c:formatCode>General</c:formatCode>
                <c:ptCount val="12"/>
                <c:pt idx="0">
                  <c:v>680</c:v>
                </c:pt>
                <c:pt idx="1">
                  <c:v>679</c:v>
                </c:pt>
                <c:pt idx="2">
                  <c:v>912</c:v>
                </c:pt>
                <c:pt idx="3">
                  <c:v>1003</c:v>
                </c:pt>
                <c:pt idx="4">
                  <c:v>1118</c:v>
                </c:pt>
                <c:pt idx="5">
                  <c:v>1072</c:v>
                </c:pt>
                <c:pt idx="6">
                  <c:v>977</c:v>
                </c:pt>
                <c:pt idx="7">
                  <c:v>878</c:v>
                </c:pt>
                <c:pt idx="8">
                  <c:v>765</c:v>
                </c:pt>
                <c:pt idx="9">
                  <c:v>862</c:v>
                </c:pt>
                <c:pt idx="10">
                  <c:v>890</c:v>
                </c:pt>
                <c:pt idx="11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2-4AB7-95AC-BC00E91A9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04184"/>
        <c:axId val="472300904"/>
      </c:barChart>
      <c:catAx>
        <c:axId val="4723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0904"/>
        <c:crosses val="autoZero"/>
        <c:auto val="1"/>
        <c:lblAlgn val="ctr"/>
        <c:lblOffset val="100"/>
        <c:noMultiLvlLbl val="0"/>
      </c:catAx>
      <c:valAx>
        <c:axId val="4723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'2015'!$B$9</c:f>
              <c:strCache>
                <c:ptCount val="1"/>
                <c:pt idx="0">
                  <c:v>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'2015'!$B$10:$B$23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C-4125-9B78-28EA864447FF}"/>
            </c:ext>
          </c:extLst>
        </c:ser>
        <c:ser>
          <c:idx val="1"/>
          <c:order val="1"/>
          <c:tx>
            <c:strRef>
              <c:f>'2015'!$C$9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'2015'!$C$10:$C$23</c:f>
              <c:numCache>
                <c:formatCode>0</c:formatCode>
                <c:ptCount val="14"/>
                <c:pt idx="0">
                  <c:v>42</c:v>
                </c:pt>
                <c:pt idx="1">
                  <c:v>35</c:v>
                </c:pt>
                <c:pt idx="2">
                  <c:v>28</c:v>
                </c:pt>
                <c:pt idx="3">
                  <c:v>19</c:v>
                </c:pt>
                <c:pt idx="4">
                  <c:v>28</c:v>
                </c:pt>
                <c:pt idx="5">
                  <c:v>23</c:v>
                </c:pt>
                <c:pt idx="6">
                  <c:v>27</c:v>
                </c:pt>
                <c:pt idx="7">
                  <c:v>20</c:v>
                </c:pt>
                <c:pt idx="8">
                  <c:v>54</c:v>
                </c:pt>
                <c:pt idx="9">
                  <c:v>6</c:v>
                </c:pt>
                <c:pt idx="10">
                  <c:v>70.2</c:v>
                </c:pt>
                <c:pt idx="11">
                  <c:v>24.08</c:v>
                </c:pt>
                <c:pt idx="12">
                  <c:v>32.94</c:v>
                </c:pt>
                <c:pt idx="13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C-4125-9B78-28EA864447FF}"/>
            </c:ext>
          </c:extLst>
        </c:ser>
        <c:ser>
          <c:idx val="2"/>
          <c:order val="2"/>
          <c:tx>
            <c:strRef>
              <c:f>'2015'!$D$9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'2015'!$D$10:$D$23</c:f>
              <c:numCache>
                <c:formatCode>0</c:formatCode>
                <c:ptCount val="14"/>
                <c:pt idx="0">
                  <c:v>38</c:v>
                </c:pt>
                <c:pt idx="1">
                  <c:v>32</c:v>
                </c:pt>
                <c:pt idx="2">
                  <c:v>25</c:v>
                </c:pt>
                <c:pt idx="3">
                  <c:v>16</c:v>
                </c:pt>
                <c:pt idx="4">
                  <c:v>25</c:v>
                </c:pt>
                <c:pt idx="5">
                  <c:v>20</c:v>
                </c:pt>
                <c:pt idx="6">
                  <c:v>23</c:v>
                </c:pt>
                <c:pt idx="7">
                  <c:v>17</c:v>
                </c:pt>
                <c:pt idx="8">
                  <c:v>38</c:v>
                </c:pt>
                <c:pt idx="9">
                  <c:v>24.25</c:v>
                </c:pt>
                <c:pt idx="10">
                  <c:v>49.4</c:v>
                </c:pt>
                <c:pt idx="11">
                  <c:v>21.5</c:v>
                </c:pt>
                <c:pt idx="12">
                  <c:v>23.18</c:v>
                </c:pt>
                <c:pt idx="13">
                  <c:v>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C-4125-9B78-28EA864447FF}"/>
            </c:ext>
          </c:extLst>
        </c:ser>
        <c:ser>
          <c:idx val="3"/>
          <c:order val="3"/>
          <c:tx>
            <c:strRef>
              <c:f>'2015'!$E$9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'2015'!$E$10:$E$23</c:f>
              <c:numCache>
                <c:formatCode>0</c:formatCode>
                <c:ptCount val="14"/>
                <c:pt idx="0">
                  <c:v>56</c:v>
                </c:pt>
                <c:pt idx="1">
                  <c:v>40</c:v>
                </c:pt>
                <c:pt idx="2">
                  <c:v>33</c:v>
                </c:pt>
                <c:pt idx="3">
                  <c:v>24</c:v>
                </c:pt>
                <c:pt idx="4">
                  <c:v>33</c:v>
                </c:pt>
                <c:pt idx="5">
                  <c:v>28</c:v>
                </c:pt>
                <c:pt idx="6">
                  <c:v>41</c:v>
                </c:pt>
                <c:pt idx="7">
                  <c:v>25</c:v>
                </c:pt>
                <c:pt idx="8">
                  <c:v>68.88</c:v>
                </c:pt>
                <c:pt idx="9">
                  <c:v>32.01</c:v>
                </c:pt>
                <c:pt idx="10">
                  <c:v>89.543999999999997</c:v>
                </c:pt>
                <c:pt idx="11">
                  <c:v>28.38</c:v>
                </c:pt>
                <c:pt idx="12">
                  <c:v>42.016799999999996</c:v>
                </c:pt>
                <c:pt idx="13">
                  <c:v>117.60000000000001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C-4125-9B78-28EA864447FF}"/>
            </c:ext>
          </c:extLst>
        </c:ser>
        <c:ser>
          <c:idx val="4"/>
          <c:order val="4"/>
          <c:tx>
            <c:strRef>
              <c:f>'2015'!$F$9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'2015'!$F$10:$F$23</c:f>
              <c:numCache>
                <c:formatCode>0</c:formatCode>
                <c:ptCount val="14"/>
                <c:pt idx="0">
                  <c:v>60</c:v>
                </c:pt>
                <c:pt idx="1">
                  <c:v>37</c:v>
                </c:pt>
                <c:pt idx="2">
                  <c:v>30</c:v>
                </c:pt>
                <c:pt idx="3">
                  <c:v>21</c:v>
                </c:pt>
                <c:pt idx="4">
                  <c:v>30</c:v>
                </c:pt>
                <c:pt idx="5">
                  <c:v>25</c:v>
                </c:pt>
                <c:pt idx="6">
                  <c:v>45</c:v>
                </c:pt>
                <c:pt idx="7">
                  <c:v>22</c:v>
                </c:pt>
                <c:pt idx="8">
                  <c:v>73.8</c:v>
                </c:pt>
                <c:pt idx="9">
                  <c:v>29.099999999999998</c:v>
                </c:pt>
                <c:pt idx="10">
                  <c:v>95.94</c:v>
                </c:pt>
                <c:pt idx="11">
                  <c:v>25.8</c:v>
                </c:pt>
                <c:pt idx="12">
                  <c:v>45.018000000000001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0C-4125-9B78-28EA864447FF}"/>
            </c:ext>
          </c:extLst>
        </c:ser>
        <c:ser>
          <c:idx val="5"/>
          <c:order val="5"/>
          <c:tx>
            <c:strRef>
              <c:f>'2015'!$G$9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'2015'!$G$10:$G$23</c:f>
              <c:numCache>
                <c:formatCode>0</c:formatCode>
                <c:ptCount val="14"/>
                <c:pt idx="0">
                  <c:v>60</c:v>
                </c:pt>
                <c:pt idx="1">
                  <c:v>35</c:v>
                </c:pt>
                <c:pt idx="2">
                  <c:v>28</c:v>
                </c:pt>
                <c:pt idx="3">
                  <c:v>19</c:v>
                </c:pt>
                <c:pt idx="4">
                  <c:v>28</c:v>
                </c:pt>
                <c:pt idx="5">
                  <c:v>23</c:v>
                </c:pt>
                <c:pt idx="6">
                  <c:v>45</c:v>
                </c:pt>
                <c:pt idx="7">
                  <c:v>20</c:v>
                </c:pt>
                <c:pt idx="8">
                  <c:v>73.8</c:v>
                </c:pt>
                <c:pt idx="9">
                  <c:v>27.16</c:v>
                </c:pt>
                <c:pt idx="10">
                  <c:v>95.94</c:v>
                </c:pt>
                <c:pt idx="11">
                  <c:v>24.08</c:v>
                </c:pt>
                <c:pt idx="12">
                  <c:v>45.018000000000001</c:v>
                </c:pt>
                <c:pt idx="13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0C-4125-9B78-28EA864447FF}"/>
            </c:ext>
          </c:extLst>
        </c:ser>
        <c:ser>
          <c:idx val="6"/>
          <c:order val="6"/>
          <c:tx>
            <c:strRef>
              <c:f>'2015'!$H$9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'2015'!$H$10:$H$23</c:f>
              <c:numCache>
                <c:formatCode>0</c:formatCode>
                <c:ptCount val="14"/>
                <c:pt idx="0">
                  <c:v>53</c:v>
                </c:pt>
                <c:pt idx="1">
                  <c:v>28</c:v>
                </c:pt>
                <c:pt idx="2">
                  <c:v>21</c:v>
                </c:pt>
                <c:pt idx="3">
                  <c:v>12</c:v>
                </c:pt>
                <c:pt idx="4">
                  <c:v>21</c:v>
                </c:pt>
                <c:pt idx="5">
                  <c:v>16</c:v>
                </c:pt>
                <c:pt idx="6">
                  <c:v>38</c:v>
                </c:pt>
                <c:pt idx="7">
                  <c:v>13</c:v>
                </c:pt>
                <c:pt idx="8">
                  <c:v>65.19</c:v>
                </c:pt>
                <c:pt idx="9">
                  <c:v>20.37</c:v>
                </c:pt>
                <c:pt idx="10">
                  <c:v>84.747</c:v>
                </c:pt>
                <c:pt idx="11">
                  <c:v>18.059999999999999</c:v>
                </c:pt>
                <c:pt idx="12">
                  <c:v>39.765899999999995</c:v>
                </c:pt>
                <c:pt idx="13">
                  <c:v>111.30000000000001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0C-4125-9B78-28EA864447FF}"/>
            </c:ext>
          </c:extLst>
        </c:ser>
        <c:ser>
          <c:idx val="7"/>
          <c:order val="7"/>
          <c:tx>
            <c:strRef>
              <c:f>'2015'!$I$9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'2015'!$I$10:$I$23</c:f>
              <c:numCache>
                <c:formatCode>0</c:formatCode>
                <c:ptCount val="14"/>
                <c:pt idx="0">
                  <c:v>42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  <c:pt idx="4">
                  <c:v>15</c:v>
                </c:pt>
                <c:pt idx="5">
                  <c:v>10</c:v>
                </c:pt>
                <c:pt idx="6">
                  <c:v>27</c:v>
                </c:pt>
                <c:pt idx="7">
                  <c:v>7</c:v>
                </c:pt>
                <c:pt idx="8">
                  <c:v>51.66</c:v>
                </c:pt>
                <c:pt idx="9">
                  <c:v>14.549999999999999</c:v>
                </c:pt>
                <c:pt idx="10">
                  <c:v>67.158000000000001</c:v>
                </c:pt>
                <c:pt idx="11">
                  <c:v>12.9</c:v>
                </c:pt>
                <c:pt idx="12">
                  <c:v>31.512599999999996</c:v>
                </c:pt>
                <c:pt idx="13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0C-4125-9B78-28EA864447FF}"/>
            </c:ext>
          </c:extLst>
        </c:ser>
        <c:ser>
          <c:idx val="8"/>
          <c:order val="8"/>
          <c:tx>
            <c:strRef>
              <c:f>'2015'!$J$9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'2015'!$J$10:$J$23</c:f>
              <c:numCache>
                <c:formatCode>0</c:formatCode>
                <c:ptCount val="14"/>
                <c:pt idx="0">
                  <c:v>32</c:v>
                </c:pt>
                <c:pt idx="1">
                  <c:v>17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2</c:v>
                </c:pt>
                <c:pt idx="8">
                  <c:v>39.36</c:v>
                </c:pt>
                <c:pt idx="9">
                  <c:v>9.6999999999999993</c:v>
                </c:pt>
                <c:pt idx="10">
                  <c:v>51.167999999999999</c:v>
                </c:pt>
                <c:pt idx="11">
                  <c:v>8.6</c:v>
                </c:pt>
                <c:pt idx="12">
                  <c:v>24.009599999999999</c:v>
                </c:pt>
                <c:pt idx="13">
                  <c:v>67.2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0C-4125-9B78-28EA864447FF}"/>
            </c:ext>
          </c:extLst>
        </c:ser>
        <c:ser>
          <c:idx val="9"/>
          <c:order val="9"/>
          <c:tx>
            <c:strRef>
              <c:f>'2015'!$K$9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'2015'!$K$10:$K$23</c:f>
              <c:numCache>
                <c:formatCode>0</c:formatCode>
                <c:ptCount val="14"/>
                <c:pt idx="0">
                  <c:v>29</c:v>
                </c:pt>
                <c:pt idx="1">
                  <c:v>14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14</c:v>
                </c:pt>
                <c:pt idx="7">
                  <c:v>2</c:v>
                </c:pt>
                <c:pt idx="8">
                  <c:v>35.67</c:v>
                </c:pt>
                <c:pt idx="9">
                  <c:v>6.79</c:v>
                </c:pt>
                <c:pt idx="10">
                  <c:v>46.371000000000002</c:v>
                </c:pt>
                <c:pt idx="11">
                  <c:v>6.02</c:v>
                </c:pt>
                <c:pt idx="12">
                  <c:v>21.758700000000001</c:v>
                </c:pt>
                <c:pt idx="13">
                  <c:v>60.900000000000006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0C-4125-9B78-28EA864447FF}"/>
            </c:ext>
          </c:extLst>
        </c:ser>
        <c:ser>
          <c:idx val="10"/>
          <c:order val="10"/>
          <c:tx>
            <c:strRef>
              <c:f>'2015'!$L$9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'2015'!$L$10:$L$23</c:f>
              <c:numCache>
                <c:formatCode>0</c:formatCode>
                <c:ptCount val="14"/>
                <c:pt idx="0">
                  <c:v>30</c:v>
                </c:pt>
                <c:pt idx="1">
                  <c:v>10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15</c:v>
                </c:pt>
                <c:pt idx="7">
                  <c:v>5</c:v>
                </c:pt>
                <c:pt idx="8">
                  <c:v>36.9</c:v>
                </c:pt>
                <c:pt idx="9">
                  <c:v>2.91</c:v>
                </c:pt>
                <c:pt idx="10">
                  <c:v>47.97</c:v>
                </c:pt>
                <c:pt idx="11">
                  <c:v>2.58</c:v>
                </c:pt>
                <c:pt idx="12">
                  <c:v>22.509</c:v>
                </c:pt>
                <c:pt idx="1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0C-4125-9B78-28EA864447FF}"/>
            </c:ext>
          </c:extLst>
        </c:ser>
        <c:ser>
          <c:idx val="11"/>
          <c:order val="11"/>
          <c:tx>
            <c:strRef>
              <c:f>'2015'!$M$9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'2015'!$M$10:$M$23</c:f>
              <c:numCache>
                <c:formatCode>0</c:formatCode>
                <c:ptCount val="14"/>
                <c:pt idx="0">
                  <c:v>35</c:v>
                </c:pt>
                <c:pt idx="1">
                  <c:v>21</c:v>
                </c:pt>
                <c:pt idx="2">
                  <c:v>14</c:v>
                </c:pt>
                <c:pt idx="3">
                  <c:v>5</c:v>
                </c:pt>
                <c:pt idx="4">
                  <c:v>14</c:v>
                </c:pt>
                <c:pt idx="5">
                  <c:v>9</c:v>
                </c:pt>
                <c:pt idx="6">
                  <c:v>20</c:v>
                </c:pt>
                <c:pt idx="7">
                  <c:v>6</c:v>
                </c:pt>
                <c:pt idx="8">
                  <c:v>43.05</c:v>
                </c:pt>
                <c:pt idx="9">
                  <c:v>3</c:v>
                </c:pt>
                <c:pt idx="10">
                  <c:v>55.964999999999996</c:v>
                </c:pt>
                <c:pt idx="11">
                  <c:v>12.04</c:v>
                </c:pt>
                <c:pt idx="12">
                  <c:v>26.260499999999997</c:v>
                </c:pt>
                <c:pt idx="13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0C-4125-9B78-28EA864447FF}"/>
            </c:ext>
          </c:extLst>
        </c:ser>
        <c:ser>
          <c:idx val="12"/>
          <c:order val="12"/>
          <c:tx>
            <c:strRef>
              <c:f>'2015'!$N$9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'2015'!$N$10:$N$23</c:f>
              <c:numCache>
                <c:formatCode>0</c:formatCode>
                <c:ptCount val="14"/>
                <c:pt idx="0">
                  <c:v>10</c:v>
                </c:pt>
                <c:pt idx="1">
                  <c:v>22</c:v>
                </c:pt>
                <c:pt idx="2">
                  <c:v>15</c:v>
                </c:pt>
                <c:pt idx="3">
                  <c:v>6</c:v>
                </c:pt>
                <c:pt idx="4">
                  <c:v>15</c:v>
                </c:pt>
                <c:pt idx="5">
                  <c:v>10</c:v>
                </c:pt>
                <c:pt idx="6">
                  <c:v>-5</c:v>
                </c:pt>
                <c:pt idx="7">
                  <c:v>7</c:v>
                </c:pt>
                <c:pt idx="8">
                  <c:v>12.3</c:v>
                </c:pt>
                <c:pt idx="9">
                  <c:v>4</c:v>
                </c:pt>
                <c:pt idx="10">
                  <c:v>15.990000000000002</c:v>
                </c:pt>
                <c:pt idx="11">
                  <c:v>12.9</c:v>
                </c:pt>
                <c:pt idx="12">
                  <c:v>7.5030000000000001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0C-4125-9B78-28EA86444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799032"/>
        <c:axId val="1111796408"/>
      </c:barChart>
      <c:catAx>
        <c:axId val="111179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96408"/>
        <c:crosses val="autoZero"/>
        <c:auto val="1"/>
        <c:lblAlgn val="ctr"/>
        <c:lblOffset val="100"/>
        <c:noMultiLvlLbl val="0"/>
      </c:catAx>
      <c:valAx>
        <c:axId val="11117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9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'2015'!$B$27</c:f>
              <c:strCache>
                <c:ptCount val="1"/>
                <c:pt idx="0">
                  <c:v>Bib-Shorts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'2015'!$C$27:$N$27</c:f>
              <c:numCache>
                <c:formatCode>0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5-4BFA-A65B-06E18A155D2C}"/>
            </c:ext>
          </c:extLst>
        </c:ser>
        <c:ser>
          <c:idx val="1"/>
          <c:order val="1"/>
          <c:tx>
            <c:strRef>
              <c:f>'2015'!$B$28</c:f>
              <c:strCache>
                <c:ptCount val="1"/>
                <c:pt idx="0">
                  <c:v>Caps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'2015'!$C$28:$N$28</c:f>
              <c:numCache>
                <c:formatCode>0</c:formatCode>
                <c:ptCount val="12"/>
                <c:pt idx="0">
                  <c:v>2.94</c:v>
                </c:pt>
                <c:pt idx="1">
                  <c:v>3.78</c:v>
                </c:pt>
                <c:pt idx="2">
                  <c:v>2.94</c:v>
                </c:pt>
                <c:pt idx="3">
                  <c:v>2.52</c:v>
                </c:pt>
                <c:pt idx="4">
                  <c:v>2.52</c:v>
                </c:pt>
                <c:pt idx="5">
                  <c:v>2.1</c:v>
                </c:pt>
                <c:pt idx="6">
                  <c:v>2.1</c:v>
                </c:pt>
                <c:pt idx="7">
                  <c:v>1.68</c:v>
                </c:pt>
                <c:pt idx="8">
                  <c:v>2.94</c:v>
                </c:pt>
                <c:pt idx="9">
                  <c:v>3.36</c:v>
                </c:pt>
                <c:pt idx="10">
                  <c:v>3.78</c:v>
                </c:pt>
                <c:pt idx="11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5-4BFA-A65B-06E18A155D2C}"/>
            </c:ext>
          </c:extLst>
        </c:ser>
        <c:ser>
          <c:idx val="2"/>
          <c:order val="2"/>
          <c:tx>
            <c:strRef>
              <c:f>'2015'!$B$29</c:f>
              <c:strCache>
                <c:ptCount val="1"/>
                <c:pt idx="0">
                  <c:v>Gloves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'2015'!$C$29:$N$29</c:f>
              <c:numCache>
                <c:formatCode>0</c:formatCode>
                <c:ptCount val="12"/>
                <c:pt idx="0">
                  <c:v>10</c:v>
                </c:pt>
                <c:pt idx="1">
                  <c:v>14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A5-4BFA-A65B-06E18A155D2C}"/>
            </c:ext>
          </c:extLst>
        </c:ser>
        <c:ser>
          <c:idx val="3"/>
          <c:order val="3"/>
          <c:tx>
            <c:strRef>
              <c:f>'2015'!$B$30</c:f>
              <c:strCache>
                <c:ptCount val="1"/>
                <c:pt idx="0">
                  <c:v>Jerseys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'2015'!$C$30:$N$30</c:f>
              <c:numCache>
                <c:formatCode>0</c:formatCode>
                <c:ptCount val="1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23</c:v>
                </c:pt>
                <c:pt idx="4">
                  <c:v>22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25</c:v>
                </c:pt>
                <c:pt idx="9">
                  <c:v>22</c:v>
                </c:pt>
                <c:pt idx="10">
                  <c:v>34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A5-4BFA-A65B-06E18A155D2C}"/>
            </c:ext>
          </c:extLst>
        </c:ser>
        <c:ser>
          <c:idx val="4"/>
          <c:order val="4"/>
          <c:tx>
            <c:strRef>
              <c:f>'2015'!$B$31</c:f>
              <c:strCache>
                <c:ptCount val="1"/>
                <c:pt idx="0">
                  <c:v>Shorts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'2015'!$C$31:$N$31</c:f>
              <c:numCache>
                <c:formatCode>0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A5-4BFA-A65B-06E18A155D2C}"/>
            </c:ext>
          </c:extLst>
        </c:ser>
        <c:ser>
          <c:idx val="5"/>
          <c:order val="5"/>
          <c:tx>
            <c:strRef>
              <c:f>'2015'!$B$32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'2015'!$C$32:$N$32</c:f>
              <c:numCache>
                <c:formatCode>0</c:formatCode>
                <c:ptCount val="12"/>
                <c:pt idx="0">
                  <c:v>9</c:v>
                </c:pt>
                <c:pt idx="1">
                  <c:v>12.6</c:v>
                </c:pt>
                <c:pt idx="2">
                  <c:v>8.1</c:v>
                </c:pt>
                <c:pt idx="3">
                  <c:v>5.4</c:v>
                </c:pt>
                <c:pt idx="4">
                  <c:v>4.5</c:v>
                </c:pt>
                <c:pt idx="5">
                  <c:v>1.8</c:v>
                </c:pt>
                <c:pt idx="6">
                  <c:v>1.8</c:v>
                </c:pt>
                <c:pt idx="7">
                  <c:v>0.9</c:v>
                </c:pt>
                <c:pt idx="8">
                  <c:v>3.6</c:v>
                </c:pt>
                <c:pt idx="9">
                  <c:v>5.4</c:v>
                </c:pt>
                <c:pt idx="10">
                  <c:v>7.2</c:v>
                </c:pt>
                <c:pt idx="1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A5-4BFA-A65B-06E18A155D2C}"/>
            </c:ext>
          </c:extLst>
        </c:ser>
        <c:ser>
          <c:idx val="6"/>
          <c:order val="6"/>
          <c:tx>
            <c:strRef>
              <c:f>'2015'!$B$33</c:f>
              <c:strCache>
                <c:ptCount val="1"/>
                <c:pt idx="0">
                  <c:v>Tights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'2015'!$C$33:$N$33</c:f>
              <c:numCache>
                <c:formatCode>0</c:formatCode>
                <c:ptCount val="12"/>
                <c:pt idx="0">
                  <c:v>11.899999999999999</c:v>
                </c:pt>
                <c:pt idx="1">
                  <c:v>16.66</c:v>
                </c:pt>
                <c:pt idx="2">
                  <c:v>10.709999999999999</c:v>
                </c:pt>
                <c:pt idx="3">
                  <c:v>7.14</c:v>
                </c:pt>
                <c:pt idx="4">
                  <c:v>5.9499999999999993</c:v>
                </c:pt>
                <c:pt idx="5">
                  <c:v>2.38</c:v>
                </c:pt>
                <c:pt idx="6">
                  <c:v>2.38</c:v>
                </c:pt>
                <c:pt idx="7">
                  <c:v>1.19</c:v>
                </c:pt>
                <c:pt idx="8">
                  <c:v>4.76</c:v>
                </c:pt>
                <c:pt idx="9">
                  <c:v>7.14</c:v>
                </c:pt>
                <c:pt idx="10">
                  <c:v>9.52</c:v>
                </c:pt>
                <c:pt idx="11">
                  <c:v>10.709999999999999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A5-4BFA-A65B-06E18A155D2C}"/>
            </c:ext>
          </c:extLst>
        </c:ser>
        <c:ser>
          <c:idx val="7"/>
          <c:order val="7"/>
          <c:tx>
            <c:strRef>
              <c:f>'2015'!$B$34</c:f>
              <c:strCache>
                <c:ptCount val="1"/>
                <c:pt idx="0">
                  <c:v>Vests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'2015'!$C$26:$N$26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'2015'!$C$34:$N$34</c:f>
              <c:numCache>
                <c:formatCode>0</c:formatCode>
                <c:ptCount val="12"/>
                <c:pt idx="0">
                  <c:v>9.4500000000000011</c:v>
                </c:pt>
                <c:pt idx="1">
                  <c:v>9</c:v>
                </c:pt>
                <c:pt idx="2">
                  <c:v>8.5500000000000007</c:v>
                </c:pt>
                <c:pt idx="3">
                  <c:v>10.35</c:v>
                </c:pt>
                <c:pt idx="4">
                  <c:v>9.9</c:v>
                </c:pt>
                <c:pt idx="5">
                  <c:v>13.5</c:v>
                </c:pt>
                <c:pt idx="6">
                  <c:v>11.25</c:v>
                </c:pt>
                <c:pt idx="7">
                  <c:v>9</c:v>
                </c:pt>
                <c:pt idx="8">
                  <c:v>11.25</c:v>
                </c:pt>
                <c:pt idx="9">
                  <c:v>9.9</c:v>
                </c:pt>
                <c:pt idx="10">
                  <c:v>15.3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A5-4BFA-A65B-06E18A155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458616"/>
        <c:axId val="1111458944"/>
      </c:barChart>
      <c:catAx>
        <c:axId val="111145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58944"/>
        <c:crosses val="autoZero"/>
        <c:auto val="1"/>
        <c:lblAlgn val="ctr"/>
        <c:lblOffset val="100"/>
        <c:noMultiLvlLbl val="0"/>
      </c:catAx>
      <c:valAx>
        <c:axId val="11114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5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Accessories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'2015'!$B$38</c:f>
              <c:strCache>
                <c:ptCount val="1"/>
                <c:pt idx="0">
                  <c:v>Bike Racks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'2015'!$C$38:$N$38</c:f>
              <c:numCache>
                <c:formatCode>0</c:formatCode>
                <c:ptCount val="12"/>
                <c:pt idx="0">
                  <c:v>88.2</c:v>
                </c:pt>
                <c:pt idx="1">
                  <c:v>79.8</c:v>
                </c:pt>
                <c:pt idx="2">
                  <c:v>117.60000000000001</c:v>
                </c:pt>
                <c:pt idx="3">
                  <c:v>126</c:v>
                </c:pt>
                <c:pt idx="4">
                  <c:v>126</c:v>
                </c:pt>
                <c:pt idx="5">
                  <c:v>111.30000000000001</c:v>
                </c:pt>
                <c:pt idx="6">
                  <c:v>88.2</c:v>
                </c:pt>
                <c:pt idx="7">
                  <c:v>67.2</c:v>
                </c:pt>
                <c:pt idx="8">
                  <c:v>60.900000000000006</c:v>
                </c:pt>
                <c:pt idx="9">
                  <c:v>63</c:v>
                </c:pt>
                <c:pt idx="10">
                  <c:v>73.5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8-4886-9881-89D914BC3F76}"/>
            </c:ext>
          </c:extLst>
        </c:ser>
        <c:ser>
          <c:idx val="1"/>
          <c:order val="1"/>
          <c:tx>
            <c:strRef>
              <c:f>'2015'!$B$39</c:f>
              <c:strCache>
                <c:ptCount val="1"/>
                <c:pt idx="0">
                  <c:v>Bike Stands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'2015'!$C$39:$N$39</c:f>
              <c:numCache>
                <c:formatCode>0</c:formatCode>
                <c:ptCount val="12"/>
                <c:pt idx="0">
                  <c:v>73.5</c:v>
                </c:pt>
                <c:pt idx="1">
                  <c:v>67.2</c:v>
                </c:pt>
                <c:pt idx="2">
                  <c:v>84</c:v>
                </c:pt>
                <c:pt idx="3">
                  <c:v>77.7</c:v>
                </c:pt>
                <c:pt idx="4">
                  <c:v>73.5</c:v>
                </c:pt>
                <c:pt idx="5">
                  <c:v>58.800000000000004</c:v>
                </c:pt>
                <c:pt idx="6">
                  <c:v>46.2</c:v>
                </c:pt>
                <c:pt idx="7">
                  <c:v>35.700000000000003</c:v>
                </c:pt>
                <c:pt idx="8">
                  <c:v>29.400000000000002</c:v>
                </c:pt>
                <c:pt idx="9">
                  <c:v>21</c:v>
                </c:pt>
                <c:pt idx="10">
                  <c:v>44.1</c:v>
                </c:pt>
                <c:pt idx="11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8-4886-9881-89D914BC3F76}"/>
            </c:ext>
          </c:extLst>
        </c:ser>
        <c:ser>
          <c:idx val="2"/>
          <c:order val="2"/>
          <c:tx>
            <c:strRef>
              <c:f>'2015'!$B$40</c:f>
              <c:strCache>
                <c:ptCount val="1"/>
                <c:pt idx="0">
                  <c:v>Bottles and Cages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'2015'!$C$40:$N$40</c:f>
              <c:numCache>
                <c:formatCode>0</c:formatCode>
                <c:ptCount val="12"/>
                <c:pt idx="0">
                  <c:v>58.800000000000004</c:v>
                </c:pt>
                <c:pt idx="1">
                  <c:v>52.5</c:v>
                </c:pt>
                <c:pt idx="2">
                  <c:v>69.3</c:v>
                </c:pt>
                <c:pt idx="3">
                  <c:v>63</c:v>
                </c:pt>
                <c:pt idx="4">
                  <c:v>58.800000000000004</c:v>
                </c:pt>
                <c:pt idx="5">
                  <c:v>44.1</c:v>
                </c:pt>
                <c:pt idx="6">
                  <c:v>31.5</c:v>
                </c:pt>
                <c:pt idx="7">
                  <c:v>21</c:v>
                </c:pt>
                <c:pt idx="8">
                  <c:v>14.700000000000001</c:v>
                </c:pt>
                <c:pt idx="9">
                  <c:v>6.3000000000000007</c:v>
                </c:pt>
                <c:pt idx="10">
                  <c:v>29.400000000000002</c:v>
                </c:pt>
                <c:pt idx="11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48-4886-9881-89D914BC3F76}"/>
            </c:ext>
          </c:extLst>
        </c:ser>
        <c:ser>
          <c:idx val="3"/>
          <c:order val="3"/>
          <c:tx>
            <c:strRef>
              <c:f>'2015'!$B$41</c:f>
              <c:strCache>
                <c:ptCount val="1"/>
                <c:pt idx="0">
                  <c:v>Cleaners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'2015'!$C$41:$N$41</c:f>
              <c:numCache>
                <c:formatCode>0</c:formatCode>
                <c:ptCount val="12"/>
                <c:pt idx="0">
                  <c:v>39.9</c:v>
                </c:pt>
                <c:pt idx="1">
                  <c:v>33.6</c:v>
                </c:pt>
                <c:pt idx="2">
                  <c:v>50.400000000000006</c:v>
                </c:pt>
                <c:pt idx="3">
                  <c:v>44.1</c:v>
                </c:pt>
                <c:pt idx="4">
                  <c:v>39.9</c:v>
                </c:pt>
                <c:pt idx="5">
                  <c:v>25.200000000000003</c:v>
                </c:pt>
                <c:pt idx="6">
                  <c:v>12.600000000000001</c:v>
                </c:pt>
                <c:pt idx="7">
                  <c:v>10.5</c:v>
                </c:pt>
                <c:pt idx="8">
                  <c:v>6.3000000000000007</c:v>
                </c:pt>
                <c:pt idx="9">
                  <c:v>8.4</c:v>
                </c:pt>
                <c:pt idx="10">
                  <c:v>10.5</c:v>
                </c:pt>
                <c:pt idx="11">
                  <c:v>12.600000000000001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48-4886-9881-89D914BC3F76}"/>
            </c:ext>
          </c:extLst>
        </c:ser>
        <c:ser>
          <c:idx val="4"/>
          <c:order val="4"/>
          <c:tx>
            <c:strRef>
              <c:f>'2015'!$B$42</c:f>
              <c:strCache>
                <c:ptCount val="1"/>
                <c:pt idx="0">
                  <c:v>Fenders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'2015'!$C$42:$N$42</c:f>
              <c:numCache>
                <c:formatCode>0</c:formatCode>
                <c:ptCount val="12"/>
                <c:pt idx="0">
                  <c:v>58.800000000000004</c:v>
                </c:pt>
                <c:pt idx="1">
                  <c:v>52.5</c:v>
                </c:pt>
                <c:pt idx="2">
                  <c:v>69.3</c:v>
                </c:pt>
                <c:pt idx="3">
                  <c:v>63</c:v>
                </c:pt>
                <c:pt idx="4">
                  <c:v>58.800000000000004</c:v>
                </c:pt>
                <c:pt idx="5">
                  <c:v>44.1</c:v>
                </c:pt>
                <c:pt idx="6">
                  <c:v>31.5</c:v>
                </c:pt>
                <c:pt idx="7">
                  <c:v>21</c:v>
                </c:pt>
                <c:pt idx="8">
                  <c:v>14.700000000000001</c:v>
                </c:pt>
                <c:pt idx="9">
                  <c:v>6.3000000000000007</c:v>
                </c:pt>
                <c:pt idx="10">
                  <c:v>29.400000000000002</c:v>
                </c:pt>
                <c:pt idx="11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48-4886-9881-89D914BC3F76}"/>
            </c:ext>
          </c:extLst>
        </c:ser>
        <c:ser>
          <c:idx val="5"/>
          <c:order val="5"/>
          <c:tx>
            <c:strRef>
              <c:f>'2015'!$B$43</c:f>
              <c:strCache>
                <c:ptCount val="1"/>
                <c:pt idx="0">
                  <c:v>Helmets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'2015'!$C$43:$N$43</c:f>
              <c:numCache>
                <c:formatCode>0</c:formatCode>
                <c:ptCount val="12"/>
                <c:pt idx="0">
                  <c:v>48.300000000000004</c:v>
                </c:pt>
                <c:pt idx="1">
                  <c:v>42</c:v>
                </c:pt>
                <c:pt idx="2">
                  <c:v>58.800000000000004</c:v>
                </c:pt>
                <c:pt idx="3">
                  <c:v>52.5</c:v>
                </c:pt>
                <c:pt idx="4">
                  <c:v>48.300000000000004</c:v>
                </c:pt>
                <c:pt idx="5">
                  <c:v>33.6</c:v>
                </c:pt>
                <c:pt idx="6">
                  <c:v>21</c:v>
                </c:pt>
                <c:pt idx="7">
                  <c:v>10.5</c:v>
                </c:pt>
                <c:pt idx="8">
                  <c:v>4.2</c:v>
                </c:pt>
                <c:pt idx="9">
                  <c:v>10.5</c:v>
                </c:pt>
                <c:pt idx="10">
                  <c:v>18.900000000000002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48-4886-9881-89D914BC3F76}"/>
            </c:ext>
          </c:extLst>
        </c:ser>
        <c:ser>
          <c:idx val="6"/>
          <c:order val="6"/>
          <c:tx>
            <c:strRef>
              <c:f>'2015'!$B$44</c:f>
              <c:strCache>
                <c:ptCount val="1"/>
                <c:pt idx="0">
                  <c:v>Hydration Packs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'2015'!$C$44:$N$44</c:f>
              <c:numCache>
                <c:formatCode>0</c:formatCode>
                <c:ptCount val="12"/>
                <c:pt idx="0">
                  <c:v>56.7</c:v>
                </c:pt>
                <c:pt idx="1">
                  <c:v>48.300000000000004</c:v>
                </c:pt>
                <c:pt idx="2">
                  <c:v>86.100000000000009</c:v>
                </c:pt>
                <c:pt idx="3">
                  <c:v>94.5</c:v>
                </c:pt>
                <c:pt idx="4">
                  <c:v>94.5</c:v>
                </c:pt>
                <c:pt idx="5">
                  <c:v>79.8</c:v>
                </c:pt>
                <c:pt idx="6">
                  <c:v>56.7</c:v>
                </c:pt>
                <c:pt idx="7">
                  <c:v>35.700000000000003</c:v>
                </c:pt>
                <c:pt idx="8">
                  <c:v>29.400000000000002</c:v>
                </c:pt>
                <c:pt idx="9">
                  <c:v>31.5</c:v>
                </c:pt>
                <c:pt idx="10">
                  <c:v>42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48-4886-9881-89D914BC3F76}"/>
            </c:ext>
          </c:extLst>
        </c:ser>
        <c:ser>
          <c:idx val="7"/>
          <c:order val="7"/>
          <c:tx>
            <c:strRef>
              <c:f>'2015'!$B$45</c:f>
              <c:strCache>
                <c:ptCount val="1"/>
                <c:pt idx="0">
                  <c:v>Lights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'2015'!$C$45:$N$45</c:f>
              <c:numCache>
                <c:formatCode>0</c:formatCode>
                <c:ptCount val="12"/>
                <c:pt idx="0">
                  <c:v>42</c:v>
                </c:pt>
                <c:pt idx="1">
                  <c:v>35.700000000000003</c:v>
                </c:pt>
                <c:pt idx="2">
                  <c:v>52.5</c:v>
                </c:pt>
                <c:pt idx="3">
                  <c:v>46.2</c:v>
                </c:pt>
                <c:pt idx="4">
                  <c:v>42</c:v>
                </c:pt>
                <c:pt idx="5">
                  <c:v>27.3</c:v>
                </c:pt>
                <c:pt idx="6">
                  <c:v>14.700000000000001</c:v>
                </c:pt>
                <c:pt idx="7">
                  <c:v>4.2</c:v>
                </c:pt>
                <c:pt idx="8">
                  <c:v>4.2</c:v>
                </c:pt>
                <c:pt idx="9">
                  <c:v>10.5</c:v>
                </c:pt>
                <c:pt idx="10">
                  <c:v>12.600000000000001</c:v>
                </c:pt>
                <c:pt idx="11">
                  <c:v>14.700000000000001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48-4886-9881-89D914BC3F76}"/>
            </c:ext>
          </c:extLst>
        </c:ser>
        <c:ser>
          <c:idx val="8"/>
          <c:order val="8"/>
          <c:tx>
            <c:strRef>
              <c:f>'2015'!$B$46</c:f>
              <c:strCache>
                <c:ptCount val="1"/>
                <c:pt idx="0">
                  <c:v>Locks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'2015'!$C$46:$N$46</c:f>
              <c:numCache>
                <c:formatCode>0</c:formatCode>
                <c:ptCount val="12"/>
                <c:pt idx="0">
                  <c:v>113.4</c:v>
                </c:pt>
                <c:pt idx="1">
                  <c:v>79.8</c:v>
                </c:pt>
                <c:pt idx="2">
                  <c:v>144.648</c:v>
                </c:pt>
                <c:pt idx="3">
                  <c:v>154.97999999999999</c:v>
                </c:pt>
                <c:pt idx="4">
                  <c:v>154.97999999999999</c:v>
                </c:pt>
                <c:pt idx="5">
                  <c:v>136.899</c:v>
                </c:pt>
                <c:pt idx="6">
                  <c:v>108.486</c:v>
                </c:pt>
                <c:pt idx="7">
                  <c:v>82.656000000000006</c:v>
                </c:pt>
                <c:pt idx="8">
                  <c:v>74.907000000000011</c:v>
                </c:pt>
                <c:pt idx="9">
                  <c:v>77.489999999999995</c:v>
                </c:pt>
                <c:pt idx="10">
                  <c:v>90.405000000000001</c:v>
                </c:pt>
                <c:pt idx="11">
                  <c:v>25.830000000000002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48-4886-9881-89D914BC3F76}"/>
            </c:ext>
          </c:extLst>
        </c:ser>
        <c:ser>
          <c:idx val="9"/>
          <c:order val="9"/>
          <c:tx>
            <c:strRef>
              <c:f>'2015'!$B$47</c:f>
              <c:strCache>
                <c:ptCount val="1"/>
                <c:pt idx="0">
                  <c:v>Panniers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'2015'!$C$47:$N$47</c:f>
              <c:numCache>
                <c:formatCode>0</c:formatCode>
                <c:ptCount val="12"/>
                <c:pt idx="0">
                  <c:v>12.600000000000001</c:v>
                </c:pt>
                <c:pt idx="1">
                  <c:v>50.925000000000004</c:v>
                </c:pt>
                <c:pt idx="2">
                  <c:v>67.221000000000004</c:v>
                </c:pt>
                <c:pt idx="3">
                  <c:v>61.11</c:v>
                </c:pt>
                <c:pt idx="4">
                  <c:v>57.036000000000001</c:v>
                </c:pt>
                <c:pt idx="5">
                  <c:v>42.777000000000001</c:v>
                </c:pt>
                <c:pt idx="6">
                  <c:v>30.555</c:v>
                </c:pt>
                <c:pt idx="7">
                  <c:v>20.37</c:v>
                </c:pt>
                <c:pt idx="8">
                  <c:v>14.259</c:v>
                </c:pt>
                <c:pt idx="9">
                  <c:v>6.1110000000000007</c:v>
                </c:pt>
                <c:pt idx="10">
                  <c:v>6.3000000000000007</c:v>
                </c:pt>
                <c:pt idx="11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48-4886-9881-89D914BC3F76}"/>
            </c:ext>
          </c:extLst>
        </c:ser>
        <c:ser>
          <c:idx val="10"/>
          <c:order val="10"/>
          <c:tx>
            <c:strRef>
              <c:f>'2015'!$B$48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'2015'!$C$48:$N$48</c:f>
              <c:numCache>
                <c:formatCode>0</c:formatCode>
                <c:ptCount val="12"/>
                <c:pt idx="0">
                  <c:v>147.42000000000002</c:v>
                </c:pt>
                <c:pt idx="1">
                  <c:v>103.74</c:v>
                </c:pt>
                <c:pt idx="2">
                  <c:v>188.04240000000001</c:v>
                </c:pt>
                <c:pt idx="3">
                  <c:v>201.47399999999999</c:v>
                </c:pt>
                <c:pt idx="4">
                  <c:v>201.47399999999999</c:v>
                </c:pt>
                <c:pt idx="5">
                  <c:v>177.96870000000001</c:v>
                </c:pt>
                <c:pt idx="6">
                  <c:v>141.0318</c:v>
                </c:pt>
                <c:pt idx="7">
                  <c:v>107.4528</c:v>
                </c:pt>
                <c:pt idx="8">
                  <c:v>97.379100000000008</c:v>
                </c:pt>
                <c:pt idx="9">
                  <c:v>100.73699999999999</c:v>
                </c:pt>
                <c:pt idx="10">
                  <c:v>117.5265</c:v>
                </c:pt>
                <c:pt idx="11">
                  <c:v>33.579000000000008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48-4886-9881-89D914BC3F76}"/>
            </c:ext>
          </c:extLst>
        </c:ser>
        <c:ser>
          <c:idx val="11"/>
          <c:order val="11"/>
          <c:tx>
            <c:strRef>
              <c:f>'2015'!$B$49</c:f>
              <c:strCache>
                <c:ptCount val="1"/>
                <c:pt idx="0">
                  <c:v>Tires and Tubes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'2015'!$C$37:$N$37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'2015'!$C$49:$N$49</c:f>
              <c:numCache>
                <c:formatCode>0</c:formatCode>
                <c:ptCount val="12"/>
                <c:pt idx="0">
                  <c:v>50.567999999999998</c:v>
                </c:pt>
                <c:pt idx="1">
                  <c:v>45.15</c:v>
                </c:pt>
                <c:pt idx="2">
                  <c:v>59.597999999999999</c:v>
                </c:pt>
                <c:pt idx="3">
                  <c:v>54.180000000000007</c:v>
                </c:pt>
                <c:pt idx="4">
                  <c:v>50.567999999999998</c:v>
                </c:pt>
                <c:pt idx="5">
                  <c:v>37.926000000000002</c:v>
                </c:pt>
                <c:pt idx="6">
                  <c:v>27.090000000000003</c:v>
                </c:pt>
                <c:pt idx="7">
                  <c:v>18.059999999999999</c:v>
                </c:pt>
                <c:pt idx="8">
                  <c:v>12.641999999999999</c:v>
                </c:pt>
                <c:pt idx="9">
                  <c:v>5.4180000000000001</c:v>
                </c:pt>
                <c:pt idx="10">
                  <c:v>25.283999999999999</c:v>
                </c:pt>
                <c:pt idx="11">
                  <c:v>27.090000000000003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48-4886-9881-89D914BC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852616"/>
        <c:axId val="1120854912"/>
      </c:barChart>
      <c:catAx>
        <c:axId val="112085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4912"/>
        <c:crosses val="autoZero"/>
        <c:auto val="1"/>
        <c:lblAlgn val="ctr"/>
        <c:lblOffset val="100"/>
        <c:noMultiLvlLbl val="0"/>
      </c:catAx>
      <c:valAx>
        <c:axId val="11208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'2015'!$B$4</c:f>
              <c:strCache>
                <c:ptCount val="1"/>
                <c:pt idx="0">
                  <c:v>Mountain Bikes (Bikes)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'2015'!$C$4:$N$4</c:f>
              <c:numCache>
                <c:formatCode>General</c:formatCode>
                <c:ptCount val="12"/>
                <c:pt idx="0">
                  <c:v>12460</c:v>
                </c:pt>
                <c:pt idx="1">
                  <c:v>13996</c:v>
                </c:pt>
                <c:pt idx="2">
                  <c:v>16915</c:v>
                </c:pt>
                <c:pt idx="3">
                  <c:v>10808</c:v>
                </c:pt>
                <c:pt idx="4">
                  <c:v>14267</c:v>
                </c:pt>
                <c:pt idx="5">
                  <c:v>13020</c:v>
                </c:pt>
                <c:pt idx="6">
                  <c:v>19545</c:v>
                </c:pt>
                <c:pt idx="7">
                  <c:v>14076</c:v>
                </c:pt>
                <c:pt idx="8">
                  <c:v>12939</c:v>
                </c:pt>
                <c:pt idx="9">
                  <c:v>15769</c:v>
                </c:pt>
                <c:pt idx="10">
                  <c:v>14233</c:v>
                </c:pt>
                <c:pt idx="11">
                  <c:v>15075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4-4770-A89E-14A540AA71FE}"/>
            </c:ext>
          </c:extLst>
        </c:ser>
        <c:ser>
          <c:idx val="1"/>
          <c:order val="1"/>
          <c:tx>
            <c:strRef>
              <c:f>'2015'!$B$5</c:f>
              <c:strCache>
                <c:ptCount val="1"/>
                <c:pt idx="0">
                  <c:v>Road 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'2015'!$C$5:$N$5</c:f>
              <c:numCache>
                <c:formatCode>General</c:formatCode>
                <c:ptCount val="12"/>
                <c:pt idx="0">
                  <c:v>1983</c:v>
                </c:pt>
                <c:pt idx="1">
                  <c:v>1040</c:v>
                </c:pt>
                <c:pt idx="2">
                  <c:v>1487</c:v>
                </c:pt>
                <c:pt idx="3">
                  <c:v>2492</c:v>
                </c:pt>
                <c:pt idx="4">
                  <c:v>2788</c:v>
                </c:pt>
                <c:pt idx="5">
                  <c:v>2180</c:v>
                </c:pt>
                <c:pt idx="6">
                  <c:v>1982</c:v>
                </c:pt>
                <c:pt idx="7">
                  <c:v>1700</c:v>
                </c:pt>
                <c:pt idx="8">
                  <c:v>1542</c:v>
                </c:pt>
                <c:pt idx="9">
                  <c:v>2007</c:v>
                </c:pt>
                <c:pt idx="10">
                  <c:v>3017</c:v>
                </c:pt>
                <c:pt idx="11">
                  <c:v>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4-4770-A89E-14A540AA71FE}"/>
            </c:ext>
          </c:extLst>
        </c:ser>
        <c:ser>
          <c:idx val="2"/>
          <c:order val="2"/>
          <c:tx>
            <c:strRef>
              <c:f>'2015'!$B$6</c:f>
              <c:strCache>
                <c:ptCount val="1"/>
                <c:pt idx="0">
                  <c:v>Touring Bikes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'2015'!$C$3:$N$3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'2015'!$C$6:$N$6</c:f>
              <c:numCache>
                <c:formatCode>General</c:formatCode>
                <c:ptCount val="12"/>
                <c:pt idx="0">
                  <c:v>680</c:v>
                </c:pt>
                <c:pt idx="1">
                  <c:v>679</c:v>
                </c:pt>
                <c:pt idx="2">
                  <c:v>912</c:v>
                </c:pt>
                <c:pt idx="3">
                  <c:v>1003</c:v>
                </c:pt>
                <c:pt idx="4">
                  <c:v>1118</c:v>
                </c:pt>
                <c:pt idx="5">
                  <c:v>1072</c:v>
                </c:pt>
                <c:pt idx="6">
                  <c:v>977</c:v>
                </c:pt>
                <c:pt idx="7">
                  <c:v>878</c:v>
                </c:pt>
                <c:pt idx="8">
                  <c:v>765</c:v>
                </c:pt>
                <c:pt idx="9">
                  <c:v>862</c:v>
                </c:pt>
                <c:pt idx="10">
                  <c:v>890</c:v>
                </c:pt>
                <c:pt idx="11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E4-4770-A89E-14A540AA7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04184"/>
        <c:axId val="472300904"/>
      </c:barChart>
      <c:catAx>
        <c:axId val="4723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0904"/>
        <c:crosses val="autoZero"/>
        <c:auto val="1"/>
        <c:lblAlgn val="ctr"/>
        <c:lblOffset val="100"/>
        <c:noMultiLvlLbl val="0"/>
      </c:catAx>
      <c:valAx>
        <c:axId val="47230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243840</xdr:colOff>
      <xdr:row>1</xdr:row>
      <xdr:rowOff>163830</xdr:rowOff>
    </xdr:from>
    <xdr:to>
      <xdr:col>23</xdr:col>
      <xdr:colOff>548640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6C0AF-F99C-4C7D-BD5E-EB7E07E85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16</xdr:row>
      <xdr:rowOff>186690</xdr:rowOff>
    </xdr:from>
    <xdr:to>
      <xdr:col>23</xdr:col>
      <xdr:colOff>571500</xdr:colOff>
      <xdr:row>31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8ADA85-A18C-437F-833C-75739721D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259080</xdr:colOff>
      <xdr:row>32</xdr:row>
      <xdr:rowOff>3810</xdr:rowOff>
    </xdr:from>
    <xdr:to>
      <xdr:col>23</xdr:col>
      <xdr:colOff>563880</xdr:colOff>
      <xdr:row>45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9FBBA1-01F2-4EF8-BB5E-997C6B857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243840</xdr:colOff>
      <xdr:row>45</xdr:row>
      <xdr:rowOff>179070</xdr:rowOff>
    </xdr:from>
    <xdr:to>
      <xdr:col>23</xdr:col>
      <xdr:colOff>548640</xdr:colOff>
      <xdr:row>60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03BC2F-B585-4E4F-93FD-76124403F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243840</xdr:colOff>
      <xdr:row>1</xdr:row>
      <xdr:rowOff>163830</xdr:rowOff>
    </xdr:from>
    <xdr:to>
      <xdr:col>23</xdr:col>
      <xdr:colOff>548640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D8842-DCBF-4D12-B8F6-15A65CD85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16</xdr:row>
      <xdr:rowOff>186690</xdr:rowOff>
    </xdr:from>
    <xdr:to>
      <xdr:col>23</xdr:col>
      <xdr:colOff>571500</xdr:colOff>
      <xdr:row>31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F0AC10-DB9F-4073-8789-ADD2F018A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259080</xdr:colOff>
      <xdr:row>32</xdr:row>
      <xdr:rowOff>3810</xdr:rowOff>
    </xdr:from>
    <xdr:to>
      <xdr:col>23</xdr:col>
      <xdr:colOff>563880</xdr:colOff>
      <xdr:row>45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125FEF-98FD-432B-A79E-05F7BF21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243840</xdr:colOff>
      <xdr:row>45</xdr:row>
      <xdr:rowOff>179070</xdr:rowOff>
    </xdr:from>
    <xdr:to>
      <xdr:col>23</xdr:col>
      <xdr:colOff>548640</xdr:colOff>
      <xdr:row>60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FF9837-0012-434C-9FDF-7F0AC371F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243840</xdr:colOff>
      <xdr:row>1</xdr:row>
      <xdr:rowOff>163830</xdr:rowOff>
    </xdr:from>
    <xdr:to>
      <xdr:col>23</xdr:col>
      <xdr:colOff>548640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05A6D-65A6-4746-9B20-8A3470496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16</xdr:row>
      <xdr:rowOff>186690</xdr:rowOff>
    </xdr:from>
    <xdr:to>
      <xdr:col>23</xdr:col>
      <xdr:colOff>571500</xdr:colOff>
      <xdr:row>31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80763-5704-4107-8CC4-2EA199596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259080</xdr:colOff>
      <xdr:row>32</xdr:row>
      <xdr:rowOff>3810</xdr:rowOff>
    </xdr:from>
    <xdr:to>
      <xdr:col>23</xdr:col>
      <xdr:colOff>563880</xdr:colOff>
      <xdr:row>45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24730A-ADD4-419C-AFA5-D87BAA524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243840</xdr:colOff>
      <xdr:row>45</xdr:row>
      <xdr:rowOff>179070</xdr:rowOff>
    </xdr:from>
    <xdr:to>
      <xdr:col>23</xdr:col>
      <xdr:colOff>548640</xdr:colOff>
      <xdr:row>60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32B69B-F8A1-4DA1-9C3A-4D15B5E89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243840</xdr:colOff>
      <xdr:row>1</xdr:row>
      <xdr:rowOff>163830</xdr:rowOff>
    </xdr:from>
    <xdr:to>
      <xdr:col>23</xdr:col>
      <xdr:colOff>548640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FD9D4-6D58-4D01-8AB6-2FECDD425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16</xdr:row>
      <xdr:rowOff>186690</xdr:rowOff>
    </xdr:from>
    <xdr:to>
      <xdr:col>23</xdr:col>
      <xdr:colOff>571500</xdr:colOff>
      <xdr:row>31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D4CA74-C671-485D-B6BF-925C1B1C5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259080</xdr:colOff>
      <xdr:row>32</xdr:row>
      <xdr:rowOff>3810</xdr:rowOff>
    </xdr:from>
    <xdr:to>
      <xdr:col>23</xdr:col>
      <xdr:colOff>563880</xdr:colOff>
      <xdr:row>45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23F894-0517-4A5C-8D2A-8345D77F9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243840</xdr:colOff>
      <xdr:row>45</xdr:row>
      <xdr:rowOff>179070</xdr:rowOff>
    </xdr:from>
    <xdr:to>
      <xdr:col>23</xdr:col>
      <xdr:colOff>548640</xdr:colOff>
      <xdr:row>60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C8E339-A151-409A-BA4B-11C525CA5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zoomScale="70" zoomScaleNormal="70" workbookViewId="0">
      <selection activeCell="C4" sqref="C4"/>
    </sheetView>
  </sheetViews>
  <sheetFormatPr defaultRowHeight="14.5" x14ac:dyDescent="0.35"/>
  <cols>
    <col min="1" max="1" width="14" customWidth="1"/>
    <col min="2" max="2" width="17.1796875" customWidth="1"/>
    <col min="16" max="16" width="12.26953125" bestFit="1" customWidth="1"/>
  </cols>
  <sheetData>
    <row r="1" spans="1:16" ht="22" x14ac:dyDescent="0.65">
      <c r="A1" s="11" t="s">
        <v>14</v>
      </c>
    </row>
    <row r="2" spans="1:16" ht="15" thickBot="1" x14ac:dyDescent="0.4">
      <c r="A2" t="s">
        <v>58</v>
      </c>
    </row>
    <row r="3" spans="1:16" ht="18.5" x14ac:dyDescent="0.45">
      <c r="A3" s="12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13" t="s">
        <v>12</v>
      </c>
      <c r="N3" s="13" t="s">
        <v>13</v>
      </c>
      <c r="O3" s="13"/>
      <c r="P3" s="14" t="s">
        <v>57</v>
      </c>
    </row>
    <row r="4" spans="1:16" ht="29" x14ac:dyDescent="0.35">
      <c r="A4" s="15" t="s">
        <v>15</v>
      </c>
      <c r="B4" s="2" t="s">
        <v>62</v>
      </c>
      <c r="C4">
        <v>12460</v>
      </c>
      <c r="D4">
        <v>13996</v>
      </c>
      <c r="E4">
        <v>16915</v>
      </c>
      <c r="F4">
        <v>10808</v>
      </c>
      <c r="G4">
        <v>14267</v>
      </c>
      <c r="H4">
        <v>13020</v>
      </c>
      <c r="I4">
        <v>19545</v>
      </c>
      <c r="J4">
        <v>14076</v>
      </c>
      <c r="K4">
        <v>12939</v>
      </c>
      <c r="L4">
        <v>15769</v>
      </c>
      <c r="M4">
        <v>14233</v>
      </c>
      <c r="N4">
        <v>15075</v>
      </c>
      <c r="P4" s="10">
        <f>SUM(C4:O4)</f>
        <v>173103</v>
      </c>
    </row>
    <row r="5" spans="1:16" ht="15.5" x14ac:dyDescent="0.35">
      <c r="A5" s="1"/>
      <c r="B5" s="2" t="s">
        <v>20</v>
      </c>
      <c r="C5">
        <v>1983</v>
      </c>
      <c r="D5">
        <v>1040</v>
      </c>
      <c r="E5">
        <v>1487</v>
      </c>
      <c r="F5">
        <v>2492</v>
      </c>
      <c r="G5">
        <v>2788</v>
      </c>
      <c r="H5">
        <v>2180</v>
      </c>
      <c r="I5">
        <v>1982</v>
      </c>
      <c r="J5">
        <v>1700</v>
      </c>
      <c r="K5">
        <v>1542</v>
      </c>
      <c r="L5">
        <v>2007</v>
      </c>
      <c r="M5">
        <v>3017</v>
      </c>
      <c r="N5">
        <v>2980</v>
      </c>
      <c r="P5" s="10">
        <f t="shared" ref="P5:P7" si="0">SUM(C5:O5)</f>
        <v>25198</v>
      </c>
    </row>
    <row r="6" spans="1:16" ht="15.5" x14ac:dyDescent="0.35">
      <c r="A6" s="1"/>
      <c r="B6" s="2" t="s">
        <v>21</v>
      </c>
      <c r="C6">
        <v>680</v>
      </c>
      <c r="D6">
        <v>679</v>
      </c>
      <c r="E6">
        <v>912</v>
      </c>
      <c r="F6">
        <v>1003</v>
      </c>
      <c r="G6">
        <v>1118</v>
      </c>
      <c r="H6">
        <v>1072</v>
      </c>
      <c r="I6">
        <v>977</v>
      </c>
      <c r="J6">
        <v>878</v>
      </c>
      <c r="K6">
        <v>765</v>
      </c>
      <c r="L6">
        <v>862</v>
      </c>
      <c r="M6">
        <v>890</v>
      </c>
      <c r="N6">
        <v>705</v>
      </c>
      <c r="P6" s="10">
        <f t="shared" si="0"/>
        <v>10541</v>
      </c>
    </row>
    <row r="7" spans="1:16" ht="16" thickBot="1" x14ac:dyDescent="0.4">
      <c r="A7" s="3" t="s">
        <v>22</v>
      </c>
      <c r="B7" s="4"/>
      <c r="C7" s="8">
        <f>SUM(C4:C6)</f>
        <v>15123</v>
      </c>
      <c r="D7" s="8">
        <f t="shared" ref="D7:N7" si="1">SUM(D4:D6)</f>
        <v>15715</v>
      </c>
      <c r="E7" s="8">
        <f t="shared" si="1"/>
        <v>19314</v>
      </c>
      <c r="F7" s="8">
        <f t="shared" si="1"/>
        <v>14303</v>
      </c>
      <c r="G7" s="8">
        <f t="shared" si="1"/>
        <v>18173</v>
      </c>
      <c r="H7" s="8">
        <f t="shared" si="1"/>
        <v>16272</v>
      </c>
      <c r="I7" s="8">
        <f t="shared" si="1"/>
        <v>22504</v>
      </c>
      <c r="J7" s="8">
        <f t="shared" si="1"/>
        <v>16654</v>
      </c>
      <c r="K7" s="8">
        <f t="shared" si="1"/>
        <v>15246</v>
      </c>
      <c r="L7" s="8">
        <f t="shared" si="1"/>
        <v>18638</v>
      </c>
      <c r="M7" s="8">
        <f t="shared" si="1"/>
        <v>18140</v>
      </c>
      <c r="N7" s="8">
        <f t="shared" si="1"/>
        <v>18760</v>
      </c>
      <c r="O7" s="8"/>
      <c r="P7" s="9">
        <f t="shared" si="0"/>
        <v>208842</v>
      </c>
    </row>
    <row r="8" spans="1:16" ht="16" thickBot="1" x14ac:dyDescent="0.4">
      <c r="A8" s="19"/>
      <c r="B8" s="20"/>
      <c r="P8" s="22"/>
    </row>
    <row r="9" spans="1:16" ht="18.5" x14ac:dyDescent="0.45">
      <c r="A9" s="12" t="s">
        <v>0</v>
      </c>
      <c r="B9" s="13" t="s">
        <v>1</v>
      </c>
      <c r="C9" s="13" t="s">
        <v>2</v>
      </c>
      <c r="D9" s="13" t="s">
        <v>3</v>
      </c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/>
      <c r="P9" s="14" t="s">
        <v>57</v>
      </c>
    </row>
    <row r="10" spans="1:16" ht="15.5" x14ac:dyDescent="0.35">
      <c r="A10" s="15" t="s">
        <v>16</v>
      </c>
      <c r="B10" s="5" t="s">
        <v>23</v>
      </c>
      <c r="C10" s="6">
        <v>42</v>
      </c>
      <c r="D10" s="6">
        <v>38</v>
      </c>
      <c r="E10" s="6">
        <v>56</v>
      </c>
      <c r="F10" s="6">
        <v>60</v>
      </c>
      <c r="G10" s="6">
        <v>60</v>
      </c>
      <c r="H10" s="6">
        <v>53</v>
      </c>
      <c r="I10" s="6">
        <v>42</v>
      </c>
      <c r="J10" s="6">
        <v>32</v>
      </c>
      <c r="K10" s="6">
        <v>29</v>
      </c>
      <c r="L10" s="6">
        <v>30</v>
      </c>
      <c r="M10" s="6">
        <v>35</v>
      </c>
      <c r="N10" s="6">
        <v>10</v>
      </c>
      <c r="P10" s="16">
        <f>SUM(C10:O10)</f>
        <v>487</v>
      </c>
    </row>
    <row r="11" spans="1:16" ht="15.5" x14ac:dyDescent="0.35">
      <c r="A11" s="1"/>
      <c r="B11" s="5" t="s">
        <v>24</v>
      </c>
      <c r="C11" s="6">
        <v>35</v>
      </c>
      <c r="D11" s="6">
        <v>32</v>
      </c>
      <c r="E11" s="6">
        <v>40</v>
      </c>
      <c r="F11" s="6">
        <v>37</v>
      </c>
      <c r="G11" s="6">
        <v>35</v>
      </c>
      <c r="H11" s="6">
        <v>28</v>
      </c>
      <c r="I11" s="6">
        <v>22</v>
      </c>
      <c r="J11" s="6">
        <v>17</v>
      </c>
      <c r="K11" s="6">
        <v>14</v>
      </c>
      <c r="L11" s="6">
        <v>10</v>
      </c>
      <c r="M11" s="6">
        <v>21</v>
      </c>
      <c r="N11" s="6">
        <v>22</v>
      </c>
      <c r="P11" s="16">
        <f t="shared" ref="P11:P24" si="2">SUM(C11:O11)</f>
        <v>313</v>
      </c>
    </row>
    <row r="12" spans="1:16" ht="15.5" x14ac:dyDescent="0.35">
      <c r="A12" s="1"/>
      <c r="B12" s="5" t="s">
        <v>25</v>
      </c>
      <c r="C12" s="6">
        <f>C11-7</f>
        <v>28</v>
      </c>
      <c r="D12" s="6">
        <f t="shared" ref="D12:N12" si="3">D11-7</f>
        <v>25</v>
      </c>
      <c r="E12" s="6">
        <f t="shared" si="3"/>
        <v>33</v>
      </c>
      <c r="F12" s="6">
        <f t="shared" si="3"/>
        <v>30</v>
      </c>
      <c r="G12" s="6">
        <f t="shared" si="3"/>
        <v>28</v>
      </c>
      <c r="H12" s="6">
        <f t="shared" si="3"/>
        <v>21</v>
      </c>
      <c r="I12" s="6">
        <f t="shared" si="3"/>
        <v>15</v>
      </c>
      <c r="J12" s="6">
        <f t="shared" si="3"/>
        <v>10</v>
      </c>
      <c r="K12" s="6">
        <f t="shared" si="3"/>
        <v>7</v>
      </c>
      <c r="L12" s="6">
        <f t="shared" si="3"/>
        <v>3</v>
      </c>
      <c r="M12" s="6">
        <f t="shared" si="3"/>
        <v>14</v>
      </c>
      <c r="N12" s="6">
        <f t="shared" si="3"/>
        <v>15</v>
      </c>
      <c r="P12" s="16">
        <f t="shared" si="2"/>
        <v>229</v>
      </c>
    </row>
    <row r="13" spans="1:16" ht="15.5" x14ac:dyDescent="0.35">
      <c r="A13" s="1"/>
      <c r="B13" s="5" t="s">
        <v>26</v>
      </c>
      <c r="C13" s="6">
        <f>C12-9</f>
        <v>19</v>
      </c>
      <c r="D13" s="6">
        <f t="shared" ref="D13:N13" si="4">D12-9</f>
        <v>16</v>
      </c>
      <c r="E13" s="6">
        <f t="shared" si="4"/>
        <v>24</v>
      </c>
      <c r="F13" s="6">
        <f t="shared" si="4"/>
        <v>21</v>
      </c>
      <c r="G13" s="6">
        <f t="shared" si="4"/>
        <v>19</v>
      </c>
      <c r="H13" s="6">
        <f t="shared" si="4"/>
        <v>12</v>
      </c>
      <c r="I13" s="6">
        <f t="shared" si="4"/>
        <v>6</v>
      </c>
      <c r="J13" s="6">
        <v>5</v>
      </c>
      <c r="K13" s="6">
        <v>3</v>
      </c>
      <c r="L13" s="6">
        <v>4</v>
      </c>
      <c r="M13" s="6">
        <f t="shared" si="4"/>
        <v>5</v>
      </c>
      <c r="N13" s="6">
        <f t="shared" si="4"/>
        <v>6</v>
      </c>
      <c r="P13" s="16">
        <f t="shared" si="2"/>
        <v>140</v>
      </c>
    </row>
    <row r="14" spans="1:16" ht="15.5" x14ac:dyDescent="0.35">
      <c r="A14" s="1"/>
      <c r="B14" s="5" t="s">
        <v>27</v>
      </c>
      <c r="C14" s="6">
        <v>28</v>
      </c>
      <c r="D14" s="6">
        <v>25</v>
      </c>
      <c r="E14" s="6">
        <v>33</v>
      </c>
      <c r="F14" s="6">
        <v>30</v>
      </c>
      <c r="G14" s="6">
        <v>28</v>
      </c>
      <c r="H14" s="6">
        <v>21</v>
      </c>
      <c r="I14" s="6">
        <v>15</v>
      </c>
      <c r="J14" s="6">
        <v>10</v>
      </c>
      <c r="K14" s="6">
        <v>7</v>
      </c>
      <c r="L14" s="6">
        <v>3</v>
      </c>
      <c r="M14" s="6">
        <v>14</v>
      </c>
      <c r="N14" s="6">
        <v>15</v>
      </c>
      <c r="P14" s="16">
        <f t="shared" si="2"/>
        <v>229</v>
      </c>
    </row>
    <row r="15" spans="1:16" ht="15.5" x14ac:dyDescent="0.35">
      <c r="A15" s="1"/>
      <c r="B15" s="5" t="s">
        <v>28</v>
      </c>
      <c r="C15" s="6">
        <f>C14-5</f>
        <v>23</v>
      </c>
      <c r="D15" s="6">
        <f t="shared" ref="D15:N15" si="5">D14-5</f>
        <v>20</v>
      </c>
      <c r="E15" s="6">
        <f t="shared" si="5"/>
        <v>28</v>
      </c>
      <c r="F15" s="6">
        <f t="shared" si="5"/>
        <v>25</v>
      </c>
      <c r="G15" s="6">
        <f t="shared" si="5"/>
        <v>23</v>
      </c>
      <c r="H15" s="6">
        <f t="shared" si="5"/>
        <v>16</v>
      </c>
      <c r="I15" s="6">
        <f t="shared" si="5"/>
        <v>10</v>
      </c>
      <c r="J15" s="6">
        <f t="shared" si="5"/>
        <v>5</v>
      </c>
      <c r="K15" s="6">
        <f t="shared" si="5"/>
        <v>2</v>
      </c>
      <c r="L15" s="6">
        <v>5</v>
      </c>
      <c r="M15" s="6">
        <f t="shared" si="5"/>
        <v>9</v>
      </c>
      <c r="N15" s="6">
        <f t="shared" si="5"/>
        <v>10</v>
      </c>
      <c r="P15" s="16">
        <f t="shared" si="2"/>
        <v>176</v>
      </c>
    </row>
    <row r="16" spans="1:16" ht="15.5" x14ac:dyDescent="0.35">
      <c r="A16" s="1"/>
      <c r="B16" s="5" t="s">
        <v>29</v>
      </c>
      <c r="C16" s="6">
        <f>C10-15</f>
        <v>27</v>
      </c>
      <c r="D16" s="6">
        <f t="shared" ref="D16:N16" si="6">D10-15</f>
        <v>23</v>
      </c>
      <c r="E16" s="6">
        <f t="shared" si="6"/>
        <v>41</v>
      </c>
      <c r="F16" s="6">
        <f t="shared" si="6"/>
        <v>45</v>
      </c>
      <c r="G16" s="6">
        <f t="shared" si="6"/>
        <v>45</v>
      </c>
      <c r="H16" s="6">
        <f t="shared" si="6"/>
        <v>38</v>
      </c>
      <c r="I16" s="6">
        <f t="shared" si="6"/>
        <v>27</v>
      </c>
      <c r="J16" s="6">
        <f t="shared" si="6"/>
        <v>17</v>
      </c>
      <c r="K16" s="6">
        <f t="shared" si="6"/>
        <v>14</v>
      </c>
      <c r="L16" s="6">
        <f t="shared" si="6"/>
        <v>15</v>
      </c>
      <c r="M16" s="6">
        <f t="shared" si="6"/>
        <v>20</v>
      </c>
      <c r="N16" s="6">
        <f t="shared" si="6"/>
        <v>-5</v>
      </c>
      <c r="P16" s="16">
        <f t="shared" si="2"/>
        <v>307</v>
      </c>
    </row>
    <row r="17" spans="1:16" ht="15.5" x14ac:dyDescent="0.35">
      <c r="A17" s="1"/>
      <c r="B17" s="5" t="s">
        <v>30</v>
      </c>
      <c r="C17" s="6">
        <f>C11-15</f>
        <v>20</v>
      </c>
      <c r="D17" s="6">
        <f t="shared" ref="D17:N17" si="7">D11-15</f>
        <v>17</v>
      </c>
      <c r="E17" s="6">
        <f t="shared" si="7"/>
        <v>25</v>
      </c>
      <c r="F17" s="6">
        <f t="shared" si="7"/>
        <v>22</v>
      </c>
      <c r="G17" s="6">
        <f t="shared" si="7"/>
        <v>20</v>
      </c>
      <c r="H17" s="6">
        <f t="shared" si="7"/>
        <v>13</v>
      </c>
      <c r="I17" s="6">
        <f t="shared" si="7"/>
        <v>7</v>
      </c>
      <c r="J17" s="6">
        <f t="shared" si="7"/>
        <v>2</v>
      </c>
      <c r="K17" s="6">
        <v>2</v>
      </c>
      <c r="L17" s="6">
        <v>5</v>
      </c>
      <c r="M17" s="6">
        <f t="shared" si="7"/>
        <v>6</v>
      </c>
      <c r="N17" s="6">
        <f t="shared" si="7"/>
        <v>7</v>
      </c>
      <c r="P17" s="16">
        <f t="shared" si="2"/>
        <v>146</v>
      </c>
    </row>
    <row r="18" spans="1:16" ht="15.5" x14ac:dyDescent="0.35">
      <c r="A18" s="1"/>
      <c r="B18" s="5" t="s">
        <v>31</v>
      </c>
      <c r="C18" s="6">
        <v>54</v>
      </c>
      <c r="D18" s="6">
        <v>38</v>
      </c>
      <c r="E18" s="6">
        <f t="shared" ref="E18:N18" si="8">E10*1.23</f>
        <v>68.88</v>
      </c>
      <c r="F18" s="6">
        <f t="shared" si="8"/>
        <v>73.8</v>
      </c>
      <c r="G18" s="6">
        <f t="shared" si="8"/>
        <v>73.8</v>
      </c>
      <c r="H18" s="6">
        <f t="shared" si="8"/>
        <v>65.19</v>
      </c>
      <c r="I18" s="6">
        <f t="shared" si="8"/>
        <v>51.66</v>
      </c>
      <c r="J18" s="6">
        <f t="shared" si="8"/>
        <v>39.36</v>
      </c>
      <c r="K18" s="6">
        <f t="shared" si="8"/>
        <v>35.67</v>
      </c>
      <c r="L18" s="6">
        <f t="shared" si="8"/>
        <v>36.9</v>
      </c>
      <c r="M18" s="6">
        <f t="shared" si="8"/>
        <v>43.05</v>
      </c>
      <c r="N18" s="6">
        <f t="shared" si="8"/>
        <v>12.3</v>
      </c>
      <c r="P18" s="16">
        <f t="shared" si="2"/>
        <v>592.61</v>
      </c>
    </row>
    <row r="19" spans="1:16" ht="15.5" x14ac:dyDescent="0.35">
      <c r="A19" s="1"/>
      <c r="B19" s="5" t="s">
        <v>32</v>
      </c>
      <c r="C19" s="6">
        <v>6</v>
      </c>
      <c r="D19" s="6">
        <f t="shared" ref="D19:L19" si="9">D12*0.97</f>
        <v>24.25</v>
      </c>
      <c r="E19" s="6">
        <f t="shared" si="9"/>
        <v>32.01</v>
      </c>
      <c r="F19" s="6">
        <f t="shared" si="9"/>
        <v>29.099999999999998</v>
      </c>
      <c r="G19" s="6">
        <f t="shared" si="9"/>
        <v>27.16</v>
      </c>
      <c r="H19" s="6">
        <f t="shared" si="9"/>
        <v>20.37</v>
      </c>
      <c r="I19" s="6">
        <f t="shared" si="9"/>
        <v>14.549999999999999</v>
      </c>
      <c r="J19" s="6">
        <f t="shared" si="9"/>
        <v>9.6999999999999993</v>
      </c>
      <c r="K19" s="6">
        <f t="shared" si="9"/>
        <v>6.79</v>
      </c>
      <c r="L19" s="6">
        <f t="shared" si="9"/>
        <v>2.91</v>
      </c>
      <c r="M19" s="6">
        <v>3</v>
      </c>
      <c r="N19" s="6">
        <v>4</v>
      </c>
      <c r="P19" s="16">
        <f t="shared" si="2"/>
        <v>179.83999999999997</v>
      </c>
    </row>
    <row r="20" spans="1:16" ht="15.5" x14ac:dyDescent="0.35">
      <c r="A20" s="1"/>
      <c r="B20" s="5" t="s">
        <v>33</v>
      </c>
      <c r="C20" s="6">
        <f>C18*1.3</f>
        <v>70.2</v>
      </c>
      <c r="D20" s="6">
        <f t="shared" ref="D20:N20" si="10">D18*1.3</f>
        <v>49.4</v>
      </c>
      <c r="E20" s="6">
        <f t="shared" si="10"/>
        <v>89.543999999999997</v>
      </c>
      <c r="F20" s="6">
        <f t="shared" si="10"/>
        <v>95.94</v>
      </c>
      <c r="G20" s="6">
        <f t="shared" si="10"/>
        <v>95.94</v>
      </c>
      <c r="H20" s="6">
        <f t="shared" si="10"/>
        <v>84.747</v>
      </c>
      <c r="I20" s="6">
        <f t="shared" si="10"/>
        <v>67.158000000000001</v>
      </c>
      <c r="J20" s="6">
        <f t="shared" si="10"/>
        <v>51.167999999999999</v>
      </c>
      <c r="K20" s="6">
        <f t="shared" si="10"/>
        <v>46.371000000000002</v>
      </c>
      <c r="L20" s="6">
        <f t="shared" si="10"/>
        <v>47.97</v>
      </c>
      <c r="M20" s="6">
        <f t="shared" si="10"/>
        <v>55.964999999999996</v>
      </c>
      <c r="N20" s="6">
        <f t="shared" si="10"/>
        <v>15.990000000000002</v>
      </c>
      <c r="P20" s="16">
        <f t="shared" si="2"/>
        <v>770.39300000000003</v>
      </c>
    </row>
    <row r="21" spans="1:16" ht="15.5" x14ac:dyDescent="0.35">
      <c r="A21" s="1"/>
      <c r="B21" s="5" t="s">
        <v>34</v>
      </c>
      <c r="C21" s="6">
        <f>C12*0.86</f>
        <v>24.08</v>
      </c>
      <c r="D21" s="6">
        <f t="shared" ref="D21:N21" si="11">D12*0.86</f>
        <v>21.5</v>
      </c>
      <c r="E21" s="6">
        <f t="shared" si="11"/>
        <v>28.38</v>
      </c>
      <c r="F21" s="6">
        <f t="shared" si="11"/>
        <v>25.8</v>
      </c>
      <c r="G21" s="6">
        <f t="shared" si="11"/>
        <v>24.08</v>
      </c>
      <c r="H21" s="6">
        <f t="shared" si="11"/>
        <v>18.059999999999999</v>
      </c>
      <c r="I21" s="6">
        <f t="shared" si="11"/>
        <v>12.9</v>
      </c>
      <c r="J21" s="6">
        <f t="shared" si="11"/>
        <v>8.6</v>
      </c>
      <c r="K21" s="6">
        <f t="shared" si="11"/>
        <v>6.02</v>
      </c>
      <c r="L21" s="6">
        <f t="shared" si="11"/>
        <v>2.58</v>
      </c>
      <c r="M21" s="6">
        <f t="shared" si="11"/>
        <v>12.04</v>
      </c>
      <c r="N21" s="6">
        <f t="shared" si="11"/>
        <v>12.9</v>
      </c>
      <c r="P21" s="16">
        <f t="shared" si="2"/>
        <v>196.94</v>
      </c>
    </row>
    <row r="22" spans="1:16" ht="15.5" x14ac:dyDescent="0.35">
      <c r="A22" s="1"/>
      <c r="B22" s="5" t="s">
        <v>35</v>
      </c>
      <c r="C22" s="6">
        <f>C18*0.61</f>
        <v>32.94</v>
      </c>
      <c r="D22" s="6">
        <f t="shared" ref="D22:N22" si="12">D18*0.61</f>
        <v>23.18</v>
      </c>
      <c r="E22" s="6">
        <f t="shared" si="12"/>
        <v>42.016799999999996</v>
      </c>
      <c r="F22" s="6">
        <f t="shared" si="12"/>
        <v>45.018000000000001</v>
      </c>
      <c r="G22" s="6">
        <f t="shared" si="12"/>
        <v>45.018000000000001</v>
      </c>
      <c r="H22" s="6">
        <f t="shared" si="12"/>
        <v>39.765899999999995</v>
      </c>
      <c r="I22" s="6">
        <f t="shared" si="12"/>
        <v>31.512599999999996</v>
      </c>
      <c r="J22" s="6">
        <f t="shared" si="12"/>
        <v>24.009599999999999</v>
      </c>
      <c r="K22" s="6">
        <f t="shared" si="12"/>
        <v>21.758700000000001</v>
      </c>
      <c r="L22" s="6">
        <f t="shared" si="12"/>
        <v>22.509</v>
      </c>
      <c r="M22" s="6">
        <f t="shared" si="12"/>
        <v>26.260499999999997</v>
      </c>
      <c r="N22" s="6">
        <f t="shared" si="12"/>
        <v>7.5030000000000001</v>
      </c>
      <c r="P22" s="16">
        <f t="shared" si="2"/>
        <v>361.49209999999994</v>
      </c>
    </row>
    <row r="23" spans="1:16" ht="15.5" x14ac:dyDescent="0.35">
      <c r="A23" s="1"/>
      <c r="B23" s="5" t="s">
        <v>36</v>
      </c>
      <c r="C23" s="6">
        <f>C10*2.1</f>
        <v>88.2</v>
      </c>
      <c r="D23" s="6">
        <f t="shared" ref="D23:N23" si="13">D10*2.1</f>
        <v>79.8</v>
      </c>
      <c r="E23" s="6">
        <f t="shared" si="13"/>
        <v>117.60000000000001</v>
      </c>
      <c r="F23" s="6">
        <f t="shared" si="13"/>
        <v>126</v>
      </c>
      <c r="G23" s="6">
        <f t="shared" si="13"/>
        <v>126</v>
      </c>
      <c r="H23" s="6">
        <f t="shared" si="13"/>
        <v>111.30000000000001</v>
      </c>
      <c r="I23" s="6">
        <f t="shared" si="13"/>
        <v>88.2</v>
      </c>
      <c r="J23" s="6">
        <f t="shared" si="13"/>
        <v>67.2</v>
      </c>
      <c r="K23" s="6">
        <f t="shared" si="13"/>
        <v>60.900000000000006</v>
      </c>
      <c r="L23" s="6">
        <f t="shared" si="13"/>
        <v>63</v>
      </c>
      <c r="M23" s="6">
        <f t="shared" si="13"/>
        <v>73.5</v>
      </c>
      <c r="N23" s="6">
        <f t="shared" si="13"/>
        <v>21</v>
      </c>
      <c r="P23" s="16">
        <f t="shared" si="2"/>
        <v>1022.7000000000002</v>
      </c>
    </row>
    <row r="24" spans="1:16" ht="16" thickBot="1" x14ac:dyDescent="0.4">
      <c r="A24" s="3" t="s">
        <v>22</v>
      </c>
      <c r="B24" s="4"/>
      <c r="C24" s="7">
        <f>SUM(C10:C23)</f>
        <v>497.41999999999996</v>
      </c>
      <c r="D24" s="7">
        <f t="shared" ref="D24:N24" si="14">SUM(D10:D23)</f>
        <v>432.13</v>
      </c>
      <c r="E24" s="7">
        <f t="shared" si="14"/>
        <v>658.43079999999998</v>
      </c>
      <c r="F24" s="7">
        <f t="shared" si="14"/>
        <v>665.65800000000002</v>
      </c>
      <c r="G24" s="7">
        <f t="shared" si="14"/>
        <v>649.99800000000005</v>
      </c>
      <c r="H24" s="7">
        <f t="shared" si="14"/>
        <v>541.43290000000002</v>
      </c>
      <c r="I24" s="7">
        <f t="shared" si="14"/>
        <v>409.98059999999998</v>
      </c>
      <c r="J24" s="7">
        <f t="shared" si="14"/>
        <v>298.0376</v>
      </c>
      <c r="K24" s="7">
        <f t="shared" si="14"/>
        <v>255.50970000000004</v>
      </c>
      <c r="L24" s="7">
        <f t="shared" si="14"/>
        <v>250.86900000000003</v>
      </c>
      <c r="M24" s="7">
        <f t="shared" si="14"/>
        <v>337.81549999999999</v>
      </c>
      <c r="N24" s="7">
        <f t="shared" si="14"/>
        <v>153.69299999999998</v>
      </c>
      <c r="O24" s="8"/>
      <c r="P24" s="17">
        <f t="shared" si="2"/>
        <v>5150.9750999999987</v>
      </c>
    </row>
    <row r="25" spans="1:16" ht="16" thickBot="1" x14ac:dyDescent="0.4">
      <c r="A25" s="19"/>
      <c r="B25" s="2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P25" s="21"/>
    </row>
    <row r="26" spans="1:16" ht="18.5" x14ac:dyDescent="0.45">
      <c r="A26" s="12" t="s">
        <v>0</v>
      </c>
      <c r="B26" s="13" t="s">
        <v>1</v>
      </c>
      <c r="C26" s="13" t="s">
        <v>2</v>
      </c>
      <c r="D26" s="13" t="s">
        <v>3</v>
      </c>
      <c r="E26" s="13" t="s">
        <v>4</v>
      </c>
      <c r="F26" s="13" t="s">
        <v>5</v>
      </c>
      <c r="G26" s="13" t="s">
        <v>6</v>
      </c>
      <c r="H26" s="13" t="s">
        <v>7</v>
      </c>
      <c r="I26" s="13" t="s">
        <v>8</v>
      </c>
      <c r="J26" s="13" t="s">
        <v>9</v>
      </c>
      <c r="K26" s="13" t="s">
        <v>10</v>
      </c>
      <c r="L26" s="13" t="s">
        <v>11</v>
      </c>
      <c r="M26" s="13" t="s">
        <v>12</v>
      </c>
      <c r="N26" s="13" t="s">
        <v>13</v>
      </c>
      <c r="O26" s="13"/>
      <c r="P26" s="14" t="s">
        <v>57</v>
      </c>
    </row>
    <row r="27" spans="1:16" ht="15.5" x14ac:dyDescent="0.35">
      <c r="A27" s="15" t="s">
        <v>17</v>
      </c>
      <c r="B27" s="5" t="s">
        <v>37</v>
      </c>
      <c r="C27" s="6">
        <v>7</v>
      </c>
      <c r="D27" s="6">
        <v>9</v>
      </c>
      <c r="E27" s="6">
        <v>7</v>
      </c>
      <c r="F27" s="6">
        <v>6</v>
      </c>
      <c r="G27" s="6">
        <v>6</v>
      </c>
      <c r="H27" s="6">
        <v>5</v>
      </c>
      <c r="I27" s="6">
        <v>5</v>
      </c>
      <c r="J27" s="6">
        <v>4</v>
      </c>
      <c r="K27" s="6">
        <v>7</v>
      </c>
      <c r="L27" s="6">
        <v>8</v>
      </c>
      <c r="M27" s="6">
        <v>9</v>
      </c>
      <c r="N27" s="6">
        <v>10</v>
      </c>
      <c r="P27" s="16">
        <f>SUM(C27:O27)</f>
        <v>83</v>
      </c>
    </row>
    <row r="28" spans="1:16" ht="15.5" x14ac:dyDescent="0.35">
      <c r="A28" s="1"/>
      <c r="B28" s="5" t="s">
        <v>38</v>
      </c>
      <c r="C28" s="6">
        <f>C27*0.42</f>
        <v>2.94</v>
      </c>
      <c r="D28" s="6">
        <f t="shared" ref="D28:N28" si="15">D27*0.42</f>
        <v>3.78</v>
      </c>
      <c r="E28" s="6">
        <f t="shared" si="15"/>
        <v>2.94</v>
      </c>
      <c r="F28" s="6">
        <f t="shared" si="15"/>
        <v>2.52</v>
      </c>
      <c r="G28" s="6">
        <f t="shared" si="15"/>
        <v>2.52</v>
      </c>
      <c r="H28" s="6">
        <f t="shared" si="15"/>
        <v>2.1</v>
      </c>
      <c r="I28" s="6">
        <f t="shared" si="15"/>
        <v>2.1</v>
      </c>
      <c r="J28" s="6">
        <f t="shared" si="15"/>
        <v>1.68</v>
      </c>
      <c r="K28" s="6">
        <f t="shared" si="15"/>
        <v>2.94</v>
      </c>
      <c r="L28" s="6">
        <f t="shared" si="15"/>
        <v>3.36</v>
      </c>
      <c r="M28" s="6">
        <f t="shared" si="15"/>
        <v>3.78</v>
      </c>
      <c r="N28" s="6">
        <f t="shared" si="15"/>
        <v>4.2</v>
      </c>
      <c r="P28" s="16">
        <f t="shared" ref="P28:P35" si="16">SUM(C28:O28)</f>
        <v>34.860000000000007</v>
      </c>
    </row>
    <row r="29" spans="1:16" ht="15.5" x14ac:dyDescent="0.35">
      <c r="A29" s="1"/>
      <c r="B29" s="5" t="s">
        <v>39</v>
      </c>
      <c r="C29" s="6">
        <v>10</v>
      </c>
      <c r="D29" s="6">
        <v>14</v>
      </c>
      <c r="E29" s="6">
        <v>9</v>
      </c>
      <c r="F29" s="6">
        <v>6</v>
      </c>
      <c r="G29" s="6">
        <v>5</v>
      </c>
      <c r="H29" s="6">
        <v>2</v>
      </c>
      <c r="I29" s="6">
        <v>2</v>
      </c>
      <c r="J29" s="6">
        <v>1</v>
      </c>
      <c r="K29" s="6">
        <v>4</v>
      </c>
      <c r="L29" s="6">
        <v>6</v>
      </c>
      <c r="M29" s="6">
        <v>8</v>
      </c>
      <c r="N29" s="6">
        <v>9</v>
      </c>
      <c r="P29" s="16">
        <f t="shared" si="16"/>
        <v>76</v>
      </c>
    </row>
    <row r="30" spans="1:16" ht="15.5" x14ac:dyDescent="0.35">
      <c r="A30" s="1"/>
      <c r="B30" s="5" t="s">
        <v>40</v>
      </c>
      <c r="C30" s="6">
        <v>21</v>
      </c>
      <c r="D30" s="6">
        <v>20</v>
      </c>
      <c r="E30" s="6">
        <v>19</v>
      </c>
      <c r="F30" s="6">
        <v>23</v>
      </c>
      <c r="G30" s="6">
        <v>22</v>
      </c>
      <c r="H30" s="6">
        <v>30</v>
      </c>
      <c r="I30" s="6">
        <v>25</v>
      </c>
      <c r="J30" s="6">
        <v>20</v>
      </c>
      <c r="K30" s="6">
        <v>25</v>
      </c>
      <c r="L30" s="6">
        <v>22</v>
      </c>
      <c r="M30" s="6">
        <v>34</v>
      </c>
      <c r="N30" s="6">
        <v>20</v>
      </c>
      <c r="P30" s="16">
        <f t="shared" si="16"/>
        <v>281</v>
      </c>
    </row>
    <row r="31" spans="1:16" ht="15.5" x14ac:dyDescent="0.35">
      <c r="A31" s="1"/>
      <c r="B31" s="5" t="s">
        <v>41</v>
      </c>
      <c r="C31" s="6">
        <v>3</v>
      </c>
      <c r="D31" s="6">
        <v>2</v>
      </c>
      <c r="E31" s="6">
        <v>3</v>
      </c>
      <c r="F31" s="6">
        <v>4</v>
      </c>
      <c r="G31" s="6">
        <v>6</v>
      </c>
      <c r="H31" s="6">
        <v>7</v>
      </c>
      <c r="I31" s="6">
        <v>8</v>
      </c>
      <c r="J31" s="6">
        <v>5</v>
      </c>
      <c r="K31" s="6">
        <v>4</v>
      </c>
      <c r="L31" s="6">
        <v>4</v>
      </c>
      <c r="M31" s="6">
        <v>2</v>
      </c>
      <c r="N31" s="6">
        <v>5</v>
      </c>
      <c r="P31" s="16">
        <f t="shared" si="16"/>
        <v>53</v>
      </c>
    </row>
    <row r="32" spans="1:16" ht="15.5" x14ac:dyDescent="0.35">
      <c r="A32" s="1"/>
      <c r="B32" s="5" t="s">
        <v>42</v>
      </c>
      <c r="C32" s="6">
        <f>C29*0.9</f>
        <v>9</v>
      </c>
      <c r="D32" s="6">
        <f t="shared" ref="D32:N32" si="17">D29*0.9</f>
        <v>12.6</v>
      </c>
      <c r="E32" s="6">
        <f t="shared" si="17"/>
        <v>8.1</v>
      </c>
      <c r="F32" s="6">
        <f t="shared" si="17"/>
        <v>5.4</v>
      </c>
      <c r="G32" s="6">
        <f t="shared" si="17"/>
        <v>4.5</v>
      </c>
      <c r="H32" s="6">
        <f t="shared" si="17"/>
        <v>1.8</v>
      </c>
      <c r="I32" s="6">
        <f t="shared" si="17"/>
        <v>1.8</v>
      </c>
      <c r="J32" s="6">
        <f t="shared" si="17"/>
        <v>0.9</v>
      </c>
      <c r="K32" s="6">
        <f t="shared" si="17"/>
        <v>3.6</v>
      </c>
      <c r="L32" s="6">
        <f t="shared" si="17"/>
        <v>5.4</v>
      </c>
      <c r="M32" s="6">
        <f t="shared" si="17"/>
        <v>7.2</v>
      </c>
      <c r="N32" s="6">
        <f t="shared" si="17"/>
        <v>8.1</v>
      </c>
      <c r="P32" s="16">
        <f t="shared" si="16"/>
        <v>68.399999999999991</v>
      </c>
    </row>
    <row r="33" spans="1:16" ht="15.5" x14ac:dyDescent="0.35">
      <c r="A33" s="1"/>
      <c r="B33" s="5" t="s">
        <v>43</v>
      </c>
      <c r="C33" s="6">
        <f>C29*1.19</f>
        <v>11.899999999999999</v>
      </c>
      <c r="D33" s="6">
        <f t="shared" ref="D33:N33" si="18">D29*1.19</f>
        <v>16.66</v>
      </c>
      <c r="E33" s="6">
        <f t="shared" si="18"/>
        <v>10.709999999999999</v>
      </c>
      <c r="F33" s="6">
        <f t="shared" si="18"/>
        <v>7.14</v>
      </c>
      <c r="G33" s="6">
        <f t="shared" si="18"/>
        <v>5.9499999999999993</v>
      </c>
      <c r="H33" s="6">
        <f t="shared" si="18"/>
        <v>2.38</v>
      </c>
      <c r="I33" s="6">
        <f t="shared" si="18"/>
        <v>2.38</v>
      </c>
      <c r="J33" s="6">
        <f t="shared" si="18"/>
        <v>1.19</v>
      </c>
      <c r="K33" s="6">
        <f t="shared" si="18"/>
        <v>4.76</v>
      </c>
      <c r="L33" s="6">
        <f t="shared" si="18"/>
        <v>7.14</v>
      </c>
      <c r="M33" s="6">
        <f t="shared" si="18"/>
        <v>9.52</v>
      </c>
      <c r="N33" s="6">
        <f t="shared" si="18"/>
        <v>10.709999999999999</v>
      </c>
      <c r="P33" s="16">
        <f t="shared" si="16"/>
        <v>90.439999999999984</v>
      </c>
    </row>
    <row r="34" spans="1:16" ht="15.5" x14ac:dyDescent="0.35">
      <c r="A34" s="1"/>
      <c r="B34" s="5" t="s">
        <v>44</v>
      </c>
      <c r="C34" s="6">
        <f>C30*0.45</f>
        <v>9.4500000000000011</v>
      </c>
      <c r="D34" s="6">
        <f t="shared" ref="D34:N34" si="19">D30*0.45</f>
        <v>9</v>
      </c>
      <c r="E34" s="6">
        <f t="shared" si="19"/>
        <v>8.5500000000000007</v>
      </c>
      <c r="F34" s="6">
        <f t="shared" si="19"/>
        <v>10.35</v>
      </c>
      <c r="G34" s="6">
        <f t="shared" si="19"/>
        <v>9.9</v>
      </c>
      <c r="H34" s="6">
        <f t="shared" si="19"/>
        <v>13.5</v>
      </c>
      <c r="I34" s="6">
        <f t="shared" si="19"/>
        <v>11.25</v>
      </c>
      <c r="J34" s="6">
        <f t="shared" si="19"/>
        <v>9</v>
      </c>
      <c r="K34" s="6">
        <f t="shared" si="19"/>
        <v>11.25</v>
      </c>
      <c r="L34" s="6">
        <f t="shared" si="19"/>
        <v>9.9</v>
      </c>
      <c r="M34" s="6">
        <f t="shared" si="19"/>
        <v>15.3</v>
      </c>
      <c r="N34" s="6">
        <f t="shared" si="19"/>
        <v>9</v>
      </c>
      <c r="P34" s="16">
        <f t="shared" si="16"/>
        <v>126.45</v>
      </c>
    </row>
    <row r="35" spans="1:16" ht="16" thickBot="1" x14ac:dyDescent="0.4">
      <c r="A35" s="3" t="s">
        <v>22</v>
      </c>
      <c r="B35" s="4"/>
      <c r="C35" s="7">
        <f>SUM(C27:C34)</f>
        <v>74.290000000000006</v>
      </c>
      <c r="D35" s="7">
        <f t="shared" ref="D35:M35" si="20">SUM(D27:D34)</f>
        <v>87.04</v>
      </c>
      <c r="E35" s="7">
        <f t="shared" si="20"/>
        <v>68.3</v>
      </c>
      <c r="F35" s="7">
        <f t="shared" si="20"/>
        <v>64.41</v>
      </c>
      <c r="G35" s="7">
        <f t="shared" si="20"/>
        <v>61.87</v>
      </c>
      <c r="H35" s="7">
        <f t="shared" si="20"/>
        <v>63.78</v>
      </c>
      <c r="I35" s="7">
        <f t="shared" si="20"/>
        <v>57.53</v>
      </c>
      <c r="J35" s="7">
        <f t="shared" si="20"/>
        <v>42.769999999999996</v>
      </c>
      <c r="K35" s="7">
        <f t="shared" si="20"/>
        <v>62.55</v>
      </c>
      <c r="L35" s="7">
        <f t="shared" si="20"/>
        <v>65.8</v>
      </c>
      <c r="M35" s="7">
        <f t="shared" si="20"/>
        <v>88.8</v>
      </c>
      <c r="N35" s="7">
        <f>SUM(N27:N34)</f>
        <v>76.010000000000005</v>
      </c>
      <c r="O35" s="8"/>
      <c r="P35" s="17">
        <f t="shared" si="16"/>
        <v>813.14999999999975</v>
      </c>
    </row>
    <row r="36" spans="1:16" ht="16" thickBot="1" x14ac:dyDescent="0.4">
      <c r="A36" s="19"/>
      <c r="B36" s="20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P36" s="21"/>
    </row>
    <row r="37" spans="1:16" ht="18.5" x14ac:dyDescent="0.45">
      <c r="A37" s="12" t="s">
        <v>0</v>
      </c>
      <c r="B37" s="13" t="s">
        <v>1</v>
      </c>
      <c r="C37" s="13" t="s">
        <v>2</v>
      </c>
      <c r="D37" s="13" t="s">
        <v>3</v>
      </c>
      <c r="E37" s="13" t="s">
        <v>4</v>
      </c>
      <c r="F37" s="13" t="s">
        <v>5</v>
      </c>
      <c r="G37" s="13" t="s">
        <v>6</v>
      </c>
      <c r="H37" s="13" t="s">
        <v>7</v>
      </c>
      <c r="I37" s="13" t="s">
        <v>8</v>
      </c>
      <c r="J37" s="13" t="s">
        <v>9</v>
      </c>
      <c r="K37" s="13" t="s">
        <v>10</v>
      </c>
      <c r="L37" s="13" t="s">
        <v>11</v>
      </c>
      <c r="M37" s="13" t="s">
        <v>12</v>
      </c>
      <c r="N37" s="13" t="s">
        <v>13</v>
      </c>
      <c r="O37" s="13"/>
      <c r="P37" s="14" t="s">
        <v>57</v>
      </c>
    </row>
    <row r="38" spans="1:16" ht="15.5" x14ac:dyDescent="0.35">
      <c r="A38" s="15" t="s">
        <v>18</v>
      </c>
      <c r="B38" s="5" t="s">
        <v>45</v>
      </c>
      <c r="C38" s="6">
        <f>C10*2.1</f>
        <v>88.2</v>
      </c>
      <c r="D38" s="6">
        <f t="shared" ref="D38:N38" si="21">D10*2.1</f>
        <v>79.8</v>
      </c>
      <c r="E38" s="6">
        <f t="shared" si="21"/>
        <v>117.60000000000001</v>
      </c>
      <c r="F38" s="6">
        <f t="shared" si="21"/>
        <v>126</v>
      </c>
      <c r="G38" s="6">
        <f t="shared" si="21"/>
        <v>126</v>
      </c>
      <c r="H38" s="6">
        <f t="shared" si="21"/>
        <v>111.30000000000001</v>
      </c>
      <c r="I38" s="6">
        <f t="shared" si="21"/>
        <v>88.2</v>
      </c>
      <c r="J38" s="6">
        <f t="shared" si="21"/>
        <v>67.2</v>
      </c>
      <c r="K38" s="6">
        <f t="shared" si="21"/>
        <v>60.900000000000006</v>
      </c>
      <c r="L38" s="6">
        <f t="shared" si="21"/>
        <v>63</v>
      </c>
      <c r="M38" s="6">
        <f t="shared" si="21"/>
        <v>73.5</v>
      </c>
      <c r="N38" s="6">
        <f t="shared" si="21"/>
        <v>21</v>
      </c>
      <c r="P38" s="16">
        <f>SUM(C38:O38)</f>
        <v>1022.7000000000002</v>
      </c>
    </row>
    <row r="39" spans="1:16" ht="15.5" x14ac:dyDescent="0.35">
      <c r="A39" s="1"/>
      <c r="B39" s="5" t="s">
        <v>46</v>
      </c>
      <c r="C39" s="6">
        <f t="shared" ref="C39:N39" si="22">C11*2.1</f>
        <v>73.5</v>
      </c>
      <c r="D39" s="6">
        <f t="shared" si="22"/>
        <v>67.2</v>
      </c>
      <c r="E39" s="6">
        <f t="shared" si="22"/>
        <v>84</v>
      </c>
      <c r="F39" s="6">
        <f t="shared" si="22"/>
        <v>77.7</v>
      </c>
      <c r="G39" s="6">
        <f t="shared" si="22"/>
        <v>73.5</v>
      </c>
      <c r="H39" s="6">
        <f t="shared" si="22"/>
        <v>58.800000000000004</v>
      </c>
      <c r="I39" s="6">
        <f t="shared" si="22"/>
        <v>46.2</v>
      </c>
      <c r="J39" s="6">
        <f t="shared" si="22"/>
        <v>35.700000000000003</v>
      </c>
      <c r="K39" s="6">
        <f t="shared" si="22"/>
        <v>29.400000000000002</v>
      </c>
      <c r="L39" s="6">
        <f t="shared" si="22"/>
        <v>21</v>
      </c>
      <c r="M39" s="6">
        <f t="shared" si="22"/>
        <v>44.1</v>
      </c>
      <c r="N39" s="6">
        <f t="shared" si="22"/>
        <v>46.2</v>
      </c>
      <c r="P39" s="16">
        <f t="shared" ref="P39:P50" si="23">SUM(C39:O39)</f>
        <v>657.30000000000007</v>
      </c>
    </row>
    <row r="40" spans="1:16" ht="15.5" x14ac:dyDescent="0.35">
      <c r="A40" s="1"/>
      <c r="B40" s="5" t="s">
        <v>47</v>
      </c>
      <c r="C40" s="6">
        <f t="shared" ref="C40:N40" si="24">C12*2.1</f>
        <v>58.800000000000004</v>
      </c>
      <c r="D40" s="6">
        <f t="shared" si="24"/>
        <v>52.5</v>
      </c>
      <c r="E40" s="6">
        <f t="shared" si="24"/>
        <v>69.3</v>
      </c>
      <c r="F40" s="6">
        <f t="shared" si="24"/>
        <v>63</v>
      </c>
      <c r="G40" s="6">
        <f t="shared" si="24"/>
        <v>58.800000000000004</v>
      </c>
      <c r="H40" s="6">
        <f t="shared" si="24"/>
        <v>44.1</v>
      </c>
      <c r="I40" s="6">
        <f t="shared" si="24"/>
        <v>31.5</v>
      </c>
      <c r="J40" s="6">
        <f t="shared" si="24"/>
        <v>21</v>
      </c>
      <c r="K40" s="6">
        <f t="shared" si="24"/>
        <v>14.700000000000001</v>
      </c>
      <c r="L40" s="6">
        <f t="shared" si="24"/>
        <v>6.3000000000000007</v>
      </c>
      <c r="M40" s="6">
        <f t="shared" si="24"/>
        <v>29.400000000000002</v>
      </c>
      <c r="N40" s="6">
        <f t="shared" si="24"/>
        <v>31.5</v>
      </c>
      <c r="P40" s="16">
        <f t="shared" si="23"/>
        <v>480.90000000000003</v>
      </c>
    </row>
    <row r="41" spans="1:16" ht="15.5" x14ac:dyDescent="0.35">
      <c r="A41" s="1"/>
      <c r="B41" s="5" t="s">
        <v>48</v>
      </c>
      <c r="C41" s="6">
        <f t="shared" ref="C41:N41" si="25">C13*2.1</f>
        <v>39.9</v>
      </c>
      <c r="D41" s="6">
        <f t="shared" si="25"/>
        <v>33.6</v>
      </c>
      <c r="E41" s="6">
        <f t="shared" si="25"/>
        <v>50.400000000000006</v>
      </c>
      <c r="F41" s="6">
        <f t="shared" si="25"/>
        <v>44.1</v>
      </c>
      <c r="G41" s="6">
        <f t="shared" si="25"/>
        <v>39.9</v>
      </c>
      <c r="H41" s="6">
        <f t="shared" si="25"/>
        <v>25.200000000000003</v>
      </c>
      <c r="I41" s="6">
        <f t="shared" si="25"/>
        <v>12.600000000000001</v>
      </c>
      <c r="J41" s="6">
        <f t="shared" si="25"/>
        <v>10.5</v>
      </c>
      <c r="K41" s="6">
        <f t="shared" si="25"/>
        <v>6.3000000000000007</v>
      </c>
      <c r="L41" s="6">
        <f t="shared" si="25"/>
        <v>8.4</v>
      </c>
      <c r="M41" s="6">
        <f t="shared" si="25"/>
        <v>10.5</v>
      </c>
      <c r="N41" s="6">
        <f t="shared" si="25"/>
        <v>12.600000000000001</v>
      </c>
      <c r="P41" s="16">
        <f t="shared" si="23"/>
        <v>294.00000000000006</v>
      </c>
    </row>
    <row r="42" spans="1:16" ht="15.5" x14ac:dyDescent="0.35">
      <c r="A42" s="1"/>
      <c r="B42" s="5" t="s">
        <v>49</v>
      </c>
      <c r="C42" s="6">
        <f t="shared" ref="C42:N42" si="26">C14*2.1</f>
        <v>58.800000000000004</v>
      </c>
      <c r="D42" s="6">
        <f t="shared" si="26"/>
        <v>52.5</v>
      </c>
      <c r="E42" s="6">
        <f t="shared" si="26"/>
        <v>69.3</v>
      </c>
      <c r="F42" s="6">
        <f t="shared" si="26"/>
        <v>63</v>
      </c>
      <c r="G42" s="6">
        <f t="shared" si="26"/>
        <v>58.800000000000004</v>
      </c>
      <c r="H42" s="6">
        <f t="shared" si="26"/>
        <v>44.1</v>
      </c>
      <c r="I42" s="6">
        <f t="shared" si="26"/>
        <v>31.5</v>
      </c>
      <c r="J42" s="6">
        <f t="shared" si="26"/>
        <v>21</v>
      </c>
      <c r="K42" s="6">
        <f t="shared" si="26"/>
        <v>14.700000000000001</v>
      </c>
      <c r="L42" s="6">
        <f t="shared" si="26"/>
        <v>6.3000000000000007</v>
      </c>
      <c r="M42" s="6">
        <f t="shared" si="26"/>
        <v>29.400000000000002</v>
      </c>
      <c r="N42" s="6">
        <f t="shared" si="26"/>
        <v>31.5</v>
      </c>
      <c r="P42" s="16">
        <f t="shared" si="23"/>
        <v>480.90000000000003</v>
      </c>
    </row>
    <row r="43" spans="1:16" ht="15.5" x14ac:dyDescent="0.35">
      <c r="A43" s="1"/>
      <c r="B43" s="5" t="s">
        <v>50</v>
      </c>
      <c r="C43" s="6">
        <f t="shared" ref="C43:N43" si="27">C15*2.1</f>
        <v>48.300000000000004</v>
      </c>
      <c r="D43" s="6">
        <f t="shared" si="27"/>
        <v>42</v>
      </c>
      <c r="E43" s="6">
        <f t="shared" si="27"/>
        <v>58.800000000000004</v>
      </c>
      <c r="F43" s="6">
        <f t="shared" si="27"/>
        <v>52.5</v>
      </c>
      <c r="G43" s="6">
        <f t="shared" si="27"/>
        <v>48.300000000000004</v>
      </c>
      <c r="H43" s="6">
        <f t="shared" si="27"/>
        <v>33.6</v>
      </c>
      <c r="I43" s="6">
        <f t="shared" si="27"/>
        <v>21</v>
      </c>
      <c r="J43" s="6">
        <f t="shared" si="27"/>
        <v>10.5</v>
      </c>
      <c r="K43" s="6">
        <f t="shared" si="27"/>
        <v>4.2</v>
      </c>
      <c r="L43" s="6">
        <f t="shared" si="27"/>
        <v>10.5</v>
      </c>
      <c r="M43" s="6">
        <f t="shared" si="27"/>
        <v>18.900000000000002</v>
      </c>
      <c r="N43" s="6">
        <f t="shared" si="27"/>
        <v>21</v>
      </c>
      <c r="P43" s="16">
        <f t="shared" si="23"/>
        <v>369.6</v>
      </c>
    </row>
    <row r="44" spans="1:16" ht="15.5" x14ac:dyDescent="0.35">
      <c r="A44" s="1"/>
      <c r="B44" s="5" t="s">
        <v>51</v>
      </c>
      <c r="C44" s="6">
        <f t="shared" ref="C44:M44" si="28">C16*2.1</f>
        <v>56.7</v>
      </c>
      <c r="D44" s="6">
        <f t="shared" si="28"/>
        <v>48.300000000000004</v>
      </c>
      <c r="E44" s="6">
        <f t="shared" si="28"/>
        <v>86.100000000000009</v>
      </c>
      <c r="F44" s="6">
        <f t="shared" si="28"/>
        <v>94.5</v>
      </c>
      <c r="G44" s="6">
        <f t="shared" si="28"/>
        <v>94.5</v>
      </c>
      <c r="H44" s="6">
        <f t="shared" si="28"/>
        <v>79.8</v>
      </c>
      <c r="I44" s="6">
        <f t="shared" si="28"/>
        <v>56.7</v>
      </c>
      <c r="J44" s="6">
        <f t="shared" si="28"/>
        <v>35.700000000000003</v>
      </c>
      <c r="K44" s="6">
        <f t="shared" si="28"/>
        <v>29.400000000000002</v>
      </c>
      <c r="L44" s="6">
        <f t="shared" si="28"/>
        <v>31.5</v>
      </c>
      <c r="M44" s="6">
        <f t="shared" si="28"/>
        <v>42</v>
      </c>
      <c r="N44" s="6">
        <v>28</v>
      </c>
      <c r="P44" s="16">
        <f t="shared" si="23"/>
        <v>683.2</v>
      </c>
    </row>
    <row r="45" spans="1:16" ht="15.5" x14ac:dyDescent="0.35">
      <c r="A45" s="1"/>
      <c r="B45" s="5" t="s">
        <v>52</v>
      </c>
      <c r="C45" s="6">
        <f t="shared" ref="C45:N45" si="29">C17*2.1</f>
        <v>42</v>
      </c>
      <c r="D45" s="6">
        <f t="shared" si="29"/>
        <v>35.700000000000003</v>
      </c>
      <c r="E45" s="6">
        <f t="shared" si="29"/>
        <v>52.5</v>
      </c>
      <c r="F45" s="6">
        <f t="shared" si="29"/>
        <v>46.2</v>
      </c>
      <c r="G45" s="6">
        <f t="shared" si="29"/>
        <v>42</v>
      </c>
      <c r="H45" s="6">
        <f t="shared" si="29"/>
        <v>27.3</v>
      </c>
      <c r="I45" s="6">
        <f t="shared" si="29"/>
        <v>14.700000000000001</v>
      </c>
      <c r="J45" s="6">
        <f t="shared" si="29"/>
        <v>4.2</v>
      </c>
      <c r="K45" s="6">
        <f t="shared" si="29"/>
        <v>4.2</v>
      </c>
      <c r="L45" s="6">
        <f t="shared" si="29"/>
        <v>10.5</v>
      </c>
      <c r="M45" s="6">
        <f t="shared" si="29"/>
        <v>12.600000000000001</v>
      </c>
      <c r="N45" s="6">
        <f t="shared" si="29"/>
        <v>14.700000000000001</v>
      </c>
      <c r="P45" s="16">
        <f t="shared" si="23"/>
        <v>306.59999999999997</v>
      </c>
    </row>
    <row r="46" spans="1:16" ht="15.5" x14ac:dyDescent="0.35">
      <c r="A46" s="1"/>
      <c r="B46" s="5" t="s">
        <v>53</v>
      </c>
      <c r="C46" s="6">
        <f>C18*2.1</f>
        <v>113.4</v>
      </c>
      <c r="D46" s="6">
        <f t="shared" ref="D46:N46" si="30">D18*2.1</f>
        <v>79.8</v>
      </c>
      <c r="E46" s="6">
        <f t="shared" si="30"/>
        <v>144.648</v>
      </c>
      <c r="F46" s="6">
        <f t="shared" si="30"/>
        <v>154.97999999999999</v>
      </c>
      <c r="G46" s="6">
        <f t="shared" si="30"/>
        <v>154.97999999999999</v>
      </c>
      <c r="H46" s="6">
        <f t="shared" si="30"/>
        <v>136.899</v>
      </c>
      <c r="I46" s="6">
        <f t="shared" si="30"/>
        <v>108.486</v>
      </c>
      <c r="J46" s="6">
        <f t="shared" si="30"/>
        <v>82.656000000000006</v>
      </c>
      <c r="K46" s="6">
        <f t="shared" si="30"/>
        <v>74.907000000000011</v>
      </c>
      <c r="L46" s="6">
        <f t="shared" si="30"/>
        <v>77.489999999999995</v>
      </c>
      <c r="M46" s="6">
        <f t="shared" si="30"/>
        <v>90.405000000000001</v>
      </c>
      <c r="N46" s="6">
        <f t="shared" si="30"/>
        <v>25.830000000000002</v>
      </c>
      <c r="P46" s="16">
        <f t="shared" si="23"/>
        <v>1244.4809999999998</v>
      </c>
    </row>
    <row r="47" spans="1:16" ht="15.5" x14ac:dyDescent="0.35">
      <c r="A47" s="1"/>
      <c r="B47" s="5" t="s">
        <v>54</v>
      </c>
      <c r="C47" s="6">
        <f t="shared" ref="C47:N47" si="31">C19*2.1</f>
        <v>12.600000000000001</v>
      </c>
      <c r="D47" s="6">
        <f t="shared" si="31"/>
        <v>50.925000000000004</v>
      </c>
      <c r="E47" s="6">
        <f t="shared" si="31"/>
        <v>67.221000000000004</v>
      </c>
      <c r="F47" s="6">
        <f t="shared" si="31"/>
        <v>61.11</v>
      </c>
      <c r="G47" s="6">
        <f t="shared" si="31"/>
        <v>57.036000000000001</v>
      </c>
      <c r="H47" s="6">
        <f t="shared" si="31"/>
        <v>42.777000000000001</v>
      </c>
      <c r="I47" s="6">
        <f t="shared" si="31"/>
        <v>30.555</v>
      </c>
      <c r="J47" s="6">
        <f t="shared" si="31"/>
        <v>20.37</v>
      </c>
      <c r="K47" s="6">
        <f t="shared" si="31"/>
        <v>14.259</v>
      </c>
      <c r="L47" s="6">
        <f t="shared" si="31"/>
        <v>6.1110000000000007</v>
      </c>
      <c r="M47" s="6">
        <f t="shared" si="31"/>
        <v>6.3000000000000007</v>
      </c>
      <c r="N47" s="6">
        <f t="shared" si="31"/>
        <v>8.4</v>
      </c>
      <c r="P47" s="16">
        <f t="shared" si="23"/>
        <v>377.66399999999999</v>
      </c>
    </row>
    <row r="48" spans="1:16" ht="15.5" x14ac:dyDescent="0.35">
      <c r="A48" s="1"/>
      <c r="B48" s="5" t="s">
        <v>55</v>
      </c>
      <c r="C48" s="6">
        <f t="shared" ref="C48:N48" si="32">C20*2.1</f>
        <v>147.42000000000002</v>
      </c>
      <c r="D48" s="6">
        <f t="shared" si="32"/>
        <v>103.74</v>
      </c>
      <c r="E48" s="6">
        <f t="shared" si="32"/>
        <v>188.04240000000001</v>
      </c>
      <c r="F48" s="6">
        <f t="shared" si="32"/>
        <v>201.47399999999999</v>
      </c>
      <c r="G48" s="6">
        <f t="shared" si="32"/>
        <v>201.47399999999999</v>
      </c>
      <c r="H48" s="6">
        <f t="shared" si="32"/>
        <v>177.96870000000001</v>
      </c>
      <c r="I48" s="6">
        <f t="shared" si="32"/>
        <v>141.0318</v>
      </c>
      <c r="J48" s="6">
        <f t="shared" si="32"/>
        <v>107.4528</v>
      </c>
      <c r="K48" s="6">
        <f t="shared" si="32"/>
        <v>97.379100000000008</v>
      </c>
      <c r="L48" s="6">
        <f t="shared" si="32"/>
        <v>100.73699999999999</v>
      </c>
      <c r="M48" s="6">
        <f t="shared" si="32"/>
        <v>117.5265</v>
      </c>
      <c r="N48" s="6">
        <f t="shared" si="32"/>
        <v>33.579000000000008</v>
      </c>
      <c r="P48" s="16">
        <f t="shared" si="23"/>
        <v>1617.8253000000002</v>
      </c>
    </row>
    <row r="49" spans="1:16" ht="15.5" x14ac:dyDescent="0.35">
      <c r="A49" s="1"/>
      <c r="B49" s="5" t="s">
        <v>56</v>
      </c>
      <c r="C49" s="6">
        <f t="shared" ref="C49:N49" si="33">C21*2.1</f>
        <v>50.567999999999998</v>
      </c>
      <c r="D49" s="6">
        <f t="shared" si="33"/>
        <v>45.15</v>
      </c>
      <c r="E49" s="6">
        <f t="shared" si="33"/>
        <v>59.597999999999999</v>
      </c>
      <c r="F49" s="6">
        <f t="shared" si="33"/>
        <v>54.180000000000007</v>
      </c>
      <c r="G49" s="6">
        <f t="shared" si="33"/>
        <v>50.567999999999998</v>
      </c>
      <c r="H49" s="6">
        <f t="shared" si="33"/>
        <v>37.926000000000002</v>
      </c>
      <c r="I49" s="6">
        <f t="shared" si="33"/>
        <v>27.090000000000003</v>
      </c>
      <c r="J49" s="6">
        <f t="shared" si="33"/>
        <v>18.059999999999999</v>
      </c>
      <c r="K49" s="6">
        <f t="shared" si="33"/>
        <v>12.641999999999999</v>
      </c>
      <c r="L49" s="6">
        <f t="shared" si="33"/>
        <v>5.4180000000000001</v>
      </c>
      <c r="M49" s="6">
        <f t="shared" si="33"/>
        <v>25.283999999999999</v>
      </c>
      <c r="N49" s="6">
        <f t="shared" si="33"/>
        <v>27.090000000000003</v>
      </c>
      <c r="P49" s="16">
        <f t="shared" si="23"/>
        <v>413.57399999999996</v>
      </c>
    </row>
    <row r="50" spans="1:16" ht="16" thickBot="1" x14ac:dyDescent="0.4">
      <c r="A50" s="23" t="s">
        <v>22</v>
      </c>
      <c r="B50" s="18"/>
      <c r="C50" s="7">
        <f>SUM(C38:C49)</f>
        <v>790.1880000000001</v>
      </c>
      <c r="D50" s="7">
        <f t="shared" ref="D50:N50" si="34">SUM(D38:D49)</f>
        <v>691.21500000000003</v>
      </c>
      <c r="E50" s="7">
        <f t="shared" si="34"/>
        <v>1047.5094000000001</v>
      </c>
      <c r="F50" s="7">
        <f t="shared" si="34"/>
        <v>1038.7440000000001</v>
      </c>
      <c r="G50" s="7">
        <f t="shared" si="34"/>
        <v>1005.8579999999999</v>
      </c>
      <c r="H50" s="7">
        <f t="shared" si="34"/>
        <v>819.77070000000026</v>
      </c>
      <c r="I50" s="7">
        <f t="shared" si="34"/>
        <v>609.56280000000004</v>
      </c>
      <c r="J50" s="7">
        <f t="shared" si="34"/>
        <v>434.33880000000005</v>
      </c>
      <c r="K50" s="7">
        <f t="shared" si="34"/>
        <v>362.9871</v>
      </c>
      <c r="L50" s="7">
        <f t="shared" si="34"/>
        <v>347.25599999999997</v>
      </c>
      <c r="M50" s="7">
        <f t="shared" si="34"/>
        <v>499.91550000000007</v>
      </c>
      <c r="N50" s="7">
        <f t="shared" si="34"/>
        <v>301.399</v>
      </c>
      <c r="O50" s="8"/>
      <c r="P50" s="17">
        <f t="shared" si="23"/>
        <v>7948.7443000000012</v>
      </c>
    </row>
  </sheetData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000-00000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'2015'!C10:N10</xm:f>
              <xm:sqref>O10</xm:sqref>
            </x14:sparkline>
            <x14:sparkline>
              <xm:f>'2015'!C11:N11</xm:f>
              <xm:sqref>O11</xm:sqref>
            </x14:sparkline>
            <x14:sparkline>
              <xm:f>'2015'!C12:N12</xm:f>
              <xm:sqref>O12</xm:sqref>
            </x14:sparkline>
            <x14:sparkline>
              <xm:f>'2015'!C13:N13</xm:f>
              <xm:sqref>O13</xm:sqref>
            </x14:sparkline>
            <x14:sparkline>
              <xm:f>'2015'!C14:N14</xm:f>
              <xm:sqref>O14</xm:sqref>
            </x14:sparkline>
            <x14:sparkline>
              <xm:f>'2015'!C15:N15</xm:f>
              <xm:sqref>O15</xm:sqref>
            </x14:sparkline>
            <x14:sparkline>
              <xm:f>'2015'!C16:N16</xm:f>
              <xm:sqref>O16</xm:sqref>
            </x14:sparkline>
            <x14:sparkline>
              <xm:f>'2015'!C17:N17</xm:f>
              <xm:sqref>O17</xm:sqref>
            </x14:sparkline>
            <x14:sparkline>
              <xm:f>'2015'!C18:N18</xm:f>
              <xm:sqref>O18</xm:sqref>
            </x14:sparkline>
            <x14:sparkline>
              <xm:f>'2015'!C19:N19</xm:f>
              <xm:sqref>O19</xm:sqref>
            </x14:sparkline>
            <x14:sparkline>
              <xm:f>'2015'!C20:N20</xm:f>
              <xm:sqref>O20</xm:sqref>
            </x14:sparkline>
            <x14:sparkline>
              <xm:f>'2015'!C21:N21</xm:f>
              <xm:sqref>O21</xm:sqref>
            </x14:sparkline>
            <x14:sparkline>
              <xm:f>'2015'!C22:N22</xm:f>
              <xm:sqref>O22</xm:sqref>
            </x14:sparkline>
            <x14:sparkline>
              <xm:f>'2015'!C23:N23</xm:f>
              <xm:sqref>O23</xm:sqref>
            </x14:sparkline>
            <x14:sparkline>
              <xm:f>'2015'!C24:N24</xm:f>
              <xm:sqref>O24</xm:sqref>
            </x14:sparkline>
            <x14:sparkline>
              <xm:f>'2015'!C25:N25</xm:f>
              <xm:sqref>O25</xm:sqref>
            </x14:sparkline>
          </x14:sparklines>
        </x14:sparklineGroup>
        <x14:sparklineGroup type="column" displayEmptyCellsAs="gap" xr2:uid="{00000000-0003-0000-00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'2015'!C4:N4</xm:f>
              <xm:sqref>O4</xm:sqref>
            </x14:sparkline>
            <x14:sparkline>
              <xm:f>'2015'!C5:N5</xm:f>
              <xm:sqref>O5</xm:sqref>
            </x14:sparkline>
            <x14:sparkline>
              <xm:f>'2015'!C6:N6</xm:f>
              <xm:sqref>O6</xm:sqref>
            </x14:sparkline>
            <x14:sparkline>
              <xm:f>'2015'!C7:N7</xm:f>
              <xm:sqref>O7</xm:sqref>
            </x14:sparkline>
            <x14:sparkline>
              <xm:f>'2015'!C8:N8</xm:f>
              <xm:sqref>O8</xm:sqref>
            </x14:sparkline>
          </x14:sparklines>
        </x14:sparklineGroup>
        <x14:sparklineGroup type="column" displayEmptyCellsAs="gap" xr2:uid="{00000000-0003-0000-00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'2015'!C27:N27</xm:f>
              <xm:sqref>O27</xm:sqref>
            </x14:sparkline>
          </x14:sparklines>
        </x14:sparklineGroup>
        <x14:sparklineGroup type="column" displayEmptyCellsAs="gap" xr2:uid="{00000000-0003-0000-00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'2015'!C28:N28</xm:f>
              <xm:sqref>O28</xm:sqref>
            </x14:sparkline>
            <x14:sparkline>
              <xm:f>'2015'!C29:N29</xm:f>
              <xm:sqref>O29</xm:sqref>
            </x14:sparkline>
            <x14:sparkline>
              <xm:f>'2015'!C30:N30</xm:f>
              <xm:sqref>O30</xm:sqref>
            </x14:sparkline>
            <x14:sparkline>
              <xm:f>'2015'!C31:N31</xm:f>
              <xm:sqref>O31</xm:sqref>
            </x14:sparkline>
            <x14:sparkline>
              <xm:f>'2015'!C32:N32</xm:f>
              <xm:sqref>O32</xm:sqref>
            </x14:sparkline>
            <x14:sparkline>
              <xm:f>'2015'!C33:N33</xm:f>
              <xm:sqref>O33</xm:sqref>
            </x14:sparkline>
            <x14:sparkline>
              <xm:f>'2015'!C34:N34</xm:f>
              <xm:sqref>O34</xm:sqref>
            </x14:sparkline>
            <x14:sparkline>
              <xm:f>'2015'!C35:N35</xm:f>
              <xm:sqref>O35</xm:sqref>
            </x14:sparkline>
            <x14:sparkline>
              <xm:f>'2015'!C36:N36</xm:f>
              <xm:sqref>O36</xm:sqref>
            </x14:sparkline>
          </x14:sparklines>
        </x14:sparklineGroup>
        <x14:sparklineGroup type="column"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'2015'!C38:N38</xm:f>
              <xm:sqref>O38</xm:sqref>
            </x14:sparkline>
            <x14:sparkline>
              <xm:f>'2015'!C39:N39</xm:f>
              <xm:sqref>O39</xm:sqref>
            </x14:sparkline>
            <x14:sparkline>
              <xm:f>'2015'!C40:N40</xm:f>
              <xm:sqref>O40</xm:sqref>
            </x14:sparkline>
            <x14:sparkline>
              <xm:f>'2015'!C41:N41</xm:f>
              <xm:sqref>O41</xm:sqref>
            </x14:sparkline>
            <x14:sparkline>
              <xm:f>'2015'!C42:N42</xm:f>
              <xm:sqref>O42</xm:sqref>
            </x14:sparkline>
            <x14:sparkline>
              <xm:f>'2015'!C43:N43</xm:f>
              <xm:sqref>O43</xm:sqref>
            </x14:sparkline>
            <x14:sparkline>
              <xm:f>'2015'!C44:N44</xm:f>
              <xm:sqref>O44</xm:sqref>
            </x14:sparkline>
            <x14:sparkline>
              <xm:f>'2015'!C45:N45</xm:f>
              <xm:sqref>O45</xm:sqref>
            </x14:sparkline>
            <x14:sparkline>
              <xm:f>'2015'!C46:N46</xm:f>
              <xm:sqref>O46</xm:sqref>
            </x14:sparkline>
            <x14:sparkline>
              <xm:f>'2015'!C47:N47</xm:f>
              <xm:sqref>O47</xm:sqref>
            </x14:sparkline>
            <x14:sparkline>
              <xm:f>'2015'!C48:N48</xm:f>
              <xm:sqref>O48</xm:sqref>
            </x14:sparkline>
            <x14:sparkline>
              <xm:f>'2015'!C49:N49</xm:f>
              <xm:sqref>O49</xm:sqref>
            </x14:sparkline>
            <x14:sparkline>
              <xm:f>'2015'!C50:N50</xm:f>
              <xm:sqref>O50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workbookViewId="0">
      <selection activeCell="A2" sqref="A2"/>
    </sheetView>
  </sheetViews>
  <sheetFormatPr defaultRowHeight="14.5" x14ac:dyDescent="0.35"/>
  <cols>
    <col min="1" max="1" width="14" customWidth="1"/>
    <col min="2" max="2" width="17.1796875" customWidth="1"/>
    <col min="16" max="16" width="12.26953125" bestFit="1" customWidth="1"/>
  </cols>
  <sheetData>
    <row r="1" spans="1:16" ht="22" x14ac:dyDescent="0.65">
      <c r="A1" s="11" t="s">
        <v>61</v>
      </c>
    </row>
    <row r="2" spans="1:16" ht="15" thickBot="1" x14ac:dyDescent="0.4">
      <c r="A2" t="s">
        <v>58</v>
      </c>
    </row>
    <row r="3" spans="1:16" ht="18.5" x14ac:dyDescent="0.45">
      <c r="A3" s="12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13" t="s">
        <v>12</v>
      </c>
      <c r="N3" s="13" t="s">
        <v>13</v>
      </c>
      <c r="O3" s="13"/>
      <c r="P3" s="14" t="s">
        <v>57</v>
      </c>
    </row>
    <row r="4" spans="1:16" ht="15.5" x14ac:dyDescent="0.35">
      <c r="A4" s="15" t="s">
        <v>15</v>
      </c>
      <c r="B4" s="2" t="s">
        <v>19</v>
      </c>
      <c r="C4">
        <v>2074</v>
      </c>
      <c r="D4">
        <v>2003</v>
      </c>
      <c r="E4">
        <v>2509</v>
      </c>
      <c r="F4">
        <v>2980</v>
      </c>
      <c r="G4">
        <v>3018</v>
      </c>
      <c r="H4">
        <v>3020</v>
      </c>
      <c r="I4">
        <v>2846</v>
      </c>
      <c r="J4">
        <v>2571</v>
      </c>
      <c r="K4">
        <v>2187</v>
      </c>
      <c r="L4">
        <v>2547</v>
      </c>
      <c r="M4">
        <v>3652</v>
      </c>
      <c r="N4">
        <v>3172</v>
      </c>
      <c r="P4" s="10">
        <f>SUM(C4:O4)</f>
        <v>32579</v>
      </c>
    </row>
    <row r="5" spans="1:16" ht="15.5" x14ac:dyDescent="0.35">
      <c r="A5" s="1"/>
      <c r="B5" s="2" t="s">
        <v>20</v>
      </c>
      <c r="C5">
        <v>1983</v>
      </c>
      <c r="D5">
        <v>1040</v>
      </c>
      <c r="E5">
        <v>1487</v>
      </c>
      <c r="F5">
        <v>2492</v>
      </c>
      <c r="G5">
        <v>2788</v>
      </c>
      <c r="H5">
        <v>2180</v>
      </c>
      <c r="I5">
        <v>1982</v>
      </c>
      <c r="J5">
        <v>1700</v>
      </c>
      <c r="K5">
        <v>1542</v>
      </c>
      <c r="L5">
        <v>2007</v>
      </c>
      <c r="M5">
        <v>3017</v>
      </c>
      <c r="N5">
        <v>2980</v>
      </c>
      <c r="P5" s="10">
        <f t="shared" ref="P5:P7" si="0">SUM(C5:O5)</f>
        <v>25198</v>
      </c>
    </row>
    <row r="6" spans="1:16" ht="15.5" x14ac:dyDescent="0.35">
      <c r="A6" s="1"/>
      <c r="B6" s="2" t="s">
        <v>21</v>
      </c>
      <c r="C6">
        <v>680</v>
      </c>
      <c r="D6">
        <v>679</v>
      </c>
      <c r="E6">
        <v>912</v>
      </c>
      <c r="F6">
        <v>1003</v>
      </c>
      <c r="G6">
        <v>1118</v>
      </c>
      <c r="H6">
        <v>1072</v>
      </c>
      <c r="I6">
        <v>977</v>
      </c>
      <c r="J6">
        <v>878</v>
      </c>
      <c r="K6">
        <v>765</v>
      </c>
      <c r="L6">
        <v>862</v>
      </c>
      <c r="M6">
        <v>890</v>
      </c>
      <c r="N6">
        <v>705</v>
      </c>
      <c r="P6" s="10">
        <f t="shared" si="0"/>
        <v>10541</v>
      </c>
    </row>
    <row r="7" spans="1:16" ht="16" thickBot="1" x14ac:dyDescent="0.4">
      <c r="A7" s="3" t="s">
        <v>22</v>
      </c>
      <c r="B7" s="4"/>
      <c r="C7" s="8">
        <f>SUM(C4:C6)</f>
        <v>4737</v>
      </c>
      <c r="D7" s="8">
        <f t="shared" ref="D7:N7" si="1">SUM(D4:D6)</f>
        <v>3722</v>
      </c>
      <c r="E7" s="8">
        <f t="shared" si="1"/>
        <v>4908</v>
      </c>
      <c r="F7" s="8">
        <f t="shared" si="1"/>
        <v>6475</v>
      </c>
      <c r="G7" s="8">
        <f t="shared" si="1"/>
        <v>6924</v>
      </c>
      <c r="H7" s="8">
        <f t="shared" si="1"/>
        <v>6272</v>
      </c>
      <c r="I7" s="8">
        <f t="shared" si="1"/>
        <v>5805</v>
      </c>
      <c r="J7" s="8">
        <f t="shared" si="1"/>
        <v>5149</v>
      </c>
      <c r="K7" s="8">
        <f t="shared" si="1"/>
        <v>4494</v>
      </c>
      <c r="L7" s="8">
        <f t="shared" si="1"/>
        <v>5416</v>
      </c>
      <c r="M7" s="8">
        <f t="shared" si="1"/>
        <v>7559</v>
      </c>
      <c r="N7" s="8">
        <f t="shared" si="1"/>
        <v>6857</v>
      </c>
      <c r="O7" s="8"/>
      <c r="P7" s="9">
        <f t="shared" si="0"/>
        <v>68318</v>
      </c>
    </row>
    <row r="8" spans="1:16" ht="16" thickBot="1" x14ac:dyDescent="0.4">
      <c r="A8" s="19"/>
      <c r="B8" s="20"/>
      <c r="P8" s="22"/>
    </row>
    <row r="9" spans="1:16" ht="18.5" x14ac:dyDescent="0.45">
      <c r="A9" s="12" t="s">
        <v>0</v>
      </c>
      <c r="B9" s="13" t="s">
        <v>1</v>
      </c>
      <c r="C9" s="13" t="s">
        <v>2</v>
      </c>
      <c r="D9" s="13" t="s">
        <v>3</v>
      </c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/>
      <c r="P9" s="14" t="s">
        <v>57</v>
      </c>
    </row>
    <row r="10" spans="1:16" ht="15.5" x14ac:dyDescent="0.35">
      <c r="A10" s="15" t="s">
        <v>16</v>
      </c>
      <c r="B10" s="5" t="s">
        <v>23</v>
      </c>
      <c r="C10" s="6">
        <v>42</v>
      </c>
      <c r="D10" s="6">
        <v>38</v>
      </c>
      <c r="E10" s="6">
        <v>56</v>
      </c>
      <c r="F10" s="6">
        <v>60</v>
      </c>
      <c r="G10" s="6">
        <v>60</v>
      </c>
      <c r="H10" s="6">
        <v>53</v>
      </c>
      <c r="I10" s="6">
        <v>42</v>
      </c>
      <c r="J10" s="6">
        <v>32</v>
      </c>
      <c r="K10" s="6">
        <v>29</v>
      </c>
      <c r="L10" s="6">
        <v>30</v>
      </c>
      <c r="M10" s="6">
        <v>35</v>
      </c>
      <c r="N10" s="6">
        <v>10</v>
      </c>
      <c r="P10" s="16">
        <f>SUM(C10:O10)</f>
        <v>487</v>
      </c>
    </row>
    <row r="11" spans="1:16" ht="15.5" x14ac:dyDescent="0.35">
      <c r="A11" s="1"/>
      <c r="B11" s="5" t="s">
        <v>24</v>
      </c>
      <c r="C11" s="6">
        <v>35</v>
      </c>
      <c r="D11" s="6">
        <v>32</v>
      </c>
      <c r="E11" s="6">
        <v>40</v>
      </c>
      <c r="F11" s="6">
        <v>37</v>
      </c>
      <c r="G11" s="6">
        <v>35</v>
      </c>
      <c r="H11" s="6">
        <v>28</v>
      </c>
      <c r="I11" s="6">
        <v>22</v>
      </c>
      <c r="J11" s="6">
        <v>17</v>
      </c>
      <c r="K11" s="6">
        <v>14</v>
      </c>
      <c r="L11" s="6">
        <v>10</v>
      </c>
      <c r="M11" s="6">
        <v>21</v>
      </c>
      <c r="N11" s="6">
        <v>22</v>
      </c>
      <c r="P11" s="16">
        <f t="shared" ref="P11:P24" si="2">SUM(C11:O11)</f>
        <v>313</v>
      </c>
    </row>
    <row r="12" spans="1:16" ht="15.5" x14ac:dyDescent="0.35">
      <c r="A12" s="1"/>
      <c r="B12" s="5" t="s">
        <v>25</v>
      </c>
      <c r="C12" s="6">
        <f>C11-7</f>
        <v>28</v>
      </c>
      <c r="D12" s="6">
        <f t="shared" ref="D12:N12" si="3">D11-7</f>
        <v>25</v>
      </c>
      <c r="E12" s="6">
        <f t="shared" si="3"/>
        <v>33</v>
      </c>
      <c r="F12" s="6">
        <f t="shared" si="3"/>
        <v>30</v>
      </c>
      <c r="G12" s="6">
        <f t="shared" si="3"/>
        <v>28</v>
      </c>
      <c r="H12" s="6">
        <f t="shared" si="3"/>
        <v>21</v>
      </c>
      <c r="I12" s="6">
        <f t="shared" si="3"/>
        <v>15</v>
      </c>
      <c r="J12" s="6">
        <f t="shared" si="3"/>
        <v>10</v>
      </c>
      <c r="K12" s="6">
        <f t="shared" si="3"/>
        <v>7</v>
      </c>
      <c r="L12" s="6">
        <f t="shared" si="3"/>
        <v>3</v>
      </c>
      <c r="M12" s="6">
        <f t="shared" si="3"/>
        <v>14</v>
      </c>
      <c r="N12" s="6">
        <f t="shared" si="3"/>
        <v>15</v>
      </c>
      <c r="P12" s="16">
        <f t="shared" si="2"/>
        <v>229</v>
      </c>
    </row>
    <row r="13" spans="1:16" ht="15.5" x14ac:dyDescent="0.35">
      <c r="A13" s="1"/>
      <c r="B13" s="5" t="s">
        <v>26</v>
      </c>
      <c r="C13" s="6">
        <f>C12-9</f>
        <v>19</v>
      </c>
      <c r="D13" s="6">
        <f t="shared" ref="D13:N13" si="4">D12-9</f>
        <v>16</v>
      </c>
      <c r="E13" s="6">
        <f t="shared" si="4"/>
        <v>24</v>
      </c>
      <c r="F13" s="6">
        <f t="shared" si="4"/>
        <v>21</v>
      </c>
      <c r="G13" s="6">
        <f t="shared" si="4"/>
        <v>19</v>
      </c>
      <c r="H13" s="6">
        <f t="shared" si="4"/>
        <v>12</v>
      </c>
      <c r="I13" s="6">
        <f t="shared" si="4"/>
        <v>6</v>
      </c>
      <c r="J13" s="6">
        <v>5</v>
      </c>
      <c r="K13" s="6">
        <v>3</v>
      </c>
      <c r="L13" s="6">
        <v>4</v>
      </c>
      <c r="M13" s="6">
        <f t="shared" si="4"/>
        <v>5</v>
      </c>
      <c r="N13" s="6">
        <f t="shared" si="4"/>
        <v>6</v>
      </c>
      <c r="P13" s="16">
        <f t="shared" si="2"/>
        <v>140</v>
      </c>
    </row>
    <row r="14" spans="1:16" ht="15.5" x14ac:dyDescent="0.35">
      <c r="A14" s="1"/>
      <c r="B14" s="5" t="s">
        <v>27</v>
      </c>
      <c r="C14" s="6">
        <v>28</v>
      </c>
      <c r="D14" s="6">
        <v>25</v>
      </c>
      <c r="E14" s="6">
        <v>33</v>
      </c>
      <c r="F14" s="6">
        <v>30</v>
      </c>
      <c r="G14" s="6">
        <v>28</v>
      </c>
      <c r="H14" s="6">
        <v>21</v>
      </c>
      <c r="I14" s="6">
        <v>15</v>
      </c>
      <c r="J14" s="6">
        <v>10</v>
      </c>
      <c r="K14" s="6">
        <v>7</v>
      </c>
      <c r="L14" s="6">
        <v>3</v>
      </c>
      <c r="M14" s="6">
        <v>14</v>
      </c>
      <c r="N14" s="6">
        <v>15</v>
      </c>
      <c r="P14" s="16">
        <f t="shared" si="2"/>
        <v>229</v>
      </c>
    </row>
    <row r="15" spans="1:16" ht="15.5" x14ac:dyDescent="0.35">
      <c r="A15" s="1"/>
      <c r="B15" s="5" t="s">
        <v>28</v>
      </c>
      <c r="C15" s="6">
        <f>C14-5</f>
        <v>23</v>
      </c>
      <c r="D15" s="6">
        <f t="shared" ref="D15:N15" si="5">D14-5</f>
        <v>20</v>
      </c>
      <c r="E15" s="6">
        <f t="shared" si="5"/>
        <v>28</v>
      </c>
      <c r="F15" s="6">
        <f t="shared" si="5"/>
        <v>25</v>
      </c>
      <c r="G15" s="6">
        <f t="shared" si="5"/>
        <v>23</v>
      </c>
      <c r="H15" s="6">
        <f t="shared" si="5"/>
        <v>16</v>
      </c>
      <c r="I15" s="6">
        <f t="shared" si="5"/>
        <v>10</v>
      </c>
      <c r="J15" s="6">
        <f t="shared" si="5"/>
        <v>5</v>
      </c>
      <c r="K15" s="6">
        <f t="shared" si="5"/>
        <v>2</v>
      </c>
      <c r="L15" s="6">
        <v>5</v>
      </c>
      <c r="M15" s="6">
        <f t="shared" si="5"/>
        <v>9</v>
      </c>
      <c r="N15" s="6">
        <f t="shared" si="5"/>
        <v>10</v>
      </c>
      <c r="P15" s="16">
        <f t="shared" si="2"/>
        <v>176</v>
      </c>
    </row>
    <row r="16" spans="1:16" ht="15.5" x14ac:dyDescent="0.35">
      <c r="A16" s="1"/>
      <c r="B16" s="5" t="s">
        <v>29</v>
      </c>
      <c r="C16" s="6">
        <f>C10-15</f>
        <v>27</v>
      </c>
      <c r="D16" s="6">
        <f t="shared" ref="D16:N17" si="6">D10-15</f>
        <v>23</v>
      </c>
      <c r="E16" s="6">
        <f t="shared" si="6"/>
        <v>41</v>
      </c>
      <c r="F16" s="6">
        <f t="shared" si="6"/>
        <v>45</v>
      </c>
      <c r="G16" s="6">
        <f t="shared" si="6"/>
        <v>45</v>
      </c>
      <c r="H16" s="6">
        <f t="shared" si="6"/>
        <v>38</v>
      </c>
      <c r="I16" s="6">
        <f t="shared" si="6"/>
        <v>27</v>
      </c>
      <c r="J16" s="6">
        <f t="shared" si="6"/>
        <v>17</v>
      </c>
      <c r="K16" s="6">
        <f t="shared" si="6"/>
        <v>14</v>
      </c>
      <c r="L16" s="6">
        <f t="shared" si="6"/>
        <v>15</v>
      </c>
      <c r="M16" s="6">
        <f t="shared" si="6"/>
        <v>20</v>
      </c>
      <c r="N16" s="6">
        <f t="shared" si="6"/>
        <v>-5</v>
      </c>
      <c r="P16" s="16">
        <f t="shared" si="2"/>
        <v>307</v>
      </c>
    </row>
    <row r="17" spans="1:16" ht="15.5" x14ac:dyDescent="0.35">
      <c r="A17" s="1"/>
      <c r="B17" s="5" t="s">
        <v>30</v>
      </c>
      <c r="C17" s="6">
        <f>C11-15</f>
        <v>20</v>
      </c>
      <c r="D17" s="6">
        <f t="shared" si="6"/>
        <v>17</v>
      </c>
      <c r="E17" s="6">
        <f t="shared" si="6"/>
        <v>25</v>
      </c>
      <c r="F17" s="6">
        <f t="shared" si="6"/>
        <v>22</v>
      </c>
      <c r="G17" s="6">
        <f t="shared" si="6"/>
        <v>20</v>
      </c>
      <c r="H17" s="6">
        <f t="shared" si="6"/>
        <v>13</v>
      </c>
      <c r="I17" s="6">
        <f t="shared" si="6"/>
        <v>7</v>
      </c>
      <c r="J17" s="6">
        <f t="shared" si="6"/>
        <v>2</v>
      </c>
      <c r="K17" s="6">
        <v>2</v>
      </c>
      <c r="L17" s="6">
        <v>5</v>
      </c>
      <c r="M17" s="6">
        <f t="shared" si="6"/>
        <v>6</v>
      </c>
      <c r="N17" s="6">
        <f t="shared" si="6"/>
        <v>7</v>
      </c>
      <c r="P17" s="16">
        <f t="shared" si="2"/>
        <v>146</v>
      </c>
    </row>
    <row r="18" spans="1:16" ht="15.5" x14ac:dyDescent="0.35">
      <c r="A18" s="1"/>
      <c r="B18" s="5" t="s">
        <v>31</v>
      </c>
      <c r="C18" s="6">
        <v>54</v>
      </c>
      <c r="D18" s="6">
        <v>38</v>
      </c>
      <c r="E18" s="6">
        <f t="shared" ref="E18:N18" si="7">E10*1.23</f>
        <v>68.88</v>
      </c>
      <c r="F18" s="6">
        <f t="shared" si="7"/>
        <v>73.8</v>
      </c>
      <c r="G18" s="6">
        <f t="shared" si="7"/>
        <v>73.8</v>
      </c>
      <c r="H18" s="6">
        <f t="shared" si="7"/>
        <v>65.19</v>
      </c>
      <c r="I18" s="6">
        <f t="shared" si="7"/>
        <v>51.66</v>
      </c>
      <c r="J18" s="6">
        <f t="shared" si="7"/>
        <v>39.36</v>
      </c>
      <c r="K18" s="6">
        <f t="shared" si="7"/>
        <v>35.67</v>
      </c>
      <c r="L18" s="6">
        <f t="shared" si="7"/>
        <v>36.9</v>
      </c>
      <c r="M18" s="6">
        <f t="shared" si="7"/>
        <v>43.05</v>
      </c>
      <c r="N18" s="6">
        <f t="shared" si="7"/>
        <v>12.3</v>
      </c>
      <c r="P18" s="16">
        <f t="shared" si="2"/>
        <v>592.61</v>
      </c>
    </row>
    <row r="19" spans="1:16" ht="15.5" x14ac:dyDescent="0.35">
      <c r="A19" s="1"/>
      <c r="B19" s="5" t="s">
        <v>32</v>
      </c>
      <c r="C19" s="6">
        <v>6</v>
      </c>
      <c r="D19" s="6">
        <f t="shared" ref="D19:L19" si="8">D12*0.97</f>
        <v>24.25</v>
      </c>
      <c r="E19" s="6">
        <f t="shared" si="8"/>
        <v>32.01</v>
      </c>
      <c r="F19" s="6">
        <f t="shared" si="8"/>
        <v>29.099999999999998</v>
      </c>
      <c r="G19" s="6">
        <f t="shared" si="8"/>
        <v>27.16</v>
      </c>
      <c r="H19" s="6">
        <f t="shared" si="8"/>
        <v>20.37</v>
      </c>
      <c r="I19" s="6">
        <f t="shared" si="8"/>
        <v>14.549999999999999</v>
      </c>
      <c r="J19" s="6">
        <f t="shared" si="8"/>
        <v>9.6999999999999993</v>
      </c>
      <c r="K19" s="6">
        <f t="shared" si="8"/>
        <v>6.79</v>
      </c>
      <c r="L19" s="6">
        <f t="shared" si="8"/>
        <v>2.91</v>
      </c>
      <c r="M19" s="6">
        <v>3</v>
      </c>
      <c r="N19" s="6">
        <v>4</v>
      </c>
      <c r="P19" s="16">
        <f t="shared" si="2"/>
        <v>179.83999999999997</v>
      </c>
    </row>
    <row r="20" spans="1:16" ht="15.5" x14ac:dyDescent="0.35">
      <c r="A20" s="1"/>
      <c r="B20" s="5" t="s">
        <v>33</v>
      </c>
      <c r="C20" s="6">
        <f>C18*1.3</f>
        <v>70.2</v>
      </c>
      <c r="D20" s="6">
        <f t="shared" ref="D20:N20" si="9">D18*1.3</f>
        <v>49.4</v>
      </c>
      <c r="E20" s="6">
        <f t="shared" si="9"/>
        <v>89.543999999999997</v>
      </c>
      <c r="F20" s="6">
        <f t="shared" si="9"/>
        <v>95.94</v>
      </c>
      <c r="G20" s="6">
        <f t="shared" si="9"/>
        <v>95.94</v>
      </c>
      <c r="H20" s="6">
        <f t="shared" si="9"/>
        <v>84.747</v>
      </c>
      <c r="I20" s="6">
        <f t="shared" si="9"/>
        <v>67.158000000000001</v>
      </c>
      <c r="J20" s="6">
        <f t="shared" si="9"/>
        <v>51.167999999999999</v>
      </c>
      <c r="K20" s="6">
        <f t="shared" si="9"/>
        <v>46.371000000000002</v>
      </c>
      <c r="L20" s="6">
        <f t="shared" si="9"/>
        <v>47.97</v>
      </c>
      <c r="M20" s="6">
        <f t="shared" si="9"/>
        <v>55.964999999999996</v>
      </c>
      <c r="N20" s="6">
        <f t="shared" si="9"/>
        <v>15.990000000000002</v>
      </c>
      <c r="P20" s="16">
        <f t="shared" si="2"/>
        <v>770.39300000000003</v>
      </c>
    </row>
    <row r="21" spans="1:16" ht="15.5" x14ac:dyDescent="0.35">
      <c r="A21" s="1"/>
      <c r="B21" s="5" t="s">
        <v>34</v>
      </c>
      <c r="C21" s="6">
        <f>C12*0.86</f>
        <v>24.08</v>
      </c>
      <c r="D21" s="6">
        <f t="shared" ref="D21:N21" si="10">D12*0.86</f>
        <v>21.5</v>
      </c>
      <c r="E21" s="6">
        <f t="shared" si="10"/>
        <v>28.38</v>
      </c>
      <c r="F21" s="6">
        <f t="shared" si="10"/>
        <v>25.8</v>
      </c>
      <c r="G21" s="6">
        <f t="shared" si="10"/>
        <v>24.08</v>
      </c>
      <c r="H21" s="6">
        <f t="shared" si="10"/>
        <v>18.059999999999999</v>
      </c>
      <c r="I21" s="6">
        <f t="shared" si="10"/>
        <v>12.9</v>
      </c>
      <c r="J21" s="6">
        <f t="shared" si="10"/>
        <v>8.6</v>
      </c>
      <c r="K21" s="6">
        <f t="shared" si="10"/>
        <v>6.02</v>
      </c>
      <c r="L21" s="6">
        <f t="shared" si="10"/>
        <v>2.58</v>
      </c>
      <c r="M21" s="6">
        <f t="shared" si="10"/>
        <v>12.04</v>
      </c>
      <c r="N21" s="6">
        <f t="shared" si="10"/>
        <v>12.9</v>
      </c>
      <c r="P21" s="16">
        <f t="shared" si="2"/>
        <v>196.94</v>
      </c>
    </row>
    <row r="22" spans="1:16" ht="15.5" x14ac:dyDescent="0.35">
      <c r="A22" s="1"/>
      <c r="B22" s="5" t="s">
        <v>35</v>
      </c>
      <c r="C22" s="6">
        <f>C18*0.61</f>
        <v>32.94</v>
      </c>
      <c r="D22" s="6">
        <f t="shared" ref="D22:N22" si="11">D18*0.61</f>
        <v>23.18</v>
      </c>
      <c r="E22" s="6">
        <f t="shared" si="11"/>
        <v>42.016799999999996</v>
      </c>
      <c r="F22" s="6">
        <f t="shared" si="11"/>
        <v>45.018000000000001</v>
      </c>
      <c r="G22" s="6">
        <f t="shared" si="11"/>
        <v>45.018000000000001</v>
      </c>
      <c r="H22" s="6">
        <f t="shared" si="11"/>
        <v>39.765899999999995</v>
      </c>
      <c r="I22" s="6">
        <f t="shared" si="11"/>
        <v>31.512599999999996</v>
      </c>
      <c r="J22" s="6">
        <f t="shared" si="11"/>
        <v>24.009599999999999</v>
      </c>
      <c r="K22" s="6">
        <f t="shared" si="11"/>
        <v>21.758700000000001</v>
      </c>
      <c r="L22" s="6">
        <f t="shared" si="11"/>
        <v>22.509</v>
      </c>
      <c r="M22" s="6">
        <f t="shared" si="11"/>
        <v>26.260499999999997</v>
      </c>
      <c r="N22" s="6">
        <f t="shared" si="11"/>
        <v>7.5030000000000001</v>
      </c>
      <c r="P22" s="16">
        <f t="shared" si="2"/>
        <v>361.49209999999994</v>
      </c>
    </row>
    <row r="23" spans="1:16" ht="15.5" x14ac:dyDescent="0.35">
      <c r="A23" s="1"/>
      <c r="B23" s="5" t="s">
        <v>36</v>
      </c>
      <c r="C23" s="6">
        <f>C10*2.1</f>
        <v>88.2</v>
      </c>
      <c r="D23" s="6">
        <f t="shared" ref="D23:N23" si="12">D10*2.1</f>
        <v>79.8</v>
      </c>
      <c r="E23" s="6">
        <f t="shared" si="12"/>
        <v>117.60000000000001</v>
      </c>
      <c r="F23" s="6">
        <f t="shared" si="12"/>
        <v>126</v>
      </c>
      <c r="G23" s="6">
        <f t="shared" si="12"/>
        <v>126</v>
      </c>
      <c r="H23" s="6">
        <f t="shared" si="12"/>
        <v>111.30000000000001</v>
      </c>
      <c r="I23" s="6">
        <f t="shared" si="12"/>
        <v>88.2</v>
      </c>
      <c r="J23" s="6">
        <f t="shared" si="12"/>
        <v>67.2</v>
      </c>
      <c r="K23" s="6">
        <f t="shared" si="12"/>
        <v>60.900000000000006</v>
      </c>
      <c r="L23" s="6">
        <f t="shared" si="12"/>
        <v>63</v>
      </c>
      <c r="M23" s="6">
        <f t="shared" si="12"/>
        <v>73.5</v>
      </c>
      <c r="N23" s="6">
        <f t="shared" si="12"/>
        <v>21</v>
      </c>
      <c r="P23" s="16">
        <f t="shared" si="2"/>
        <v>1022.7000000000002</v>
      </c>
    </row>
    <row r="24" spans="1:16" ht="16" thickBot="1" x14ac:dyDescent="0.4">
      <c r="A24" s="3" t="s">
        <v>22</v>
      </c>
      <c r="B24" s="4"/>
      <c r="C24" s="7">
        <f>SUM(C10:C23)</f>
        <v>497.41999999999996</v>
      </c>
      <c r="D24" s="7">
        <f t="shared" ref="D24:N24" si="13">SUM(D10:D23)</f>
        <v>432.13</v>
      </c>
      <c r="E24" s="7">
        <f t="shared" si="13"/>
        <v>658.43079999999998</v>
      </c>
      <c r="F24" s="7">
        <f t="shared" si="13"/>
        <v>665.65800000000002</v>
      </c>
      <c r="G24" s="7">
        <f t="shared" si="13"/>
        <v>649.99800000000005</v>
      </c>
      <c r="H24" s="7">
        <f t="shared" si="13"/>
        <v>541.43290000000002</v>
      </c>
      <c r="I24" s="7">
        <f t="shared" si="13"/>
        <v>409.98059999999998</v>
      </c>
      <c r="J24" s="7">
        <f t="shared" si="13"/>
        <v>298.0376</v>
      </c>
      <c r="K24" s="7">
        <f t="shared" si="13"/>
        <v>255.50970000000004</v>
      </c>
      <c r="L24" s="7">
        <f t="shared" si="13"/>
        <v>250.86900000000003</v>
      </c>
      <c r="M24" s="7">
        <f t="shared" si="13"/>
        <v>337.81549999999999</v>
      </c>
      <c r="N24" s="7">
        <f t="shared" si="13"/>
        <v>153.69299999999998</v>
      </c>
      <c r="O24" s="8"/>
      <c r="P24" s="17">
        <f t="shared" si="2"/>
        <v>5150.9750999999987</v>
      </c>
    </row>
    <row r="25" spans="1:16" ht="16" thickBot="1" x14ac:dyDescent="0.4">
      <c r="A25" s="19"/>
      <c r="B25" s="2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P25" s="21"/>
    </row>
    <row r="26" spans="1:16" ht="18.5" x14ac:dyDescent="0.45">
      <c r="A26" s="12" t="s">
        <v>0</v>
      </c>
      <c r="B26" s="13" t="s">
        <v>1</v>
      </c>
      <c r="C26" s="13" t="s">
        <v>2</v>
      </c>
      <c r="D26" s="13" t="s">
        <v>3</v>
      </c>
      <c r="E26" s="13" t="s">
        <v>4</v>
      </c>
      <c r="F26" s="13" t="s">
        <v>5</v>
      </c>
      <c r="G26" s="13" t="s">
        <v>6</v>
      </c>
      <c r="H26" s="13" t="s">
        <v>7</v>
      </c>
      <c r="I26" s="13" t="s">
        <v>8</v>
      </c>
      <c r="J26" s="13" t="s">
        <v>9</v>
      </c>
      <c r="K26" s="13" t="s">
        <v>10</v>
      </c>
      <c r="L26" s="13" t="s">
        <v>11</v>
      </c>
      <c r="M26" s="13" t="s">
        <v>12</v>
      </c>
      <c r="N26" s="13" t="s">
        <v>13</v>
      </c>
      <c r="O26" s="13"/>
      <c r="P26" s="14" t="s">
        <v>57</v>
      </c>
    </row>
    <row r="27" spans="1:16" ht="15.5" x14ac:dyDescent="0.35">
      <c r="A27" s="15" t="s">
        <v>17</v>
      </c>
      <c r="B27" s="5" t="s">
        <v>37</v>
      </c>
      <c r="C27" s="6">
        <v>7</v>
      </c>
      <c r="D27" s="6">
        <v>9</v>
      </c>
      <c r="E27" s="6">
        <v>7</v>
      </c>
      <c r="F27" s="6">
        <v>6</v>
      </c>
      <c r="G27" s="6">
        <v>6</v>
      </c>
      <c r="H27" s="6">
        <v>5</v>
      </c>
      <c r="I27" s="6">
        <v>5</v>
      </c>
      <c r="J27" s="6">
        <v>4</v>
      </c>
      <c r="K27" s="6">
        <v>7</v>
      </c>
      <c r="L27" s="6">
        <v>8</v>
      </c>
      <c r="M27" s="6">
        <v>9</v>
      </c>
      <c r="N27" s="6">
        <v>10</v>
      </c>
      <c r="P27" s="16">
        <f>SUM(C27:O27)</f>
        <v>83</v>
      </c>
    </row>
    <row r="28" spans="1:16" ht="15.5" x14ac:dyDescent="0.35">
      <c r="A28" s="1"/>
      <c r="B28" s="5" t="s">
        <v>38</v>
      </c>
      <c r="C28" s="6">
        <f>C27*0.42</f>
        <v>2.94</v>
      </c>
      <c r="D28" s="6">
        <f t="shared" ref="D28:N28" si="14">D27*0.42</f>
        <v>3.78</v>
      </c>
      <c r="E28" s="6">
        <f t="shared" si="14"/>
        <v>2.94</v>
      </c>
      <c r="F28" s="6">
        <f t="shared" si="14"/>
        <v>2.52</v>
      </c>
      <c r="G28" s="6">
        <f t="shared" si="14"/>
        <v>2.52</v>
      </c>
      <c r="H28" s="6">
        <f t="shared" si="14"/>
        <v>2.1</v>
      </c>
      <c r="I28" s="6">
        <f t="shared" si="14"/>
        <v>2.1</v>
      </c>
      <c r="J28" s="6">
        <f t="shared" si="14"/>
        <v>1.68</v>
      </c>
      <c r="K28" s="6">
        <f t="shared" si="14"/>
        <v>2.94</v>
      </c>
      <c r="L28" s="6">
        <f t="shared" si="14"/>
        <v>3.36</v>
      </c>
      <c r="M28" s="6">
        <f t="shared" si="14"/>
        <v>3.78</v>
      </c>
      <c r="N28" s="6">
        <f t="shared" si="14"/>
        <v>4.2</v>
      </c>
      <c r="P28" s="16">
        <f t="shared" ref="P28:P35" si="15">SUM(C28:O28)</f>
        <v>34.860000000000007</v>
      </c>
    </row>
    <row r="29" spans="1:16" ht="15.5" x14ac:dyDescent="0.35">
      <c r="A29" s="1"/>
      <c r="B29" s="5" t="s">
        <v>39</v>
      </c>
      <c r="C29" s="6">
        <v>10</v>
      </c>
      <c r="D29" s="6">
        <v>14</v>
      </c>
      <c r="E29" s="6">
        <v>9</v>
      </c>
      <c r="F29" s="6">
        <v>6</v>
      </c>
      <c r="G29" s="6">
        <v>5</v>
      </c>
      <c r="H29" s="6">
        <v>2</v>
      </c>
      <c r="I29" s="6">
        <v>2</v>
      </c>
      <c r="J29" s="6">
        <v>1</v>
      </c>
      <c r="K29" s="6">
        <v>4</v>
      </c>
      <c r="L29" s="6">
        <v>6</v>
      </c>
      <c r="M29" s="6">
        <v>8</v>
      </c>
      <c r="N29" s="6">
        <v>9</v>
      </c>
      <c r="P29" s="16">
        <f t="shared" si="15"/>
        <v>76</v>
      </c>
    </row>
    <row r="30" spans="1:16" ht="15.5" x14ac:dyDescent="0.35">
      <c r="A30" s="1"/>
      <c r="B30" s="5" t="s">
        <v>40</v>
      </c>
      <c r="C30" s="6">
        <v>21</v>
      </c>
      <c r="D30" s="6">
        <v>20</v>
      </c>
      <c r="E30" s="6">
        <v>19</v>
      </c>
      <c r="F30" s="6">
        <v>23</v>
      </c>
      <c r="G30" s="6">
        <v>22</v>
      </c>
      <c r="H30" s="6">
        <v>30</v>
      </c>
      <c r="I30" s="6">
        <v>25</v>
      </c>
      <c r="J30" s="6">
        <v>20</v>
      </c>
      <c r="K30" s="6">
        <v>25</v>
      </c>
      <c r="L30" s="6">
        <v>22</v>
      </c>
      <c r="M30" s="6">
        <v>34</v>
      </c>
      <c r="N30" s="6">
        <v>20</v>
      </c>
      <c r="P30" s="16">
        <f t="shared" si="15"/>
        <v>281</v>
      </c>
    </row>
    <row r="31" spans="1:16" ht="15.5" x14ac:dyDescent="0.35">
      <c r="A31" s="1"/>
      <c r="B31" s="5" t="s">
        <v>41</v>
      </c>
      <c r="C31" s="6">
        <v>3</v>
      </c>
      <c r="D31" s="6">
        <v>2</v>
      </c>
      <c r="E31" s="6">
        <v>3</v>
      </c>
      <c r="F31" s="6">
        <v>4</v>
      </c>
      <c r="G31" s="6">
        <v>6</v>
      </c>
      <c r="H31" s="6">
        <v>7</v>
      </c>
      <c r="I31" s="6">
        <v>8</v>
      </c>
      <c r="J31" s="6">
        <v>5</v>
      </c>
      <c r="K31" s="6">
        <v>4</v>
      </c>
      <c r="L31" s="6">
        <v>4</v>
      </c>
      <c r="M31" s="6">
        <v>2</v>
      </c>
      <c r="N31" s="6">
        <v>5</v>
      </c>
      <c r="P31" s="16">
        <f t="shared" si="15"/>
        <v>53</v>
      </c>
    </row>
    <row r="32" spans="1:16" ht="15.5" x14ac:dyDescent="0.35">
      <c r="A32" s="1"/>
      <c r="B32" s="5" t="s">
        <v>42</v>
      </c>
      <c r="C32" s="6">
        <f>C29*0.9</f>
        <v>9</v>
      </c>
      <c r="D32" s="6">
        <f t="shared" ref="D32:N32" si="16">D29*0.9</f>
        <v>12.6</v>
      </c>
      <c r="E32" s="6">
        <f t="shared" si="16"/>
        <v>8.1</v>
      </c>
      <c r="F32" s="6">
        <f t="shared" si="16"/>
        <v>5.4</v>
      </c>
      <c r="G32" s="6">
        <f t="shared" si="16"/>
        <v>4.5</v>
      </c>
      <c r="H32" s="6">
        <f t="shared" si="16"/>
        <v>1.8</v>
      </c>
      <c r="I32" s="6">
        <f t="shared" si="16"/>
        <v>1.8</v>
      </c>
      <c r="J32" s="6">
        <f t="shared" si="16"/>
        <v>0.9</v>
      </c>
      <c r="K32" s="6">
        <f t="shared" si="16"/>
        <v>3.6</v>
      </c>
      <c r="L32" s="6">
        <f t="shared" si="16"/>
        <v>5.4</v>
      </c>
      <c r="M32" s="6">
        <f t="shared" si="16"/>
        <v>7.2</v>
      </c>
      <c r="N32" s="6">
        <f t="shared" si="16"/>
        <v>8.1</v>
      </c>
      <c r="P32" s="16">
        <f t="shared" si="15"/>
        <v>68.399999999999991</v>
      </c>
    </row>
    <row r="33" spans="1:16" ht="15.5" x14ac:dyDescent="0.35">
      <c r="A33" s="1"/>
      <c r="B33" s="5" t="s">
        <v>43</v>
      </c>
      <c r="C33" s="6">
        <f>C29*1.19</f>
        <v>11.899999999999999</v>
      </c>
      <c r="D33" s="6">
        <f t="shared" ref="D33:N33" si="17">D29*1.19</f>
        <v>16.66</v>
      </c>
      <c r="E33" s="6">
        <f t="shared" si="17"/>
        <v>10.709999999999999</v>
      </c>
      <c r="F33" s="6">
        <f t="shared" si="17"/>
        <v>7.14</v>
      </c>
      <c r="G33" s="6">
        <f t="shared" si="17"/>
        <v>5.9499999999999993</v>
      </c>
      <c r="H33" s="6">
        <f t="shared" si="17"/>
        <v>2.38</v>
      </c>
      <c r="I33" s="6">
        <f t="shared" si="17"/>
        <v>2.38</v>
      </c>
      <c r="J33" s="6">
        <f t="shared" si="17"/>
        <v>1.19</v>
      </c>
      <c r="K33" s="6">
        <f t="shared" si="17"/>
        <v>4.76</v>
      </c>
      <c r="L33" s="6">
        <f t="shared" si="17"/>
        <v>7.14</v>
      </c>
      <c r="M33" s="6">
        <f t="shared" si="17"/>
        <v>9.52</v>
      </c>
      <c r="N33" s="6">
        <f t="shared" si="17"/>
        <v>10.709999999999999</v>
      </c>
      <c r="P33" s="16">
        <f t="shared" si="15"/>
        <v>90.439999999999984</v>
      </c>
    </row>
    <row r="34" spans="1:16" ht="15.5" x14ac:dyDescent="0.35">
      <c r="A34" s="1"/>
      <c r="B34" s="5" t="s">
        <v>44</v>
      </c>
      <c r="C34" s="6">
        <f>C30*0.45</f>
        <v>9.4500000000000011</v>
      </c>
      <c r="D34" s="6">
        <f t="shared" ref="D34:N34" si="18">D30*0.45</f>
        <v>9</v>
      </c>
      <c r="E34" s="6">
        <f t="shared" si="18"/>
        <v>8.5500000000000007</v>
      </c>
      <c r="F34" s="6">
        <f t="shared" si="18"/>
        <v>10.35</v>
      </c>
      <c r="G34" s="6">
        <f t="shared" si="18"/>
        <v>9.9</v>
      </c>
      <c r="H34" s="6">
        <f t="shared" si="18"/>
        <v>13.5</v>
      </c>
      <c r="I34" s="6">
        <f t="shared" si="18"/>
        <v>11.25</v>
      </c>
      <c r="J34" s="6">
        <f t="shared" si="18"/>
        <v>9</v>
      </c>
      <c r="K34" s="6">
        <f t="shared" si="18"/>
        <v>11.25</v>
      </c>
      <c r="L34" s="6">
        <f t="shared" si="18"/>
        <v>9.9</v>
      </c>
      <c r="M34" s="6">
        <f t="shared" si="18"/>
        <v>15.3</v>
      </c>
      <c r="N34" s="6">
        <f t="shared" si="18"/>
        <v>9</v>
      </c>
      <c r="P34" s="16">
        <f t="shared" si="15"/>
        <v>126.45</v>
      </c>
    </row>
    <row r="35" spans="1:16" ht="16" thickBot="1" x14ac:dyDescent="0.4">
      <c r="A35" s="3" t="s">
        <v>22</v>
      </c>
      <c r="B35" s="4"/>
      <c r="C35" s="7">
        <f>SUM(C27:C34)</f>
        <v>74.290000000000006</v>
      </c>
      <c r="D35" s="7">
        <f t="shared" ref="D35:M35" si="19">SUM(D27:D34)</f>
        <v>87.04</v>
      </c>
      <c r="E35" s="7">
        <f t="shared" si="19"/>
        <v>68.3</v>
      </c>
      <c r="F35" s="7">
        <f t="shared" si="19"/>
        <v>64.41</v>
      </c>
      <c r="G35" s="7">
        <f t="shared" si="19"/>
        <v>61.87</v>
      </c>
      <c r="H35" s="7">
        <f t="shared" si="19"/>
        <v>63.78</v>
      </c>
      <c r="I35" s="7">
        <f t="shared" si="19"/>
        <v>57.53</v>
      </c>
      <c r="J35" s="7">
        <f t="shared" si="19"/>
        <v>42.769999999999996</v>
      </c>
      <c r="K35" s="7">
        <f t="shared" si="19"/>
        <v>62.55</v>
      </c>
      <c r="L35" s="7">
        <f t="shared" si="19"/>
        <v>65.8</v>
      </c>
      <c r="M35" s="7">
        <f t="shared" si="19"/>
        <v>88.8</v>
      </c>
      <c r="N35" s="7">
        <f>SUM(N27:N34)</f>
        <v>76.010000000000005</v>
      </c>
      <c r="O35" s="8"/>
      <c r="P35" s="17">
        <f t="shared" si="15"/>
        <v>813.14999999999975</v>
      </c>
    </row>
    <row r="36" spans="1:16" ht="16" thickBot="1" x14ac:dyDescent="0.4">
      <c r="A36" s="19"/>
      <c r="B36" s="20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P36" s="21"/>
    </row>
    <row r="37" spans="1:16" ht="18.5" x14ac:dyDescent="0.45">
      <c r="A37" s="12" t="s">
        <v>0</v>
      </c>
      <c r="B37" s="13" t="s">
        <v>1</v>
      </c>
      <c r="C37" s="13" t="s">
        <v>2</v>
      </c>
      <c r="D37" s="13" t="s">
        <v>3</v>
      </c>
      <c r="E37" s="13" t="s">
        <v>4</v>
      </c>
      <c r="F37" s="13" t="s">
        <v>5</v>
      </c>
      <c r="G37" s="13" t="s">
        <v>6</v>
      </c>
      <c r="H37" s="13" t="s">
        <v>7</v>
      </c>
      <c r="I37" s="13" t="s">
        <v>8</v>
      </c>
      <c r="J37" s="13" t="s">
        <v>9</v>
      </c>
      <c r="K37" s="13" t="s">
        <v>10</v>
      </c>
      <c r="L37" s="13" t="s">
        <v>11</v>
      </c>
      <c r="M37" s="13" t="s">
        <v>12</v>
      </c>
      <c r="N37" s="13" t="s">
        <v>13</v>
      </c>
      <c r="O37" s="13"/>
      <c r="P37" s="14" t="s">
        <v>57</v>
      </c>
    </row>
    <row r="38" spans="1:16" ht="15.5" x14ac:dyDescent="0.35">
      <c r="A38" s="15" t="s">
        <v>18</v>
      </c>
      <c r="B38" s="5" t="s">
        <v>45</v>
      </c>
      <c r="C38" s="6">
        <f>C10*2.1</f>
        <v>88.2</v>
      </c>
      <c r="D38" s="6">
        <f t="shared" ref="D38:N38" si="20">D10*2.1</f>
        <v>79.8</v>
      </c>
      <c r="E38" s="6">
        <f t="shared" si="20"/>
        <v>117.60000000000001</v>
      </c>
      <c r="F38" s="6">
        <f t="shared" si="20"/>
        <v>126</v>
      </c>
      <c r="G38" s="6">
        <f t="shared" si="20"/>
        <v>126</v>
      </c>
      <c r="H38" s="6">
        <f t="shared" si="20"/>
        <v>111.30000000000001</v>
      </c>
      <c r="I38" s="6">
        <f t="shared" si="20"/>
        <v>88.2</v>
      </c>
      <c r="J38" s="6">
        <f t="shared" si="20"/>
        <v>67.2</v>
      </c>
      <c r="K38" s="6">
        <f t="shared" si="20"/>
        <v>60.900000000000006</v>
      </c>
      <c r="L38" s="6">
        <f t="shared" si="20"/>
        <v>63</v>
      </c>
      <c r="M38" s="6">
        <f t="shared" si="20"/>
        <v>73.5</v>
      </c>
      <c r="N38" s="6">
        <f t="shared" si="20"/>
        <v>21</v>
      </c>
      <c r="P38" s="16">
        <f>SUM(C38:O38)</f>
        <v>1022.7000000000002</v>
      </c>
    </row>
    <row r="39" spans="1:16" ht="15.5" x14ac:dyDescent="0.35">
      <c r="A39" s="1"/>
      <c r="B39" s="5" t="s">
        <v>46</v>
      </c>
      <c r="C39" s="6">
        <f t="shared" ref="C39:N46" si="21">C11*2.1</f>
        <v>73.5</v>
      </c>
      <c r="D39" s="6">
        <f t="shared" si="21"/>
        <v>67.2</v>
      </c>
      <c r="E39" s="6">
        <f t="shared" si="21"/>
        <v>84</v>
      </c>
      <c r="F39" s="6">
        <f t="shared" si="21"/>
        <v>77.7</v>
      </c>
      <c r="G39" s="6">
        <f t="shared" si="21"/>
        <v>73.5</v>
      </c>
      <c r="H39" s="6">
        <f t="shared" si="21"/>
        <v>58.800000000000004</v>
      </c>
      <c r="I39" s="6">
        <f t="shared" si="21"/>
        <v>46.2</v>
      </c>
      <c r="J39" s="6">
        <f t="shared" si="21"/>
        <v>35.700000000000003</v>
      </c>
      <c r="K39" s="6">
        <f t="shared" si="21"/>
        <v>29.400000000000002</v>
      </c>
      <c r="L39" s="6">
        <f t="shared" si="21"/>
        <v>21</v>
      </c>
      <c r="M39" s="6">
        <f t="shared" si="21"/>
        <v>44.1</v>
      </c>
      <c r="N39" s="6">
        <f t="shared" si="21"/>
        <v>46.2</v>
      </c>
      <c r="P39" s="16">
        <f t="shared" ref="P39:P50" si="22">SUM(C39:O39)</f>
        <v>657.30000000000007</v>
      </c>
    </row>
    <row r="40" spans="1:16" ht="15.5" x14ac:dyDescent="0.35">
      <c r="A40" s="1"/>
      <c r="B40" s="5" t="s">
        <v>47</v>
      </c>
      <c r="C40" s="6">
        <f t="shared" si="21"/>
        <v>58.800000000000004</v>
      </c>
      <c r="D40" s="6">
        <f t="shared" si="21"/>
        <v>52.5</v>
      </c>
      <c r="E40" s="6">
        <f t="shared" si="21"/>
        <v>69.3</v>
      </c>
      <c r="F40" s="6">
        <f t="shared" si="21"/>
        <v>63</v>
      </c>
      <c r="G40" s="6">
        <f t="shared" si="21"/>
        <v>58.800000000000004</v>
      </c>
      <c r="H40" s="6">
        <f t="shared" si="21"/>
        <v>44.1</v>
      </c>
      <c r="I40" s="6">
        <f t="shared" si="21"/>
        <v>31.5</v>
      </c>
      <c r="J40" s="6">
        <f t="shared" si="21"/>
        <v>21</v>
      </c>
      <c r="K40" s="6">
        <f t="shared" si="21"/>
        <v>14.700000000000001</v>
      </c>
      <c r="L40" s="6">
        <f t="shared" si="21"/>
        <v>6.3000000000000007</v>
      </c>
      <c r="M40" s="6">
        <f t="shared" si="21"/>
        <v>29.400000000000002</v>
      </c>
      <c r="N40" s="6">
        <f t="shared" si="21"/>
        <v>31.5</v>
      </c>
      <c r="P40" s="16">
        <f t="shared" si="22"/>
        <v>480.90000000000003</v>
      </c>
    </row>
    <row r="41" spans="1:16" ht="15.5" x14ac:dyDescent="0.35">
      <c r="A41" s="1"/>
      <c r="B41" s="5" t="s">
        <v>48</v>
      </c>
      <c r="C41" s="6">
        <f t="shared" si="21"/>
        <v>39.9</v>
      </c>
      <c r="D41" s="6">
        <f t="shared" si="21"/>
        <v>33.6</v>
      </c>
      <c r="E41" s="6">
        <f t="shared" si="21"/>
        <v>50.400000000000006</v>
      </c>
      <c r="F41" s="6">
        <f t="shared" si="21"/>
        <v>44.1</v>
      </c>
      <c r="G41" s="6">
        <f t="shared" si="21"/>
        <v>39.9</v>
      </c>
      <c r="H41" s="6">
        <f t="shared" si="21"/>
        <v>25.200000000000003</v>
      </c>
      <c r="I41" s="6">
        <f t="shared" si="21"/>
        <v>12.600000000000001</v>
      </c>
      <c r="J41" s="6">
        <f t="shared" si="21"/>
        <v>10.5</v>
      </c>
      <c r="K41" s="6">
        <f t="shared" si="21"/>
        <v>6.3000000000000007</v>
      </c>
      <c r="L41" s="6">
        <f t="shared" si="21"/>
        <v>8.4</v>
      </c>
      <c r="M41" s="6">
        <f t="shared" si="21"/>
        <v>10.5</v>
      </c>
      <c r="N41" s="6">
        <f t="shared" si="21"/>
        <v>12.600000000000001</v>
      </c>
      <c r="P41" s="16">
        <f t="shared" si="22"/>
        <v>294.00000000000006</v>
      </c>
    </row>
    <row r="42" spans="1:16" ht="15.5" x14ac:dyDescent="0.35">
      <c r="A42" s="1"/>
      <c r="B42" s="5" t="s">
        <v>49</v>
      </c>
      <c r="C42" s="6">
        <f t="shared" si="21"/>
        <v>58.800000000000004</v>
      </c>
      <c r="D42" s="6">
        <f t="shared" si="21"/>
        <v>52.5</v>
      </c>
      <c r="E42" s="6">
        <f t="shared" si="21"/>
        <v>69.3</v>
      </c>
      <c r="F42" s="6">
        <f t="shared" si="21"/>
        <v>63</v>
      </c>
      <c r="G42" s="6">
        <f t="shared" si="21"/>
        <v>58.800000000000004</v>
      </c>
      <c r="H42" s="6">
        <f t="shared" si="21"/>
        <v>44.1</v>
      </c>
      <c r="I42" s="6">
        <f t="shared" si="21"/>
        <v>31.5</v>
      </c>
      <c r="J42" s="6">
        <f t="shared" si="21"/>
        <v>21</v>
      </c>
      <c r="K42" s="6">
        <f t="shared" si="21"/>
        <v>14.700000000000001</v>
      </c>
      <c r="L42" s="6">
        <f t="shared" si="21"/>
        <v>6.3000000000000007</v>
      </c>
      <c r="M42" s="6">
        <f t="shared" si="21"/>
        <v>29.400000000000002</v>
      </c>
      <c r="N42" s="6">
        <f t="shared" si="21"/>
        <v>31.5</v>
      </c>
      <c r="P42" s="16">
        <f t="shared" si="22"/>
        <v>480.90000000000003</v>
      </c>
    </row>
    <row r="43" spans="1:16" ht="15.5" x14ac:dyDescent="0.35">
      <c r="A43" s="1"/>
      <c r="B43" s="5" t="s">
        <v>50</v>
      </c>
      <c r="C43" s="6">
        <f t="shared" si="21"/>
        <v>48.300000000000004</v>
      </c>
      <c r="D43" s="6">
        <f t="shared" si="21"/>
        <v>42</v>
      </c>
      <c r="E43" s="6">
        <f t="shared" si="21"/>
        <v>58.800000000000004</v>
      </c>
      <c r="F43" s="6">
        <f t="shared" si="21"/>
        <v>52.5</v>
      </c>
      <c r="G43" s="6">
        <f t="shared" si="21"/>
        <v>48.300000000000004</v>
      </c>
      <c r="H43" s="6">
        <f t="shared" si="21"/>
        <v>33.6</v>
      </c>
      <c r="I43" s="6">
        <f t="shared" si="21"/>
        <v>21</v>
      </c>
      <c r="J43" s="6">
        <f t="shared" si="21"/>
        <v>10.5</v>
      </c>
      <c r="K43" s="6">
        <f t="shared" si="21"/>
        <v>4.2</v>
      </c>
      <c r="L43" s="6">
        <f t="shared" si="21"/>
        <v>10.5</v>
      </c>
      <c r="M43" s="6">
        <f t="shared" si="21"/>
        <v>18.900000000000002</v>
      </c>
      <c r="N43" s="6">
        <f t="shared" si="21"/>
        <v>21</v>
      </c>
      <c r="P43" s="16">
        <f t="shared" si="22"/>
        <v>369.6</v>
      </c>
    </row>
    <row r="44" spans="1:16" ht="15.5" x14ac:dyDescent="0.35">
      <c r="A44" s="1"/>
      <c r="B44" s="5" t="s">
        <v>51</v>
      </c>
      <c r="C44" s="6">
        <f t="shared" si="21"/>
        <v>56.7</v>
      </c>
      <c r="D44" s="6">
        <f t="shared" si="21"/>
        <v>48.300000000000004</v>
      </c>
      <c r="E44" s="6">
        <f t="shared" si="21"/>
        <v>86.100000000000009</v>
      </c>
      <c r="F44" s="6">
        <f t="shared" si="21"/>
        <v>94.5</v>
      </c>
      <c r="G44" s="6">
        <f t="shared" si="21"/>
        <v>94.5</v>
      </c>
      <c r="H44" s="6">
        <f t="shared" si="21"/>
        <v>79.8</v>
      </c>
      <c r="I44" s="6">
        <f t="shared" si="21"/>
        <v>56.7</v>
      </c>
      <c r="J44" s="6">
        <f t="shared" si="21"/>
        <v>35.700000000000003</v>
      </c>
      <c r="K44" s="6">
        <f t="shared" si="21"/>
        <v>29.400000000000002</v>
      </c>
      <c r="L44" s="6">
        <f t="shared" si="21"/>
        <v>31.5</v>
      </c>
      <c r="M44" s="6">
        <f t="shared" si="21"/>
        <v>42</v>
      </c>
      <c r="N44" s="6">
        <v>28</v>
      </c>
      <c r="P44" s="16">
        <f t="shared" si="22"/>
        <v>683.2</v>
      </c>
    </row>
    <row r="45" spans="1:16" ht="15.5" x14ac:dyDescent="0.35">
      <c r="A45" s="1"/>
      <c r="B45" s="5" t="s">
        <v>52</v>
      </c>
      <c r="C45" s="6">
        <f t="shared" si="21"/>
        <v>42</v>
      </c>
      <c r="D45" s="6">
        <f t="shared" si="21"/>
        <v>35.700000000000003</v>
      </c>
      <c r="E45" s="6">
        <f t="shared" si="21"/>
        <v>52.5</v>
      </c>
      <c r="F45" s="6">
        <f t="shared" si="21"/>
        <v>46.2</v>
      </c>
      <c r="G45" s="6">
        <f t="shared" si="21"/>
        <v>42</v>
      </c>
      <c r="H45" s="6">
        <f t="shared" si="21"/>
        <v>27.3</v>
      </c>
      <c r="I45" s="6">
        <f t="shared" si="21"/>
        <v>14.700000000000001</v>
      </c>
      <c r="J45" s="6">
        <f t="shared" si="21"/>
        <v>4.2</v>
      </c>
      <c r="K45" s="6">
        <f t="shared" si="21"/>
        <v>4.2</v>
      </c>
      <c r="L45" s="6">
        <f t="shared" si="21"/>
        <v>10.5</v>
      </c>
      <c r="M45" s="6">
        <f t="shared" si="21"/>
        <v>12.600000000000001</v>
      </c>
      <c r="N45" s="6">
        <f t="shared" si="21"/>
        <v>14.700000000000001</v>
      </c>
      <c r="P45" s="16">
        <f t="shared" si="22"/>
        <v>306.59999999999997</v>
      </c>
    </row>
    <row r="46" spans="1:16" ht="15.5" x14ac:dyDescent="0.35">
      <c r="A46" s="1"/>
      <c r="B46" s="5" t="s">
        <v>53</v>
      </c>
      <c r="C46" s="6">
        <f>C18*2.1</f>
        <v>113.4</v>
      </c>
      <c r="D46" s="6">
        <f t="shared" si="21"/>
        <v>79.8</v>
      </c>
      <c r="E46" s="6">
        <f t="shared" si="21"/>
        <v>144.648</v>
      </c>
      <c r="F46" s="6">
        <f t="shared" si="21"/>
        <v>154.97999999999999</v>
      </c>
      <c r="G46" s="6">
        <f t="shared" si="21"/>
        <v>154.97999999999999</v>
      </c>
      <c r="H46" s="6">
        <f t="shared" si="21"/>
        <v>136.899</v>
      </c>
      <c r="I46" s="6">
        <f t="shared" si="21"/>
        <v>108.486</v>
      </c>
      <c r="J46" s="6">
        <f t="shared" si="21"/>
        <v>82.656000000000006</v>
      </c>
      <c r="K46" s="6">
        <f t="shared" si="21"/>
        <v>74.907000000000011</v>
      </c>
      <c r="L46" s="6">
        <f t="shared" si="21"/>
        <v>77.489999999999995</v>
      </c>
      <c r="M46" s="6">
        <f t="shared" si="21"/>
        <v>90.405000000000001</v>
      </c>
      <c r="N46" s="6">
        <f t="shared" si="21"/>
        <v>25.830000000000002</v>
      </c>
      <c r="P46" s="16">
        <f t="shared" si="22"/>
        <v>1244.4809999999998</v>
      </c>
    </row>
    <row r="47" spans="1:16" ht="15.5" x14ac:dyDescent="0.35">
      <c r="A47" s="1"/>
      <c r="B47" s="5" t="s">
        <v>54</v>
      </c>
      <c r="C47" s="6">
        <f t="shared" ref="C47:N49" si="23">C19*2.1</f>
        <v>12.600000000000001</v>
      </c>
      <c r="D47" s="6">
        <f t="shared" si="23"/>
        <v>50.925000000000004</v>
      </c>
      <c r="E47" s="6">
        <f t="shared" si="23"/>
        <v>67.221000000000004</v>
      </c>
      <c r="F47" s="6">
        <f t="shared" si="23"/>
        <v>61.11</v>
      </c>
      <c r="G47" s="6">
        <f t="shared" si="23"/>
        <v>57.036000000000001</v>
      </c>
      <c r="H47" s="6">
        <f t="shared" si="23"/>
        <v>42.777000000000001</v>
      </c>
      <c r="I47" s="6">
        <f t="shared" si="23"/>
        <v>30.555</v>
      </c>
      <c r="J47" s="6">
        <f t="shared" si="23"/>
        <v>20.37</v>
      </c>
      <c r="K47" s="6">
        <f t="shared" si="23"/>
        <v>14.259</v>
      </c>
      <c r="L47" s="6">
        <f t="shared" si="23"/>
        <v>6.1110000000000007</v>
      </c>
      <c r="M47" s="6">
        <f t="shared" si="23"/>
        <v>6.3000000000000007</v>
      </c>
      <c r="N47" s="6">
        <f t="shared" si="23"/>
        <v>8.4</v>
      </c>
      <c r="P47" s="16">
        <f t="shared" si="22"/>
        <v>377.66399999999999</v>
      </c>
    </row>
    <row r="48" spans="1:16" ht="15.5" x14ac:dyDescent="0.35">
      <c r="A48" s="1"/>
      <c r="B48" s="5" t="s">
        <v>55</v>
      </c>
      <c r="C48" s="6">
        <f t="shared" si="23"/>
        <v>147.42000000000002</v>
      </c>
      <c r="D48" s="6">
        <f t="shared" si="23"/>
        <v>103.74</v>
      </c>
      <c r="E48" s="6">
        <f t="shared" si="23"/>
        <v>188.04240000000001</v>
      </c>
      <c r="F48" s="6">
        <f t="shared" si="23"/>
        <v>201.47399999999999</v>
      </c>
      <c r="G48" s="6">
        <f t="shared" si="23"/>
        <v>201.47399999999999</v>
      </c>
      <c r="H48" s="6">
        <f t="shared" si="23"/>
        <v>177.96870000000001</v>
      </c>
      <c r="I48" s="6">
        <f t="shared" si="23"/>
        <v>141.0318</v>
      </c>
      <c r="J48" s="6">
        <f t="shared" si="23"/>
        <v>107.4528</v>
      </c>
      <c r="K48" s="6">
        <f t="shared" si="23"/>
        <v>97.379100000000008</v>
      </c>
      <c r="L48" s="6">
        <f t="shared" si="23"/>
        <v>100.73699999999999</v>
      </c>
      <c r="M48" s="6">
        <f t="shared" si="23"/>
        <v>117.5265</v>
      </c>
      <c r="N48" s="6">
        <f t="shared" si="23"/>
        <v>33.579000000000008</v>
      </c>
      <c r="P48" s="16">
        <f t="shared" si="22"/>
        <v>1617.8253000000002</v>
      </c>
    </row>
    <row r="49" spans="1:16" ht="15.5" x14ac:dyDescent="0.35">
      <c r="A49" s="1"/>
      <c r="B49" s="5" t="s">
        <v>56</v>
      </c>
      <c r="C49" s="6">
        <f t="shared" si="23"/>
        <v>50.567999999999998</v>
      </c>
      <c r="D49" s="6">
        <f t="shared" si="23"/>
        <v>45.15</v>
      </c>
      <c r="E49" s="6">
        <f t="shared" si="23"/>
        <v>59.597999999999999</v>
      </c>
      <c r="F49" s="6">
        <f t="shared" si="23"/>
        <v>54.180000000000007</v>
      </c>
      <c r="G49" s="6">
        <f t="shared" si="23"/>
        <v>50.567999999999998</v>
      </c>
      <c r="H49" s="6">
        <f t="shared" si="23"/>
        <v>37.926000000000002</v>
      </c>
      <c r="I49" s="6">
        <f t="shared" si="23"/>
        <v>27.090000000000003</v>
      </c>
      <c r="J49" s="6">
        <f t="shared" si="23"/>
        <v>18.059999999999999</v>
      </c>
      <c r="K49" s="6">
        <f t="shared" si="23"/>
        <v>12.641999999999999</v>
      </c>
      <c r="L49" s="6">
        <f t="shared" si="23"/>
        <v>5.4180000000000001</v>
      </c>
      <c r="M49" s="6">
        <f t="shared" si="23"/>
        <v>25.283999999999999</v>
      </c>
      <c r="N49" s="6">
        <f t="shared" si="23"/>
        <v>27.090000000000003</v>
      </c>
      <c r="P49" s="16">
        <f t="shared" si="22"/>
        <v>413.57399999999996</v>
      </c>
    </row>
    <row r="50" spans="1:16" ht="16" thickBot="1" x14ac:dyDescent="0.4">
      <c r="A50" s="23" t="s">
        <v>22</v>
      </c>
      <c r="B50" s="18"/>
      <c r="C50" s="7">
        <f>SUM(C38:C49)</f>
        <v>790.1880000000001</v>
      </c>
      <c r="D50" s="7">
        <f t="shared" ref="D50:N50" si="24">SUM(D38:D49)</f>
        <v>691.21500000000003</v>
      </c>
      <c r="E50" s="7">
        <f t="shared" si="24"/>
        <v>1047.5094000000001</v>
      </c>
      <c r="F50" s="7">
        <f t="shared" si="24"/>
        <v>1038.7440000000001</v>
      </c>
      <c r="G50" s="7">
        <f t="shared" si="24"/>
        <v>1005.8579999999999</v>
      </c>
      <c r="H50" s="7">
        <f t="shared" si="24"/>
        <v>819.77070000000026</v>
      </c>
      <c r="I50" s="7">
        <f t="shared" si="24"/>
        <v>609.56280000000004</v>
      </c>
      <c r="J50" s="7">
        <f t="shared" si="24"/>
        <v>434.33880000000005</v>
      </c>
      <c r="K50" s="7">
        <f t="shared" si="24"/>
        <v>362.9871</v>
      </c>
      <c r="L50" s="7">
        <f t="shared" si="24"/>
        <v>347.25599999999997</v>
      </c>
      <c r="M50" s="7">
        <f t="shared" si="24"/>
        <v>499.91550000000007</v>
      </c>
      <c r="N50" s="7">
        <f t="shared" si="24"/>
        <v>301.399</v>
      </c>
      <c r="O50" s="8"/>
      <c r="P50" s="17">
        <f t="shared" si="22"/>
        <v>7948.7443000000012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'2014'!C38:N38</xm:f>
              <xm:sqref>O38</xm:sqref>
            </x14:sparkline>
            <x14:sparkline>
              <xm:f>'2014'!C39:N39</xm:f>
              <xm:sqref>O39</xm:sqref>
            </x14:sparkline>
            <x14:sparkline>
              <xm:f>'2014'!C40:N40</xm:f>
              <xm:sqref>O40</xm:sqref>
            </x14:sparkline>
            <x14:sparkline>
              <xm:f>'2014'!C41:N41</xm:f>
              <xm:sqref>O41</xm:sqref>
            </x14:sparkline>
            <x14:sparkline>
              <xm:f>'2014'!C42:N42</xm:f>
              <xm:sqref>O42</xm:sqref>
            </x14:sparkline>
            <x14:sparkline>
              <xm:f>'2014'!C43:N43</xm:f>
              <xm:sqref>O43</xm:sqref>
            </x14:sparkline>
            <x14:sparkline>
              <xm:f>'2014'!C44:N44</xm:f>
              <xm:sqref>O44</xm:sqref>
            </x14:sparkline>
            <x14:sparkline>
              <xm:f>'2014'!C45:N45</xm:f>
              <xm:sqref>O45</xm:sqref>
            </x14:sparkline>
            <x14:sparkline>
              <xm:f>'2014'!C46:N46</xm:f>
              <xm:sqref>O46</xm:sqref>
            </x14:sparkline>
            <x14:sparkline>
              <xm:f>'2014'!C47:N47</xm:f>
              <xm:sqref>O47</xm:sqref>
            </x14:sparkline>
            <x14:sparkline>
              <xm:f>'2014'!C48:N48</xm:f>
              <xm:sqref>O48</xm:sqref>
            </x14:sparkline>
            <x14:sparkline>
              <xm:f>'2014'!C49:N49</xm:f>
              <xm:sqref>O49</xm:sqref>
            </x14:sparkline>
            <x14:sparkline>
              <xm:f>'2014'!C50:N50</xm:f>
              <xm:sqref>O50</xm:sqref>
            </x14:sparkline>
          </x14:sparklines>
        </x14:sparklineGroup>
        <x14:sparklineGroup type="column" displayEmptyCellsAs="gap" xr2:uid="{00000000-0003-0000-0100-00000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'2014'!C28:N28</xm:f>
              <xm:sqref>O28</xm:sqref>
            </x14:sparkline>
            <x14:sparkline>
              <xm:f>'2014'!C29:N29</xm:f>
              <xm:sqref>O29</xm:sqref>
            </x14:sparkline>
            <x14:sparkline>
              <xm:f>'2014'!C30:N30</xm:f>
              <xm:sqref>O30</xm:sqref>
            </x14:sparkline>
            <x14:sparkline>
              <xm:f>'2014'!C31:N31</xm:f>
              <xm:sqref>O31</xm:sqref>
            </x14:sparkline>
            <x14:sparkline>
              <xm:f>'2014'!C32:N32</xm:f>
              <xm:sqref>O32</xm:sqref>
            </x14:sparkline>
            <x14:sparkline>
              <xm:f>'2014'!C33:N33</xm:f>
              <xm:sqref>O33</xm:sqref>
            </x14:sparkline>
            <x14:sparkline>
              <xm:f>'2014'!C34:N34</xm:f>
              <xm:sqref>O34</xm:sqref>
            </x14:sparkline>
            <x14:sparkline>
              <xm:f>'2014'!C35:N35</xm:f>
              <xm:sqref>O35</xm:sqref>
            </x14:sparkline>
            <x14:sparkline>
              <xm:f>'2014'!C36:N36</xm:f>
              <xm:sqref>O36</xm:sqref>
            </x14:sparkline>
          </x14:sparklines>
        </x14:sparklineGroup>
        <x14:sparklineGroup type="column" displayEmptyCellsAs="gap" xr2:uid="{00000000-0003-0000-0100-00000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'2014'!C27:N27</xm:f>
              <xm:sqref>O27</xm:sqref>
            </x14:sparkline>
          </x14:sparklines>
        </x14:sparklineGroup>
        <x14:sparklineGroup type="column" displayEmptyCellsAs="gap" xr2:uid="{00000000-0003-0000-0100-00000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'2014'!C4:N4</xm:f>
              <xm:sqref>O4</xm:sqref>
            </x14:sparkline>
            <x14:sparkline>
              <xm:f>'2014'!C5:N5</xm:f>
              <xm:sqref>O5</xm:sqref>
            </x14:sparkline>
            <x14:sparkline>
              <xm:f>'2014'!C6:N6</xm:f>
              <xm:sqref>O6</xm:sqref>
            </x14:sparkline>
            <x14:sparkline>
              <xm:f>'2014'!C7:N7</xm:f>
              <xm:sqref>O7</xm:sqref>
            </x14:sparkline>
            <x14:sparkline>
              <xm:f>'2014'!C8:N8</xm:f>
              <xm:sqref>O8</xm:sqref>
            </x14:sparkline>
          </x14:sparklines>
        </x14:sparklineGroup>
        <x14:sparklineGroup type="column" displayEmptyCellsAs="gap" xr2:uid="{00000000-0003-0000-0100-00000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'2014'!C10:N10</xm:f>
              <xm:sqref>O10</xm:sqref>
            </x14:sparkline>
            <x14:sparkline>
              <xm:f>'2014'!C11:N11</xm:f>
              <xm:sqref>O11</xm:sqref>
            </x14:sparkline>
            <x14:sparkline>
              <xm:f>'2014'!C12:N12</xm:f>
              <xm:sqref>O12</xm:sqref>
            </x14:sparkline>
            <x14:sparkline>
              <xm:f>'2014'!C13:N13</xm:f>
              <xm:sqref>O13</xm:sqref>
            </x14:sparkline>
            <x14:sparkline>
              <xm:f>'2014'!C14:N14</xm:f>
              <xm:sqref>O14</xm:sqref>
            </x14:sparkline>
            <x14:sparkline>
              <xm:f>'2014'!C15:N15</xm:f>
              <xm:sqref>O15</xm:sqref>
            </x14:sparkline>
            <x14:sparkline>
              <xm:f>'2014'!C16:N16</xm:f>
              <xm:sqref>O16</xm:sqref>
            </x14:sparkline>
            <x14:sparkline>
              <xm:f>'2014'!C17:N17</xm:f>
              <xm:sqref>O17</xm:sqref>
            </x14:sparkline>
            <x14:sparkline>
              <xm:f>'2014'!C18:N18</xm:f>
              <xm:sqref>O18</xm:sqref>
            </x14:sparkline>
            <x14:sparkline>
              <xm:f>'2014'!C19:N19</xm:f>
              <xm:sqref>O19</xm:sqref>
            </x14:sparkline>
            <x14:sparkline>
              <xm:f>'2014'!C20:N20</xm:f>
              <xm:sqref>O20</xm:sqref>
            </x14:sparkline>
            <x14:sparkline>
              <xm:f>'2014'!C21:N21</xm:f>
              <xm:sqref>O21</xm:sqref>
            </x14:sparkline>
            <x14:sparkline>
              <xm:f>'2014'!C22:N22</xm:f>
              <xm:sqref>O22</xm:sqref>
            </x14:sparkline>
            <x14:sparkline>
              <xm:f>'2014'!C23:N23</xm:f>
              <xm:sqref>O23</xm:sqref>
            </x14:sparkline>
            <x14:sparkline>
              <xm:f>'2014'!C24:N24</xm:f>
              <xm:sqref>O24</xm:sqref>
            </x14:sparkline>
            <x14:sparkline>
              <xm:f>'2014'!C25:N25</xm:f>
              <xm:sqref>O25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workbookViewId="0">
      <selection activeCell="A2" sqref="A2"/>
    </sheetView>
  </sheetViews>
  <sheetFormatPr defaultRowHeight="14.5" x14ac:dyDescent="0.35"/>
  <cols>
    <col min="1" max="1" width="14" customWidth="1"/>
    <col min="2" max="2" width="17.1796875" customWidth="1"/>
    <col min="16" max="16" width="12.26953125" bestFit="1" customWidth="1"/>
  </cols>
  <sheetData>
    <row r="1" spans="1:16" ht="22" x14ac:dyDescent="0.65">
      <c r="A1" s="11" t="s">
        <v>60</v>
      </c>
    </row>
    <row r="2" spans="1:16" ht="15" thickBot="1" x14ac:dyDescent="0.4">
      <c r="A2" t="s">
        <v>58</v>
      </c>
    </row>
    <row r="3" spans="1:16" ht="18.5" x14ac:dyDescent="0.45">
      <c r="A3" s="12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13" t="s">
        <v>12</v>
      </c>
      <c r="N3" s="13" t="s">
        <v>13</v>
      </c>
      <c r="O3" s="13"/>
      <c r="P3" s="14" t="s">
        <v>57</v>
      </c>
    </row>
    <row r="4" spans="1:16" ht="15.5" x14ac:dyDescent="0.35">
      <c r="A4" s="15" t="s">
        <v>15</v>
      </c>
      <c r="B4" s="2" t="s">
        <v>19</v>
      </c>
      <c r="C4">
        <v>2074</v>
      </c>
      <c r="D4">
        <v>2003</v>
      </c>
      <c r="E4">
        <v>2509</v>
      </c>
      <c r="F4">
        <v>2980</v>
      </c>
      <c r="G4">
        <v>3018</v>
      </c>
      <c r="H4">
        <v>3020</v>
      </c>
      <c r="I4">
        <v>2846</v>
      </c>
      <c r="J4">
        <v>2571</v>
      </c>
      <c r="K4">
        <v>2187</v>
      </c>
      <c r="L4">
        <v>2547</v>
      </c>
      <c r="M4">
        <v>3652</v>
      </c>
      <c r="N4">
        <v>3172</v>
      </c>
      <c r="P4" s="10">
        <f>SUM(C4:O4)</f>
        <v>32579</v>
      </c>
    </row>
    <row r="5" spans="1:16" ht="15.5" x14ac:dyDescent="0.35">
      <c r="A5" s="1"/>
      <c r="B5" s="2" t="s">
        <v>20</v>
      </c>
      <c r="C5">
        <v>1983</v>
      </c>
      <c r="D5">
        <v>1040</v>
      </c>
      <c r="E5">
        <v>1487</v>
      </c>
      <c r="F5">
        <v>2492</v>
      </c>
      <c r="G5">
        <v>2788</v>
      </c>
      <c r="H5">
        <v>2180</v>
      </c>
      <c r="I5">
        <v>1982</v>
      </c>
      <c r="J5">
        <v>1700</v>
      </c>
      <c r="K5">
        <v>1542</v>
      </c>
      <c r="L5">
        <v>2007</v>
      </c>
      <c r="M5">
        <v>3017</v>
      </c>
      <c r="N5">
        <v>2980</v>
      </c>
      <c r="P5" s="10">
        <f t="shared" ref="P5:P7" si="0">SUM(C5:O5)</f>
        <v>25198</v>
      </c>
    </row>
    <row r="6" spans="1:16" ht="15.5" x14ac:dyDescent="0.35">
      <c r="A6" s="1"/>
      <c r="B6" s="2" t="s">
        <v>21</v>
      </c>
      <c r="C6">
        <v>680</v>
      </c>
      <c r="D6">
        <v>679</v>
      </c>
      <c r="E6">
        <v>912</v>
      </c>
      <c r="F6">
        <v>1003</v>
      </c>
      <c r="G6">
        <v>1118</v>
      </c>
      <c r="H6">
        <v>1072</v>
      </c>
      <c r="I6">
        <v>977</v>
      </c>
      <c r="J6">
        <v>878</v>
      </c>
      <c r="K6">
        <v>765</v>
      </c>
      <c r="L6">
        <v>862</v>
      </c>
      <c r="M6">
        <v>890</v>
      </c>
      <c r="N6">
        <v>705</v>
      </c>
      <c r="P6" s="10">
        <f t="shared" si="0"/>
        <v>10541</v>
      </c>
    </row>
    <row r="7" spans="1:16" ht="16" thickBot="1" x14ac:dyDescent="0.4">
      <c r="A7" s="3" t="s">
        <v>22</v>
      </c>
      <c r="B7" s="4"/>
      <c r="C7" s="8">
        <f>SUM(C4:C6)</f>
        <v>4737</v>
      </c>
      <c r="D7" s="8">
        <f t="shared" ref="D7:N7" si="1">SUM(D4:D6)</f>
        <v>3722</v>
      </c>
      <c r="E7" s="8">
        <f t="shared" si="1"/>
        <v>4908</v>
      </c>
      <c r="F7" s="8">
        <f t="shared" si="1"/>
        <v>6475</v>
      </c>
      <c r="G7" s="8">
        <f t="shared" si="1"/>
        <v>6924</v>
      </c>
      <c r="H7" s="8">
        <f t="shared" si="1"/>
        <v>6272</v>
      </c>
      <c r="I7" s="8">
        <f t="shared" si="1"/>
        <v>5805</v>
      </c>
      <c r="J7" s="8">
        <f t="shared" si="1"/>
        <v>5149</v>
      </c>
      <c r="K7" s="8">
        <f t="shared" si="1"/>
        <v>4494</v>
      </c>
      <c r="L7" s="8">
        <f t="shared" si="1"/>
        <v>5416</v>
      </c>
      <c r="M7" s="8">
        <f t="shared" si="1"/>
        <v>7559</v>
      </c>
      <c r="N7" s="8">
        <f t="shared" si="1"/>
        <v>6857</v>
      </c>
      <c r="O7" s="8"/>
      <c r="P7" s="9">
        <f t="shared" si="0"/>
        <v>68318</v>
      </c>
    </row>
    <row r="8" spans="1:16" ht="16" thickBot="1" x14ac:dyDescent="0.4">
      <c r="A8" s="19"/>
      <c r="B8" s="20"/>
      <c r="P8" s="22"/>
    </row>
    <row r="9" spans="1:16" ht="18.5" x14ac:dyDescent="0.45">
      <c r="A9" s="12" t="s">
        <v>0</v>
      </c>
      <c r="B9" s="13" t="s">
        <v>1</v>
      </c>
      <c r="C9" s="13" t="s">
        <v>2</v>
      </c>
      <c r="D9" s="13" t="s">
        <v>3</v>
      </c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/>
      <c r="P9" s="14" t="s">
        <v>57</v>
      </c>
    </row>
    <row r="10" spans="1:16" ht="15.5" x14ac:dyDescent="0.35">
      <c r="A10" s="15" t="s">
        <v>16</v>
      </c>
      <c r="B10" s="5" t="s">
        <v>23</v>
      </c>
      <c r="C10" s="6">
        <v>42</v>
      </c>
      <c r="D10" s="6">
        <v>38</v>
      </c>
      <c r="E10" s="6">
        <v>56</v>
      </c>
      <c r="F10" s="6">
        <v>60</v>
      </c>
      <c r="G10" s="6">
        <v>60</v>
      </c>
      <c r="H10" s="6">
        <v>53</v>
      </c>
      <c r="I10" s="6">
        <v>42</v>
      </c>
      <c r="J10" s="6">
        <v>32</v>
      </c>
      <c r="K10" s="6">
        <v>29</v>
      </c>
      <c r="L10" s="6">
        <v>30</v>
      </c>
      <c r="M10" s="6">
        <v>35</v>
      </c>
      <c r="N10" s="6">
        <v>10</v>
      </c>
      <c r="P10" s="16">
        <f>SUM(C10:O10)</f>
        <v>487</v>
      </c>
    </row>
    <row r="11" spans="1:16" ht="15.5" x14ac:dyDescent="0.35">
      <c r="A11" s="1"/>
      <c r="B11" s="5" t="s">
        <v>24</v>
      </c>
      <c r="C11" s="6">
        <v>35</v>
      </c>
      <c r="D11" s="6">
        <v>32</v>
      </c>
      <c r="E11" s="6">
        <v>40</v>
      </c>
      <c r="F11" s="6">
        <v>37</v>
      </c>
      <c r="G11" s="6">
        <v>35</v>
      </c>
      <c r="H11" s="6">
        <v>28</v>
      </c>
      <c r="I11" s="6">
        <v>22</v>
      </c>
      <c r="J11" s="6">
        <v>17</v>
      </c>
      <c r="K11" s="6">
        <v>14</v>
      </c>
      <c r="L11" s="6">
        <v>10</v>
      </c>
      <c r="M11" s="6">
        <v>21</v>
      </c>
      <c r="N11" s="6">
        <v>22</v>
      </c>
      <c r="P11" s="16">
        <f t="shared" ref="P11:P24" si="2">SUM(C11:O11)</f>
        <v>313</v>
      </c>
    </row>
    <row r="12" spans="1:16" ht="15.5" x14ac:dyDescent="0.35">
      <c r="A12" s="1"/>
      <c r="B12" s="5" t="s">
        <v>25</v>
      </c>
      <c r="C12" s="6">
        <f>C11-7</f>
        <v>28</v>
      </c>
      <c r="D12" s="6">
        <f t="shared" ref="D12:N12" si="3">D11-7</f>
        <v>25</v>
      </c>
      <c r="E12" s="6">
        <f t="shared" si="3"/>
        <v>33</v>
      </c>
      <c r="F12" s="6">
        <f t="shared" si="3"/>
        <v>30</v>
      </c>
      <c r="G12" s="6">
        <f t="shared" si="3"/>
        <v>28</v>
      </c>
      <c r="H12" s="6">
        <f t="shared" si="3"/>
        <v>21</v>
      </c>
      <c r="I12" s="6">
        <f t="shared" si="3"/>
        <v>15</v>
      </c>
      <c r="J12" s="6">
        <f t="shared" si="3"/>
        <v>10</v>
      </c>
      <c r="K12" s="6">
        <f t="shared" si="3"/>
        <v>7</v>
      </c>
      <c r="L12" s="6">
        <f t="shared" si="3"/>
        <v>3</v>
      </c>
      <c r="M12" s="6">
        <f t="shared" si="3"/>
        <v>14</v>
      </c>
      <c r="N12" s="6">
        <f t="shared" si="3"/>
        <v>15</v>
      </c>
      <c r="P12" s="16">
        <f t="shared" si="2"/>
        <v>229</v>
      </c>
    </row>
    <row r="13" spans="1:16" ht="15.5" x14ac:dyDescent="0.35">
      <c r="A13" s="1"/>
      <c r="B13" s="5" t="s">
        <v>26</v>
      </c>
      <c r="C13" s="6">
        <f>C12-9</f>
        <v>19</v>
      </c>
      <c r="D13" s="6">
        <f t="shared" ref="D13:N13" si="4">D12-9</f>
        <v>16</v>
      </c>
      <c r="E13" s="6">
        <f t="shared" si="4"/>
        <v>24</v>
      </c>
      <c r="F13" s="6">
        <f t="shared" si="4"/>
        <v>21</v>
      </c>
      <c r="G13" s="6">
        <f t="shared" si="4"/>
        <v>19</v>
      </c>
      <c r="H13" s="6">
        <f t="shared" si="4"/>
        <v>12</v>
      </c>
      <c r="I13" s="6">
        <f t="shared" si="4"/>
        <v>6</v>
      </c>
      <c r="J13" s="6">
        <v>5</v>
      </c>
      <c r="K13" s="6">
        <v>3</v>
      </c>
      <c r="L13" s="6">
        <v>4</v>
      </c>
      <c r="M13" s="6">
        <f t="shared" si="4"/>
        <v>5</v>
      </c>
      <c r="N13" s="6">
        <f t="shared" si="4"/>
        <v>6</v>
      </c>
      <c r="P13" s="16">
        <f t="shared" si="2"/>
        <v>140</v>
      </c>
    </row>
    <row r="14" spans="1:16" ht="15.5" x14ac:dyDescent="0.35">
      <c r="A14" s="1"/>
      <c r="B14" s="5" t="s">
        <v>27</v>
      </c>
      <c r="C14" s="6">
        <v>28</v>
      </c>
      <c r="D14" s="6">
        <v>25</v>
      </c>
      <c r="E14" s="6">
        <v>33</v>
      </c>
      <c r="F14" s="6">
        <v>30</v>
      </c>
      <c r="G14" s="6">
        <v>28</v>
      </c>
      <c r="H14" s="6">
        <v>21</v>
      </c>
      <c r="I14" s="6">
        <v>15</v>
      </c>
      <c r="J14" s="6">
        <v>10</v>
      </c>
      <c r="K14" s="6">
        <v>7</v>
      </c>
      <c r="L14" s="6">
        <v>3</v>
      </c>
      <c r="M14" s="6">
        <v>14</v>
      </c>
      <c r="N14" s="6">
        <v>15</v>
      </c>
      <c r="P14" s="16">
        <f t="shared" si="2"/>
        <v>229</v>
      </c>
    </row>
    <row r="15" spans="1:16" ht="15.5" x14ac:dyDescent="0.35">
      <c r="A15" s="1"/>
      <c r="B15" s="5" t="s">
        <v>28</v>
      </c>
      <c r="C15" s="6">
        <f>C14-5</f>
        <v>23</v>
      </c>
      <c r="D15" s="6">
        <f t="shared" ref="D15:N15" si="5">D14-5</f>
        <v>20</v>
      </c>
      <c r="E15" s="6">
        <f t="shared" si="5"/>
        <v>28</v>
      </c>
      <c r="F15" s="6">
        <f t="shared" si="5"/>
        <v>25</v>
      </c>
      <c r="G15" s="6">
        <f t="shared" si="5"/>
        <v>23</v>
      </c>
      <c r="H15" s="6">
        <f t="shared" si="5"/>
        <v>16</v>
      </c>
      <c r="I15" s="6">
        <f t="shared" si="5"/>
        <v>10</v>
      </c>
      <c r="J15" s="6">
        <f t="shared" si="5"/>
        <v>5</v>
      </c>
      <c r="K15" s="6">
        <f t="shared" si="5"/>
        <v>2</v>
      </c>
      <c r="L15" s="6">
        <v>5</v>
      </c>
      <c r="M15" s="6">
        <f t="shared" si="5"/>
        <v>9</v>
      </c>
      <c r="N15" s="6">
        <f t="shared" si="5"/>
        <v>10</v>
      </c>
      <c r="P15" s="16">
        <f t="shared" si="2"/>
        <v>176</v>
      </c>
    </row>
    <row r="16" spans="1:16" ht="15.5" x14ac:dyDescent="0.35">
      <c r="A16" s="1"/>
      <c r="B16" s="5" t="s">
        <v>29</v>
      </c>
      <c r="C16" s="6">
        <f>C10-15</f>
        <v>27</v>
      </c>
      <c r="D16" s="6">
        <f t="shared" ref="D16:N17" si="6">D10-15</f>
        <v>23</v>
      </c>
      <c r="E16" s="6">
        <f t="shared" si="6"/>
        <v>41</v>
      </c>
      <c r="F16" s="6">
        <f t="shared" si="6"/>
        <v>45</v>
      </c>
      <c r="G16" s="6">
        <f t="shared" si="6"/>
        <v>45</v>
      </c>
      <c r="H16" s="6">
        <f t="shared" si="6"/>
        <v>38</v>
      </c>
      <c r="I16" s="6">
        <f t="shared" si="6"/>
        <v>27</v>
      </c>
      <c r="J16" s="6">
        <f t="shared" si="6"/>
        <v>17</v>
      </c>
      <c r="K16" s="6">
        <f t="shared" si="6"/>
        <v>14</v>
      </c>
      <c r="L16" s="6">
        <f t="shared" si="6"/>
        <v>15</v>
      </c>
      <c r="M16" s="6">
        <f t="shared" si="6"/>
        <v>20</v>
      </c>
      <c r="N16" s="6">
        <f t="shared" si="6"/>
        <v>-5</v>
      </c>
      <c r="P16" s="16">
        <f t="shared" si="2"/>
        <v>307</v>
      </c>
    </row>
    <row r="17" spans="1:16" ht="15.5" x14ac:dyDescent="0.35">
      <c r="A17" s="1"/>
      <c r="B17" s="5" t="s">
        <v>30</v>
      </c>
      <c r="C17" s="6">
        <f>C11-15</f>
        <v>20</v>
      </c>
      <c r="D17" s="6">
        <f t="shared" si="6"/>
        <v>17</v>
      </c>
      <c r="E17" s="6">
        <f t="shared" si="6"/>
        <v>25</v>
      </c>
      <c r="F17" s="6">
        <f t="shared" si="6"/>
        <v>22</v>
      </c>
      <c r="G17" s="6">
        <f t="shared" si="6"/>
        <v>20</v>
      </c>
      <c r="H17" s="6">
        <f t="shared" si="6"/>
        <v>13</v>
      </c>
      <c r="I17" s="6">
        <f t="shared" si="6"/>
        <v>7</v>
      </c>
      <c r="J17" s="6">
        <f t="shared" si="6"/>
        <v>2</v>
      </c>
      <c r="K17" s="6">
        <v>2</v>
      </c>
      <c r="L17" s="6">
        <v>5</v>
      </c>
      <c r="M17" s="6">
        <f t="shared" si="6"/>
        <v>6</v>
      </c>
      <c r="N17" s="6">
        <f t="shared" si="6"/>
        <v>7</v>
      </c>
      <c r="P17" s="16">
        <f t="shared" si="2"/>
        <v>146</v>
      </c>
    </row>
    <row r="18" spans="1:16" ht="15.5" x14ac:dyDescent="0.35">
      <c r="A18" s="1"/>
      <c r="B18" s="5" t="s">
        <v>31</v>
      </c>
      <c r="C18" s="6">
        <v>54</v>
      </c>
      <c r="D18" s="6">
        <v>38</v>
      </c>
      <c r="E18" s="6">
        <f t="shared" ref="E18:N18" si="7">E10*1.23</f>
        <v>68.88</v>
      </c>
      <c r="F18" s="6">
        <f t="shared" si="7"/>
        <v>73.8</v>
      </c>
      <c r="G18" s="6">
        <f t="shared" si="7"/>
        <v>73.8</v>
      </c>
      <c r="H18" s="6">
        <f t="shared" si="7"/>
        <v>65.19</v>
      </c>
      <c r="I18" s="6">
        <f t="shared" si="7"/>
        <v>51.66</v>
      </c>
      <c r="J18" s="6">
        <f t="shared" si="7"/>
        <v>39.36</v>
      </c>
      <c r="K18" s="6">
        <f t="shared" si="7"/>
        <v>35.67</v>
      </c>
      <c r="L18" s="6">
        <f t="shared" si="7"/>
        <v>36.9</v>
      </c>
      <c r="M18" s="6">
        <f t="shared" si="7"/>
        <v>43.05</v>
      </c>
      <c r="N18" s="6">
        <f t="shared" si="7"/>
        <v>12.3</v>
      </c>
      <c r="P18" s="16">
        <f t="shared" si="2"/>
        <v>592.61</v>
      </c>
    </row>
    <row r="19" spans="1:16" ht="15.5" x14ac:dyDescent="0.35">
      <c r="A19" s="1"/>
      <c r="B19" s="5" t="s">
        <v>32</v>
      </c>
      <c r="C19" s="6">
        <v>6</v>
      </c>
      <c r="D19" s="6">
        <f t="shared" ref="D19:L19" si="8">D12*0.97</f>
        <v>24.25</v>
      </c>
      <c r="E19" s="6">
        <f t="shared" si="8"/>
        <v>32.01</v>
      </c>
      <c r="F19" s="6">
        <f t="shared" si="8"/>
        <v>29.099999999999998</v>
      </c>
      <c r="G19" s="6">
        <f t="shared" si="8"/>
        <v>27.16</v>
      </c>
      <c r="H19" s="6">
        <f t="shared" si="8"/>
        <v>20.37</v>
      </c>
      <c r="I19" s="6">
        <f t="shared" si="8"/>
        <v>14.549999999999999</v>
      </c>
      <c r="J19" s="6">
        <f t="shared" si="8"/>
        <v>9.6999999999999993</v>
      </c>
      <c r="K19" s="6">
        <f t="shared" si="8"/>
        <v>6.79</v>
      </c>
      <c r="L19" s="6">
        <f t="shared" si="8"/>
        <v>2.91</v>
      </c>
      <c r="M19" s="6">
        <v>3</v>
      </c>
      <c r="N19" s="6">
        <v>4</v>
      </c>
      <c r="P19" s="16">
        <f t="shared" si="2"/>
        <v>179.83999999999997</v>
      </c>
    </row>
    <row r="20" spans="1:16" ht="15.5" x14ac:dyDescent="0.35">
      <c r="A20" s="1"/>
      <c r="B20" s="5" t="s">
        <v>33</v>
      </c>
      <c r="C20" s="6">
        <f>C18*1.3</f>
        <v>70.2</v>
      </c>
      <c r="D20" s="6">
        <f t="shared" ref="D20:N20" si="9">D18*1.3</f>
        <v>49.4</v>
      </c>
      <c r="E20" s="6">
        <f t="shared" si="9"/>
        <v>89.543999999999997</v>
      </c>
      <c r="F20" s="6">
        <f t="shared" si="9"/>
        <v>95.94</v>
      </c>
      <c r="G20" s="6">
        <f t="shared" si="9"/>
        <v>95.94</v>
      </c>
      <c r="H20" s="6">
        <f t="shared" si="9"/>
        <v>84.747</v>
      </c>
      <c r="I20" s="6">
        <f t="shared" si="9"/>
        <v>67.158000000000001</v>
      </c>
      <c r="J20" s="6">
        <f t="shared" si="9"/>
        <v>51.167999999999999</v>
      </c>
      <c r="K20" s="6">
        <f t="shared" si="9"/>
        <v>46.371000000000002</v>
      </c>
      <c r="L20" s="6">
        <f t="shared" si="9"/>
        <v>47.97</v>
      </c>
      <c r="M20" s="6">
        <f t="shared" si="9"/>
        <v>55.964999999999996</v>
      </c>
      <c r="N20" s="6">
        <f t="shared" si="9"/>
        <v>15.990000000000002</v>
      </c>
      <c r="P20" s="16">
        <f t="shared" si="2"/>
        <v>770.39300000000003</v>
      </c>
    </row>
    <row r="21" spans="1:16" ht="15.5" x14ac:dyDescent="0.35">
      <c r="A21" s="1"/>
      <c r="B21" s="5" t="s">
        <v>34</v>
      </c>
      <c r="C21" s="6">
        <f>C12*0.86</f>
        <v>24.08</v>
      </c>
      <c r="D21" s="6">
        <f t="shared" ref="D21:N21" si="10">D12*0.86</f>
        <v>21.5</v>
      </c>
      <c r="E21" s="6">
        <f t="shared" si="10"/>
        <v>28.38</v>
      </c>
      <c r="F21" s="6">
        <f t="shared" si="10"/>
        <v>25.8</v>
      </c>
      <c r="G21" s="6">
        <f t="shared" si="10"/>
        <v>24.08</v>
      </c>
      <c r="H21" s="6">
        <f t="shared" si="10"/>
        <v>18.059999999999999</v>
      </c>
      <c r="I21" s="6">
        <f t="shared" si="10"/>
        <v>12.9</v>
      </c>
      <c r="J21" s="6">
        <f t="shared" si="10"/>
        <v>8.6</v>
      </c>
      <c r="K21" s="6">
        <f t="shared" si="10"/>
        <v>6.02</v>
      </c>
      <c r="L21" s="6">
        <f t="shared" si="10"/>
        <v>2.58</v>
      </c>
      <c r="M21" s="6">
        <f t="shared" si="10"/>
        <v>12.04</v>
      </c>
      <c r="N21" s="6">
        <f t="shared" si="10"/>
        <v>12.9</v>
      </c>
      <c r="P21" s="16">
        <f t="shared" si="2"/>
        <v>196.94</v>
      </c>
    </row>
    <row r="22" spans="1:16" ht="15.5" x14ac:dyDescent="0.35">
      <c r="A22" s="1"/>
      <c r="B22" s="5" t="s">
        <v>35</v>
      </c>
      <c r="C22" s="6">
        <f>C18*0.61</f>
        <v>32.94</v>
      </c>
      <c r="D22" s="6">
        <f t="shared" ref="D22:N22" si="11">D18*0.61</f>
        <v>23.18</v>
      </c>
      <c r="E22" s="6">
        <f t="shared" si="11"/>
        <v>42.016799999999996</v>
      </c>
      <c r="F22" s="6">
        <f t="shared" si="11"/>
        <v>45.018000000000001</v>
      </c>
      <c r="G22" s="6">
        <f t="shared" si="11"/>
        <v>45.018000000000001</v>
      </c>
      <c r="H22" s="6">
        <f t="shared" si="11"/>
        <v>39.765899999999995</v>
      </c>
      <c r="I22" s="6">
        <f t="shared" si="11"/>
        <v>31.512599999999996</v>
      </c>
      <c r="J22" s="6">
        <f t="shared" si="11"/>
        <v>24.009599999999999</v>
      </c>
      <c r="K22" s="6">
        <f t="shared" si="11"/>
        <v>21.758700000000001</v>
      </c>
      <c r="L22" s="6">
        <f t="shared" si="11"/>
        <v>22.509</v>
      </c>
      <c r="M22" s="6">
        <f t="shared" si="11"/>
        <v>26.260499999999997</v>
      </c>
      <c r="N22" s="6">
        <f t="shared" si="11"/>
        <v>7.5030000000000001</v>
      </c>
      <c r="P22" s="16">
        <f t="shared" si="2"/>
        <v>361.49209999999994</v>
      </c>
    </row>
    <row r="23" spans="1:16" ht="15.5" x14ac:dyDescent="0.35">
      <c r="A23" s="1"/>
      <c r="B23" s="5" t="s">
        <v>36</v>
      </c>
      <c r="C23" s="6">
        <f>C10*2.1</f>
        <v>88.2</v>
      </c>
      <c r="D23" s="6">
        <f t="shared" ref="D23:N23" si="12">D10*2.1</f>
        <v>79.8</v>
      </c>
      <c r="E23" s="6">
        <f t="shared" si="12"/>
        <v>117.60000000000001</v>
      </c>
      <c r="F23" s="6">
        <f t="shared" si="12"/>
        <v>126</v>
      </c>
      <c r="G23" s="6">
        <f t="shared" si="12"/>
        <v>126</v>
      </c>
      <c r="H23" s="6">
        <f t="shared" si="12"/>
        <v>111.30000000000001</v>
      </c>
      <c r="I23" s="6">
        <f t="shared" si="12"/>
        <v>88.2</v>
      </c>
      <c r="J23" s="6">
        <f t="shared" si="12"/>
        <v>67.2</v>
      </c>
      <c r="K23" s="6">
        <f t="shared" si="12"/>
        <v>60.900000000000006</v>
      </c>
      <c r="L23" s="6">
        <f t="shared" si="12"/>
        <v>63</v>
      </c>
      <c r="M23" s="6">
        <f t="shared" si="12"/>
        <v>73.5</v>
      </c>
      <c r="N23" s="6">
        <f t="shared" si="12"/>
        <v>21</v>
      </c>
      <c r="P23" s="16">
        <f t="shared" si="2"/>
        <v>1022.7000000000002</v>
      </c>
    </row>
    <row r="24" spans="1:16" ht="16" thickBot="1" x14ac:dyDescent="0.4">
      <c r="A24" s="3" t="s">
        <v>22</v>
      </c>
      <c r="B24" s="4"/>
      <c r="C24" s="7">
        <f>SUM(C10:C23)</f>
        <v>497.41999999999996</v>
      </c>
      <c r="D24" s="7">
        <f t="shared" ref="D24:N24" si="13">SUM(D10:D23)</f>
        <v>432.13</v>
      </c>
      <c r="E24" s="7">
        <f t="shared" si="13"/>
        <v>658.43079999999998</v>
      </c>
      <c r="F24" s="7">
        <f t="shared" si="13"/>
        <v>665.65800000000002</v>
      </c>
      <c r="G24" s="7">
        <f t="shared" si="13"/>
        <v>649.99800000000005</v>
      </c>
      <c r="H24" s="7">
        <f t="shared" si="13"/>
        <v>541.43290000000002</v>
      </c>
      <c r="I24" s="7">
        <f t="shared" si="13"/>
        <v>409.98059999999998</v>
      </c>
      <c r="J24" s="7">
        <f t="shared" si="13"/>
        <v>298.0376</v>
      </c>
      <c r="K24" s="7">
        <f t="shared" si="13"/>
        <v>255.50970000000004</v>
      </c>
      <c r="L24" s="7">
        <f t="shared" si="13"/>
        <v>250.86900000000003</v>
      </c>
      <c r="M24" s="7">
        <f t="shared" si="13"/>
        <v>337.81549999999999</v>
      </c>
      <c r="N24" s="7">
        <f t="shared" si="13"/>
        <v>153.69299999999998</v>
      </c>
      <c r="O24" s="8"/>
      <c r="P24" s="17">
        <f t="shared" si="2"/>
        <v>5150.9750999999987</v>
      </c>
    </row>
    <row r="25" spans="1:16" ht="16" thickBot="1" x14ac:dyDescent="0.4">
      <c r="A25" s="19"/>
      <c r="B25" s="2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P25" s="21"/>
    </row>
    <row r="26" spans="1:16" ht="18.5" x14ac:dyDescent="0.45">
      <c r="A26" s="12" t="s">
        <v>0</v>
      </c>
      <c r="B26" s="13" t="s">
        <v>1</v>
      </c>
      <c r="C26" s="13" t="s">
        <v>2</v>
      </c>
      <c r="D26" s="13" t="s">
        <v>3</v>
      </c>
      <c r="E26" s="13" t="s">
        <v>4</v>
      </c>
      <c r="F26" s="13" t="s">
        <v>5</v>
      </c>
      <c r="G26" s="13" t="s">
        <v>6</v>
      </c>
      <c r="H26" s="13" t="s">
        <v>7</v>
      </c>
      <c r="I26" s="13" t="s">
        <v>8</v>
      </c>
      <c r="J26" s="13" t="s">
        <v>9</v>
      </c>
      <c r="K26" s="13" t="s">
        <v>10</v>
      </c>
      <c r="L26" s="13" t="s">
        <v>11</v>
      </c>
      <c r="M26" s="13" t="s">
        <v>12</v>
      </c>
      <c r="N26" s="13" t="s">
        <v>13</v>
      </c>
      <c r="O26" s="13"/>
      <c r="P26" s="14" t="s">
        <v>57</v>
      </c>
    </row>
    <row r="27" spans="1:16" ht="15.5" x14ac:dyDescent="0.35">
      <c r="A27" s="15" t="s">
        <v>17</v>
      </c>
      <c r="B27" s="5" t="s">
        <v>37</v>
      </c>
      <c r="C27" s="6">
        <v>7</v>
      </c>
      <c r="D27" s="6">
        <v>9</v>
      </c>
      <c r="E27" s="6">
        <v>7</v>
      </c>
      <c r="F27" s="6">
        <v>6</v>
      </c>
      <c r="G27" s="6">
        <v>6</v>
      </c>
      <c r="H27" s="6">
        <v>5</v>
      </c>
      <c r="I27" s="6">
        <v>5</v>
      </c>
      <c r="J27" s="6">
        <v>4</v>
      </c>
      <c r="K27" s="6">
        <v>7</v>
      </c>
      <c r="L27" s="6">
        <v>8</v>
      </c>
      <c r="M27" s="6">
        <v>9</v>
      </c>
      <c r="N27" s="6">
        <v>10</v>
      </c>
      <c r="P27" s="16">
        <f>SUM(C27:O27)</f>
        <v>83</v>
      </c>
    </row>
    <row r="28" spans="1:16" ht="15.5" x14ac:dyDescent="0.35">
      <c r="A28" s="1"/>
      <c r="B28" s="5" t="s">
        <v>38</v>
      </c>
      <c r="C28" s="6">
        <f>C27*0.42</f>
        <v>2.94</v>
      </c>
      <c r="D28" s="6">
        <f t="shared" ref="D28:N28" si="14">D27*0.42</f>
        <v>3.78</v>
      </c>
      <c r="E28" s="6">
        <f t="shared" si="14"/>
        <v>2.94</v>
      </c>
      <c r="F28" s="6">
        <f t="shared" si="14"/>
        <v>2.52</v>
      </c>
      <c r="G28" s="6">
        <f t="shared" si="14"/>
        <v>2.52</v>
      </c>
      <c r="H28" s="6">
        <f t="shared" si="14"/>
        <v>2.1</v>
      </c>
      <c r="I28" s="6">
        <f t="shared" si="14"/>
        <v>2.1</v>
      </c>
      <c r="J28" s="6">
        <f t="shared" si="14"/>
        <v>1.68</v>
      </c>
      <c r="K28" s="6">
        <f t="shared" si="14"/>
        <v>2.94</v>
      </c>
      <c r="L28" s="6">
        <f t="shared" si="14"/>
        <v>3.36</v>
      </c>
      <c r="M28" s="6">
        <f t="shared" si="14"/>
        <v>3.78</v>
      </c>
      <c r="N28" s="6">
        <f t="shared" si="14"/>
        <v>4.2</v>
      </c>
      <c r="P28" s="16">
        <f t="shared" ref="P28:P35" si="15">SUM(C28:O28)</f>
        <v>34.860000000000007</v>
      </c>
    </row>
    <row r="29" spans="1:16" ht="15.5" x14ac:dyDescent="0.35">
      <c r="A29" s="1"/>
      <c r="B29" s="5" t="s">
        <v>39</v>
      </c>
      <c r="C29" s="6">
        <v>10</v>
      </c>
      <c r="D29" s="6">
        <v>14</v>
      </c>
      <c r="E29" s="6">
        <v>9</v>
      </c>
      <c r="F29" s="6">
        <v>6</v>
      </c>
      <c r="G29" s="6">
        <v>5</v>
      </c>
      <c r="H29" s="6">
        <v>2</v>
      </c>
      <c r="I29" s="6">
        <v>2</v>
      </c>
      <c r="J29" s="6">
        <v>1</v>
      </c>
      <c r="K29" s="6">
        <v>4</v>
      </c>
      <c r="L29" s="6">
        <v>6</v>
      </c>
      <c r="M29" s="6">
        <v>8</v>
      </c>
      <c r="N29" s="6">
        <v>9</v>
      </c>
      <c r="P29" s="16">
        <f t="shared" si="15"/>
        <v>76</v>
      </c>
    </row>
    <row r="30" spans="1:16" ht="15.5" x14ac:dyDescent="0.35">
      <c r="A30" s="1"/>
      <c r="B30" s="5" t="s">
        <v>40</v>
      </c>
      <c r="C30" s="6">
        <v>21</v>
      </c>
      <c r="D30" s="6">
        <v>20</v>
      </c>
      <c r="E30" s="6">
        <v>19</v>
      </c>
      <c r="F30" s="6">
        <v>23</v>
      </c>
      <c r="G30" s="6">
        <v>22</v>
      </c>
      <c r="H30" s="6">
        <v>30</v>
      </c>
      <c r="I30" s="6">
        <v>25</v>
      </c>
      <c r="J30" s="6">
        <v>20</v>
      </c>
      <c r="K30" s="6">
        <v>25</v>
      </c>
      <c r="L30" s="6">
        <v>22</v>
      </c>
      <c r="M30" s="6">
        <v>34</v>
      </c>
      <c r="N30" s="6">
        <v>20</v>
      </c>
      <c r="P30" s="16">
        <f t="shared" si="15"/>
        <v>281</v>
      </c>
    </row>
    <row r="31" spans="1:16" ht="15.5" x14ac:dyDescent="0.35">
      <c r="A31" s="1"/>
      <c r="B31" s="5" t="s">
        <v>41</v>
      </c>
      <c r="C31" s="6">
        <v>3</v>
      </c>
      <c r="D31" s="6">
        <v>2</v>
      </c>
      <c r="E31" s="6">
        <v>3</v>
      </c>
      <c r="F31" s="6">
        <v>4</v>
      </c>
      <c r="G31" s="6">
        <v>6</v>
      </c>
      <c r="H31" s="6">
        <v>7</v>
      </c>
      <c r="I31" s="6">
        <v>8</v>
      </c>
      <c r="J31" s="6">
        <v>5</v>
      </c>
      <c r="K31" s="6">
        <v>4</v>
      </c>
      <c r="L31" s="6">
        <v>4</v>
      </c>
      <c r="M31" s="6">
        <v>2</v>
      </c>
      <c r="N31" s="6">
        <v>5</v>
      </c>
      <c r="P31" s="16">
        <f t="shared" si="15"/>
        <v>53</v>
      </c>
    </row>
    <row r="32" spans="1:16" ht="15.5" x14ac:dyDescent="0.35">
      <c r="A32" s="1"/>
      <c r="B32" s="5" t="s">
        <v>42</v>
      </c>
      <c r="C32" s="6">
        <f>C29*0.9</f>
        <v>9</v>
      </c>
      <c r="D32" s="6">
        <f t="shared" ref="D32:N32" si="16">D29*0.9</f>
        <v>12.6</v>
      </c>
      <c r="E32" s="6">
        <f t="shared" si="16"/>
        <v>8.1</v>
      </c>
      <c r="F32" s="6">
        <f t="shared" si="16"/>
        <v>5.4</v>
      </c>
      <c r="G32" s="6">
        <f t="shared" si="16"/>
        <v>4.5</v>
      </c>
      <c r="H32" s="6">
        <f t="shared" si="16"/>
        <v>1.8</v>
      </c>
      <c r="I32" s="6">
        <f t="shared" si="16"/>
        <v>1.8</v>
      </c>
      <c r="J32" s="6">
        <f t="shared" si="16"/>
        <v>0.9</v>
      </c>
      <c r="K32" s="6">
        <f t="shared" si="16"/>
        <v>3.6</v>
      </c>
      <c r="L32" s="6">
        <f t="shared" si="16"/>
        <v>5.4</v>
      </c>
      <c r="M32" s="6">
        <f t="shared" si="16"/>
        <v>7.2</v>
      </c>
      <c r="N32" s="6">
        <f t="shared" si="16"/>
        <v>8.1</v>
      </c>
      <c r="P32" s="16">
        <f t="shared" si="15"/>
        <v>68.399999999999991</v>
      </c>
    </row>
    <row r="33" spans="1:16" ht="15.5" x14ac:dyDescent="0.35">
      <c r="A33" s="1"/>
      <c r="B33" s="5" t="s">
        <v>43</v>
      </c>
      <c r="C33" s="6">
        <f>C29*1.19</f>
        <v>11.899999999999999</v>
      </c>
      <c r="D33" s="6">
        <f t="shared" ref="D33:N33" si="17">D29*1.19</f>
        <v>16.66</v>
      </c>
      <c r="E33" s="6">
        <f t="shared" si="17"/>
        <v>10.709999999999999</v>
      </c>
      <c r="F33" s="6">
        <f t="shared" si="17"/>
        <v>7.14</v>
      </c>
      <c r="G33" s="6">
        <f t="shared" si="17"/>
        <v>5.9499999999999993</v>
      </c>
      <c r="H33" s="6">
        <f t="shared" si="17"/>
        <v>2.38</v>
      </c>
      <c r="I33" s="6">
        <f t="shared" si="17"/>
        <v>2.38</v>
      </c>
      <c r="J33" s="6">
        <f t="shared" si="17"/>
        <v>1.19</v>
      </c>
      <c r="K33" s="6">
        <f t="shared" si="17"/>
        <v>4.76</v>
      </c>
      <c r="L33" s="6">
        <f t="shared" si="17"/>
        <v>7.14</v>
      </c>
      <c r="M33" s="6">
        <f t="shared" si="17"/>
        <v>9.52</v>
      </c>
      <c r="N33" s="6">
        <f t="shared" si="17"/>
        <v>10.709999999999999</v>
      </c>
      <c r="P33" s="16">
        <f t="shared" si="15"/>
        <v>90.439999999999984</v>
      </c>
    </row>
    <row r="34" spans="1:16" ht="15.5" x14ac:dyDescent="0.35">
      <c r="A34" s="1"/>
      <c r="B34" s="5" t="s">
        <v>44</v>
      </c>
      <c r="C34" s="6">
        <f>C30*0.45</f>
        <v>9.4500000000000011</v>
      </c>
      <c r="D34" s="6">
        <f t="shared" ref="D34:N34" si="18">D30*0.45</f>
        <v>9</v>
      </c>
      <c r="E34" s="6">
        <f t="shared" si="18"/>
        <v>8.5500000000000007</v>
      </c>
      <c r="F34" s="6">
        <f t="shared" si="18"/>
        <v>10.35</v>
      </c>
      <c r="G34" s="6">
        <f t="shared" si="18"/>
        <v>9.9</v>
      </c>
      <c r="H34" s="6">
        <f t="shared" si="18"/>
        <v>13.5</v>
      </c>
      <c r="I34" s="6">
        <f t="shared" si="18"/>
        <v>11.25</v>
      </c>
      <c r="J34" s="6">
        <f t="shared" si="18"/>
        <v>9</v>
      </c>
      <c r="K34" s="6">
        <f t="shared" si="18"/>
        <v>11.25</v>
      </c>
      <c r="L34" s="6">
        <f t="shared" si="18"/>
        <v>9.9</v>
      </c>
      <c r="M34" s="6">
        <f t="shared" si="18"/>
        <v>15.3</v>
      </c>
      <c r="N34" s="6">
        <f t="shared" si="18"/>
        <v>9</v>
      </c>
      <c r="P34" s="16">
        <f t="shared" si="15"/>
        <v>126.45</v>
      </c>
    </row>
    <row r="35" spans="1:16" ht="16" thickBot="1" x14ac:dyDescent="0.4">
      <c r="A35" s="3" t="s">
        <v>22</v>
      </c>
      <c r="B35" s="4"/>
      <c r="C35" s="7">
        <f>SUM(C27:C34)</f>
        <v>74.290000000000006</v>
      </c>
      <c r="D35" s="7">
        <f t="shared" ref="D35:M35" si="19">SUM(D27:D34)</f>
        <v>87.04</v>
      </c>
      <c r="E35" s="7">
        <f t="shared" si="19"/>
        <v>68.3</v>
      </c>
      <c r="F35" s="7">
        <f t="shared" si="19"/>
        <v>64.41</v>
      </c>
      <c r="G35" s="7">
        <f t="shared" si="19"/>
        <v>61.87</v>
      </c>
      <c r="H35" s="7">
        <f t="shared" si="19"/>
        <v>63.78</v>
      </c>
      <c r="I35" s="7">
        <f t="shared" si="19"/>
        <v>57.53</v>
      </c>
      <c r="J35" s="7">
        <f t="shared" si="19"/>
        <v>42.769999999999996</v>
      </c>
      <c r="K35" s="7">
        <f t="shared" si="19"/>
        <v>62.55</v>
      </c>
      <c r="L35" s="7">
        <f t="shared" si="19"/>
        <v>65.8</v>
      </c>
      <c r="M35" s="7">
        <f t="shared" si="19"/>
        <v>88.8</v>
      </c>
      <c r="N35" s="7">
        <f>SUM(N27:N34)</f>
        <v>76.010000000000005</v>
      </c>
      <c r="O35" s="8"/>
      <c r="P35" s="17">
        <f t="shared" si="15"/>
        <v>813.14999999999975</v>
      </c>
    </row>
    <row r="36" spans="1:16" ht="16" thickBot="1" x14ac:dyDescent="0.4">
      <c r="A36" s="19"/>
      <c r="B36" s="20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P36" s="21"/>
    </row>
    <row r="37" spans="1:16" ht="18.5" x14ac:dyDescent="0.45">
      <c r="A37" s="12" t="s">
        <v>0</v>
      </c>
      <c r="B37" s="13" t="s">
        <v>1</v>
      </c>
      <c r="C37" s="13" t="s">
        <v>2</v>
      </c>
      <c r="D37" s="13" t="s">
        <v>3</v>
      </c>
      <c r="E37" s="13" t="s">
        <v>4</v>
      </c>
      <c r="F37" s="13" t="s">
        <v>5</v>
      </c>
      <c r="G37" s="13" t="s">
        <v>6</v>
      </c>
      <c r="H37" s="13" t="s">
        <v>7</v>
      </c>
      <c r="I37" s="13" t="s">
        <v>8</v>
      </c>
      <c r="J37" s="13" t="s">
        <v>9</v>
      </c>
      <c r="K37" s="13" t="s">
        <v>10</v>
      </c>
      <c r="L37" s="13" t="s">
        <v>11</v>
      </c>
      <c r="M37" s="13" t="s">
        <v>12</v>
      </c>
      <c r="N37" s="13" t="s">
        <v>13</v>
      </c>
      <c r="O37" s="13"/>
      <c r="P37" s="14" t="s">
        <v>57</v>
      </c>
    </row>
    <row r="38" spans="1:16" ht="15.5" x14ac:dyDescent="0.35">
      <c r="A38" s="15" t="s">
        <v>18</v>
      </c>
      <c r="B38" s="5" t="s">
        <v>45</v>
      </c>
      <c r="C38" s="6">
        <f>C10*2.1</f>
        <v>88.2</v>
      </c>
      <c r="D38" s="6">
        <f t="shared" ref="D38:N38" si="20">D10*2.1</f>
        <v>79.8</v>
      </c>
      <c r="E38" s="6">
        <f t="shared" si="20"/>
        <v>117.60000000000001</v>
      </c>
      <c r="F38" s="6">
        <f t="shared" si="20"/>
        <v>126</v>
      </c>
      <c r="G38" s="6">
        <f t="shared" si="20"/>
        <v>126</v>
      </c>
      <c r="H38" s="6">
        <f t="shared" si="20"/>
        <v>111.30000000000001</v>
      </c>
      <c r="I38" s="6">
        <f t="shared" si="20"/>
        <v>88.2</v>
      </c>
      <c r="J38" s="6">
        <f t="shared" si="20"/>
        <v>67.2</v>
      </c>
      <c r="K38" s="6">
        <f t="shared" si="20"/>
        <v>60.900000000000006</v>
      </c>
      <c r="L38" s="6">
        <f t="shared" si="20"/>
        <v>63</v>
      </c>
      <c r="M38" s="6">
        <f t="shared" si="20"/>
        <v>73.5</v>
      </c>
      <c r="N38" s="6">
        <f t="shared" si="20"/>
        <v>21</v>
      </c>
      <c r="P38" s="16">
        <f>SUM(C38:O38)</f>
        <v>1022.7000000000002</v>
      </c>
    </row>
    <row r="39" spans="1:16" ht="15.5" x14ac:dyDescent="0.35">
      <c r="A39" s="1"/>
      <c r="B39" s="5" t="s">
        <v>46</v>
      </c>
      <c r="C39" s="6">
        <f t="shared" ref="C39:N46" si="21">C11*2.1</f>
        <v>73.5</v>
      </c>
      <c r="D39" s="6">
        <f t="shared" si="21"/>
        <v>67.2</v>
      </c>
      <c r="E39" s="6">
        <f t="shared" si="21"/>
        <v>84</v>
      </c>
      <c r="F39" s="6">
        <f t="shared" si="21"/>
        <v>77.7</v>
      </c>
      <c r="G39" s="6">
        <f t="shared" si="21"/>
        <v>73.5</v>
      </c>
      <c r="H39" s="6">
        <f t="shared" si="21"/>
        <v>58.800000000000004</v>
      </c>
      <c r="I39" s="6">
        <f t="shared" si="21"/>
        <v>46.2</v>
      </c>
      <c r="J39" s="6">
        <f t="shared" si="21"/>
        <v>35.700000000000003</v>
      </c>
      <c r="K39" s="6">
        <f t="shared" si="21"/>
        <v>29.400000000000002</v>
      </c>
      <c r="L39" s="6">
        <f t="shared" si="21"/>
        <v>21</v>
      </c>
      <c r="M39" s="6">
        <f t="shared" si="21"/>
        <v>44.1</v>
      </c>
      <c r="N39" s="6">
        <f t="shared" si="21"/>
        <v>46.2</v>
      </c>
      <c r="P39" s="16">
        <f t="shared" ref="P39:P50" si="22">SUM(C39:O39)</f>
        <v>657.30000000000007</v>
      </c>
    </row>
    <row r="40" spans="1:16" ht="15.5" x14ac:dyDescent="0.35">
      <c r="A40" s="1"/>
      <c r="B40" s="5" t="s">
        <v>47</v>
      </c>
      <c r="C40" s="6">
        <f t="shared" si="21"/>
        <v>58.800000000000004</v>
      </c>
      <c r="D40" s="6">
        <f t="shared" si="21"/>
        <v>52.5</v>
      </c>
      <c r="E40" s="6">
        <f t="shared" si="21"/>
        <v>69.3</v>
      </c>
      <c r="F40" s="6">
        <f t="shared" si="21"/>
        <v>63</v>
      </c>
      <c r="G40" s="6">
        <f t="shared" si="21"/>
        <v>58.800000000000004</v>
      </c>
      <c r="H40" s="6">
        <f t="shared" si="21"/>
        <v>44.1</v>
      </c>
      <c r="I40" s="6">
        <f t="shared" si="21"/>
        <v>31.5</v>
      </c>
      <c r="J40" s="6">
        <f t="shared" si="21"/>
        <v>21</v>
      </c>
      <c r="K40" s="6">
        <f t="shared" si="21"/>
        <v>14.700000000000001</v>
      </c>
      <c r="L40" s="6">
        <f t="shared" si="21"/>
        <v>6.3000000000000007</v>
      </c>
      <c r="M40" s="6">
        <f t="shared" si="21"/>
        <v>29.400000000000002</v>
      </c>
      <c r="N40" s="6">
        <f t="shared" si="21"/>
        <v>31.5</v>
      </c>
      <c r="P40" s="16">
        <f t="shared" si="22"/>
        <v>480.90000000000003</v>
      </c>
    </row>
    <row r="41" spans="1:16" ht="15.5" x14ac:dyDescent="0.35">
      <c r="A41" s="1"/>
      <c r="B41" s="5" t="s">
        <v>48</v>
      </c>
      <c r="C41" s="6">
        <f t="shared" si="21"/>
        <v>39.9</v>
      </c>
      <c r="D41" s="6">
        <f t="shared" si="21"/>
        <v>33.6</v>
      </c>
      <c r="E41" s="6">
        <f t="shared" si="21"/>
        <v>50.400000000000006</v>
      </c>
      <c r="F41" s="6">
        <f t="shared" si="21"/>
        <v>44.1</v>
      </c>
      <c r="G41" s="6">
        <f t="shared" si="21"/>
        <v>39.9</v>
      </c>
      <c r="H41" s="6">
        <f t="shared" si="21"/>
        <v>25.200000000000003</v>
      </c>
      <c r="I41" s="6">
        <f t="shared" si="21"/>
        <v>12.600000000000001</v>
      </c>
      <c r="J41" s="6">
        <f t="shared" si="21"/>
        <v>10.5</v>
      </c>
      <c r="K41" s="6">
        <f t="shared" si="21"/>
        <v>6.3000000000000007</v>
      </c>
      <c r="L41" s="6">
        <f t="shared" si="21"/>
        <v>8.4</v>
      </c>
      <c r="M41" s="6">
        <f t="shared" si="21"/>
        <v>10.5</v>
      </c>
      <c r="N41" s="6">
        <f t="shared" si="21"/>
        <v>12.600000000000001</v>
      </c>
      <c r="P41" s="16">
        <f t="shared" si="22"/>
        <v>294.00000000000006</v>
      </c>
    </row>
    <row r="42" spans="1:16" ht="15.5" x14ac:dyDescent="0.35">
      <c r="A42" s="1"/>
      <c r="B42" s="5" t="s">
        <v>49</v>
      </c>
      <c r="C42" s="6">
        <f t="shared" si="21"/>
        <v>58.800000000000004</v>
      </c>
      <c r="D42" s="6">
        <f t="shared" si="21"/>
        <v>52.5</v>
      </c>
      <c r="E42" s="6">
        <f t="shared" si="21"/>
        <v>69.3</v>
      </c>
      <c r="F42" s="6">
        <f t="shared" si="21"/>
        <v>63</v>
      </c>
      <c r="G42" s="6">
        <f t="shared" si="21"/>
        <v>58.800000000000004</v>
      </c>
      <c r="H42" s="6">
        <f t="shared" si="21"/>
        <v>44.1</v>
      </c>
      <c r="I42" s="6">
        <f t="shared" si="21"/>
        <v>31.5</v>
      </c>
      <c r="J42" s="6">
        <f t="shared" si="21"/>
        <v>21</v>
      </c>
      <c r="K42" s="6">
        <f t="shared" si="21"/>
        <v>14.700000000000001</v>
      </c>
      <c r="L42" s="6">
        <f t="shared" si="21"/>
        <v>6.3000000000000007</v>
      </c>
      <c r="M42" s="6">
        <f t="shared" si="21"/>
        <v>29.400000000000002</v>
      </c>
      <c r="N42" s="6">
        <f t="shared" si="21"/>
        <v>31.5</v>
      </c>
      <c r="P42" s="16">
        <f t="shared" si="22"/>
        <v>480.90000000000003</v>
      </c>
    </row>
    <row r="43" spans="1:16" ht="15.5" x14ac:dyDescent="0.35">
      <c r="A43" s="1"/>
      <c r="B43" s="5" t="s">
        <v>50</v>
      </c>
      <c r="C43" s="6">
        <f t="shared" si="21"/>
        <v>48.300000000000004</v>
      </c>
      <c r="D43" s="6">
        <f t="shared" si="21"/>
        <v>42</v>
      </c>
      <c r="E43" s="6">
        <f t="shared" si="21"/>
        <v>58.800000000000004</v>
      </c>
      <c r="F43" s="6">
        <f t="shared" si="21"/>
        <v>52.5</v>
      </c>
      <c r="G43" s="6">
        <f t="shared" si="21"/>
        <v>48.300000000000004</v>
      </c>
      <c r="H43" s="6">
        <f t="shared" si="21"/>
        <v>33.6</v>
      </c>
      <c r="I43" s="6">
        <f t="shared" si="21"/>
        <v>21</v>
      </c>
      <c r="J43" s="6">
        <f t="shared" si="21"/>
        <v>10.5</v>
      </c>
      <c r="K43" s="6">
        <f t="shared" si="21"/>
        <v>4.2</v>
      </c>
      <c r="L43" s="6">
        <f t="shared" si="21"/>
        <v>10.5</v>
      </c>
      <c r="M43" s="6">
        <f t="shared" si="21"/>
        <v>18.900000000000002</v>
      </c>
      <c r="N43" s="6">
        <f t="shared" si="21"/>
        <v>21</v>
      </c>
      <c r="P43" s="16">
        <f t="shared" si="22"/>
        <v>369.6</v>
      </c>
    </row>
    <row r="44" spans="1:16" ht="15.5" x14ac:dyDescent="0.35">
      <c r="A44" s="1"/>
      <c r="B44" s="5" t="s">
        <v>51</v>
      </c>
      <c r="C44" s="6">
        <f t="shared" si="21"/>
        <v>56.7</v>
      </c>
      <c r="D44" s="6">
        <f t="shared" si="21"/>
        <v>48.300000000000004</v>
      </c>
      <c r="E44" s="6">
        <f t="shared" si="21"/>
        <v>86.100000000000009</v>
      </c>
      <c r="F44" s="6">
        <f t="shared" si="21"/>
        <v>94.5</v>
      </c>
      <c r="G44" s="6">
        <f t="shared" si="21"/>
        <v>94.5</v>
      </c>
      <c r="H44" s="6">
        <f t="shared" si="21"/>
        <v>79.8</v>
      </c>
      <c r="I44" s="6">
        <f t="shared" si="21"/>
        <v>56.7</v>
      </c>
      <c r="J44" s="6">
        <f t="shared" si="21"/>
        <v>35.700000000000003</v>
      </c>
      <c r="K44" s="6">
        <f t="shared" si="21"/>
        <v>29.400000000000002</v>
      </c>
      <c r="L44" s="6">
        <f t="shared" si="21"/>
        <v>31.5</v>
      </c>
      <c r="M44" s="6">
        <f t="shared" si="21"/>
        <v>42</v>
      </c>
      <c r="N44" s="6">
        <v>28</v>
      </c>
      <c r="P44" s="16">
        <f t="shared" si="22"/>
        <v>683.2</v>
      </c>
    </row>
    <row r="45" spans="1:16" ht="15.5" x14ac:dyDescent="0.35">
      <c r="A45" s="1"/>
      <c r="B45" s="5" t="s">
        <v>52</v>
      </c>
      <c r="C45" s="6">
        <f t="shared" si="21"/>
        <v>42</v>
      </c>
      <c r="D45" s="6">
        <f t="shared" si="21"/>
        <v>35.700000000000003</v>
      </c>
      <c r="E45" s="6">
        <f t="shared" si="21"/>
        <v>52.5</v>
      </c>
      <c r="F45" s="6">
        <f t="shared" si="21"/>
        <v>46.2</v>
      </c>
      <c r="G45" s="6">
        <f t="shared" si="21"/>
        <v>42</v>
      </c>
      <c r="H45" s="6">
        <f t="shared" si="21"/>
        <v>27.3</v>
      </c>
      <c r="I45" s="6">
        <f t="shared" si="21"/>
        <v>14.700000000000001</v>
      </c>
      <c r="J45" s="6">
        <f t="shared" si="21"/>
        <v>4.2</v>
      </c>
      <c r="K45" s="6">
        <f t="shared" si="21"/>
        <v>4.2</v>
      </c>
      <c r="L45" s="6">
        <f t="shared" si="21"/>
        <v>10.5</v>
      </c>
      <c r="M45" s="6">
        <f t="shared" si="21"/>
        <v>12.600000000000001</v>
      </c>
      <c r="N45" s="6">
        <f t="shared" si="21"/>
        <v>14.700000000000001</v>
      </c>
      <c r="P45" s="16">
        <f t="shared" si="22"/>
        <v>306.59999999999997</v>
      </c>
    </row>
    <row r="46" spans="1:16" ht="15.5" x14ac:dyDescent="0.35">
      <c r="A46" s="1"/>
      <c r="B46" s="5" t="s">
        <v>53</v>
      </c>
      <c r="C46" s="6">
        <f>C18*2.1</f>
        <v>113.4</v>
      </c>
      <c r="D46" s="6">
        <f t="shared" si="21"/>
        <v>79.8</v>
      </c>
      <c r="E46" s="6">
        <f t="shared" si="21"/>
        <v>144.648</v>
      </c>
      <c r="F46" s="6">
        <f t="shared" si="21"/>
        <v>154.97999999999999</v>
      </c>
      <c r="G46" s="6">
        <f t="shared" si="21"/>
        <v>154.97999999999999</v>
      </c>
      <c r="H46" s="6">
        <f t="shared" si="21"/>
        <v>136.899</v>
      </c>
      <c r="I46" s="6">
        <f t="shared" si="21"/>
        <v>108.486</v>
      </c>
      <c r="J46" s="6">
        <f t="shared" si="21"/>
        <v>82.656000000000006</v>
      </c>
      <c r="K46" s="6">
        <f t="shared" si="21"/>
        <v>74.907000000000011</v>
      </c>
      <c r="L46" s="6">
        <f t="shared" si="21"/>
        <v>77.489999999999995</v>
      </c>
      <c r="M46" s="6">
        <f t="shared" si="21"/>
        <v>90.405000000000001</v>
      </c>
      <c r="N46" s="6">
        <f t="shared" si="21"/>
        <v>25.830000000000002</v>
      </c>
      <c r="P46" s="16">
        <f t="shared" si="22"/>
        <v>1244.4809999999998</v>
      </c>
    </row>
    <row r="47" spans="1:16" ht="15.5" x14ac:dyDescent="0.35">
      <c r="A47" s="1"/>
      <c r="B47" s="5" t="s">
        <v>54</v>
      </c>
      <c r="C47" s="6">
        <f t="shared" ref="C47:N49" si="23">C19*2.1</f>
        <v>12.600000000000001</v>
      </c>
      <c r="D47" s="6">
        <f t="shared" si="23"/>
        <v>50.925000000000004</v>
      </c>
      <c r="E47" s="6">
        <f t="shared" si="23"/>
        <v>67.221000000000004</v>
      </c>
      <c r="F47" s="6">
        <f t="shared" si="23"/>
        <v>61.11</v>
      </c>
      <c r="G47" s="6">
        <f t="shared" si="23"/>
        <v>57.036000000000001</v>
      </c>
      <c r="H47" s="6">
        <f t="shared" si="23"/>
        <v>42.777000000000001</v>
      </c>
      <c r="I47" s="6">
        <f t="shared" si="23"/>
        <v>30.555</v>
      </c>
      <c r="J47" s="6">
        <f t="shared" si="23"/>
        <v>20.37</v>
      </c>
      <c r="K47" s="6">
        <f t="shared" si="23"/>
        <v>14.259</v>
      </c>
      <c r="L47" s="6">
        <f t="shared" si="23"/>
        <v>6.1110000000000007</v>
      </c>
      <c r="M47" s="6">
        <f t="shared" si="23"/>
        <v>6.3000000000000007</v>
      </c>
      <c r="N47" s="6">
        <f t="shared" si="23"/>
        <v>8.4</v>
      </c>
      <c r="P47" s="16">
        <f t="shared" si="22"/>
        <v>377.66399999999999</v>
      </c>
    </row>
    <row r="48" spans="1:16" ht="15.5" x14ac:dyDescent="0.35">
      <c r="A48" s="1"/>
      <c r="B48" s="5" t="s">
        <v>55</v>
      </c>
      <c r="C48" s="6">
        <f t="shared" si="23"/>
        <v>147.42000000000002</v>
      </c>
      <c r="D48" s="6">
        <f t="shared" si="23"/>
        <v>103.74</v>
      </c>
      <c r="E48" s="6">
        <f t="shared" si="23"/>
        <v>188.04240000000001</v>
      </c>
      <c r="F48" s="6">
        <f t="shared" si="23"/>
        <v>201.47399999999999</v>
      </c>
      <c r="G48" s="6">
        <f t="shared" si="23"/>
        <v>201.47399999999999</v>
      </c>
      <c r="H48" s="6">
        <f t="shared" si="23"/>
        <v>177.96870000000001</v>
      </c>
      <c r="I48" s="6">
        <f t="shared" si="23"/>
        <v>141.0318</v>
      </c>
      <c r="J48" s="6">
        <f t="shared" si="23"/>
        <v>107.4528</v>
      </c>
      <c r="K48" s="6">
        <f t="shared" si="23"/>
        <v>97.379100000000008</v>
      </c>
      <c r="L48" s="6">
        <f t="shared" si="23"/>
        <v>100.73699999999999</v>
      </c>
      <c r="M48" s="6">
        <f t="shared" si="23"/>
        <v>117.5265</v>
      </c>
      <c r="N48" s="6">
        <f t="shared" si="23"/>
        <v>33.579000000000008</v>
      </c>
      <c r="P48" s="16">
        <f t="shared" si="22"/>
        <v>1617.8253000000002</v>
      </c>
    </row>
    <row r="49" spans="1:16" ht="15.5" x14ac:dyDescent="0.35">
      <c r="A49" s="1"/>
      <c r="B49" s="5" t="s">
        <v>56</v>
      </c>
      <c r="C49" s="6">
        <f t="shared" si="23"/>
        <v>50.567999999999998</v>
      </c>
      <c r="D49" s="6">
        <f t="shared" si="23"/>
        <v>45.15</v>
      </c>
      <c r="E49" s="6">
        <f t="shared" si="23"/>
        <v>59.597999999999999</v>
      </c>
      <c r="F49" s="6">
        <f t="shared" si="23"/>
        <v>54.180000000000007</v>
      </c>
      <c r="G49" s="6">
        <f t="shared" si="23"/>
        <v>50.567999999999998</v>
      </c>
      <c r="H49" s="6">
        <f t="shared" si="23"/>
        <v>37.926000000000002</v>
      </c>
      <c r="I49" s="6">
        <f t="shared" si="23"/>
        <v>27.090000000000003</v>
      </c>
      <c r="J49" s="6">
        <f t="shared" si="23"/>
        <v>18.059999999999999</v>
      </c>
      <c r="K49" s="6">
        <f t="shared" si="23"/>
        <v>12.641999999999999</v>
      </c>
      <c r="L49" s="6">
        <f t="shared" si="23"/>
        <v>5.4180000000000001</v>
      </c>
      <c r="M49" s="6">
        <f t="shared" si="23"/>
        <v>25.283999999999999</v>
      </c>
      <c r="N49" s="6">
        <f t="shared" si="23"/>
        <v>27.090000000000003</v>
      </c>
      <c r="P49" s="16">
        <f t="shared" si="22"/>
        <v>413.57399999999996</v>
      </c>
    </row>
    <row r="50" spans="1:16" ht="16" thickBot="1" x14ac:dyDescent="0.4">
      <c r="A50" s="23" t="s">
        <v>22</v>
      </c>
      <c r="B50" s="18"/>
      <c r="C50" s="7">
        <f>SUM(C38:C49)</f>
        <v>790.1880000000001</v>
      </c>
      <c r="D50" s="7">
        <f t="shared" ref="D50:N50" si="24">SUM(D38:D49)</f>
        <v>691.21500000000003</v>
      </c>
      <c r="E50" s="7">
        <f t="shared" si="24"/>
        <v>1047.5094000000001</v>
      </c>
      <c r="F50" s="7">
        <f t="shared" si="24"/>
        <v>1038.7440000000001</v>
      </c>
      <c r="G50" s="7">
        <f t="shared" si="24"/>
        <v>1005.8579999999999</v>
      </c>
      <c r="H50" s="7">
        <f t="shared" si="24"/>
        <v>819.77070000000026</v>
      </c>
      <c r="I50" s="7">
        <f t="shared" si="24"/>
        <v>609.56280000000004</v>
      </c>
      <c r="J50" s="7">
        <f t="shared" si="24"/>
        <v>434.33880000000005</v>
      </c>
      <c r="K50" s="7">
        <f t="shared" si="24"/>
        <v>362.9871</v>
      </c>
      <c r="L50" s="7">
        <f t="shared" si="24"/>
        <v>347.25599999999997</v>
      </c>
      <c r="M50" s="7">
        <f t="shared" si="24"/>
        <v>499.91550000000007</v>
      </c>
      <c r="N50" s="7">
        <f t="shared" si="24"/>
        <v>301.399</v>
      </c>
      <c r="O50" s="8"/>
      <c r="P50" s="17">
        <f t="shared" si="22"/>
        <v>7948.7443000000012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200-00000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'2013'!C38:N38</xm:f>
              <xm:sqref>O38</xm:sqref>
            </x14:sparkline>
            <x14:sparkline>
              <xm:f>'2013'!C39:N39</xm:f>
              <xm:sqref>O39</xm:sqref>
            </x14:sparkline>
            <x14:sparkline>
              <xm:f>'2013'!C40:N40</xm:f>
              <xm:sqref>O40</xm:sqref>
            </x14:sparkline>
            <x14:sparkline>
              <xm:f>'2013'!C41:N41</xm:f>
              <xm:sqref>O41</xm:sqref>
            </x14:sparkline>
            <x14:sparkline>
              <xm:f>'2013'!C42:N42</xm:f>
              <xm:sqref>O42</xm:sqref>
            </x14:sparkline>
            <x14:sparkline>
              <xm:f>'2013'!C43:N43</xm:f>
              <xm:sqref>O43</xm:sqref>
            </x14:sparkline>
            <x14:sparkline>
              <xm:f>'2013'!C44:N44</xm:f>
              <xm:sqref>O44</xm:sqref>
            </x14:sparkline>
            <x14:sparkline>
              <xm:f>'2013'!C45:N45</xm:f>
              <xm:sqref>O45</xm:sqref>
            </x14:sparkline>
            <x14:sparkline>
              <xm:f>'2013'!C46:N46</xm:f>
              <xm:sqref>O46</xm:sqref>
            </x14:sparkline>
            <x14:sparkline>
              <xm:f>'2013'!C47:N47</xm:f>
              <xm:sqref>O47</xm:sqref>
            </x14:sparkline>
            <x14:sparkline>
              <xm:f>'2013'!C48:N48</xm:f>
              <xm:sqref>O48</xm:sqref>
            </x14:sparkline>
            <x14:sparkline>
              <xm:f>'2013'!C49:N49</xm:f>
              <xm:sqref>O49</xm:sqref>
            </x14:sparkline>
            <x14:sparkline>
              <xm:f>'2013'!C50:N50</xm:f>
              <xm:sqref>O50</xm:sqref>
            </x14:sparkline>
          </x14:sparklines>
        </x14:sparklineGroup>
        <x14:sparklineGroup type="column" displayEmptyCellsAs="gap" xr2:uid="{00000000-0003-0000-0200-00000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'2013'!C28:N28</xm:f>
              <xm:sqref>O28</xm:sqref>
            </x14:sparkline>
            <x14:sparkline>
              <xm:f>'2013'!C29:N29</xm:f>
              <xm:sqref>O29</xm:sqref>
            </x14:sparkline>
            <x14:sparkline>
              <xm:f>'2013'!C30:N30</xm:f>
              <xm:sqref>O30</xm:sqref>
            </x14:sparkline>
            <x14:sparkline>
              <xm:f>'2013'!C31:N31</xm:f>
              <xm:sqref>O31</xm:sqref>
            </x14:sparkline>
            <x14:sparkline>
              <xm:f>'2013'!C32:N32</xm:f>
              <xm:sqref>O32</xm:sqref>
            </x14:sparkline>
            <x14:sparkline>
              <xm:f>'2013'!C33:N33</xm:f>
              <xm:sqref>O33</xm:sqref>
            </x14:sparkline>
            <x14:sparkline>
              <xm:f>'2013'!C34:N34</xm:f>
              <xm:sqref>O34</xm:sqref>
            </x14:sparkline>
            <x14:sparkline>
              <xm:f>'2013'!C35:N35</xm:f>
              <xm:sqref>O35</xm:sqref>
            </x14:sparkline>
            <x14:sparkline>
              <xm:f>'2013'!C36:N36</xm:f>
              <xm:sqref>O36</xm:sqref>
            </x14:sparkline>
          </x14:sparklines>
        </x14:sparklineGroup>
        <x14:sparklineGroup type="column" displayEmptyCellsAs="gap" xr2:uid="{00000000-0003-0000-0200-00000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'2013'!C27:N27</xm:f>
              <xm:sqref>O27</xm:sqref>
            </x14:sparkline>
          </x14:sparklines>
        </x14:sparklineGroup>
        <x14:sparklineGroup type="column" displayEmptyCellsAs="gap" xr2:uid="{00000000-0003-0000-0200-00000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'2013'!C4:N4</xm:f>
              <xm:sqref>O4</xm:sqref>
            </x14:sparkline>
            <x14:sparkline>
              <xm:f>'2013'!C5:N5</xm:f>
              <xm:sqref>O5</xm:sqref>
            </x14:sparkline>
            <x14:sparkline>
              <xm:f>'2013'!C6:N6</xm:f>
              <xm:sqref>O6</xm:sqref>
            </x14:sparkline>
            <x14:sparkline>
              <xm:f>'2013'!C7:N7</xm:f>
              <xm:sqref>O7</xm:sqref>
            </x14:sparkline>
            <x14:sparkline>
              <xm:f>'2013'!C8:N8</xm:f>
              <xm:sqref>O8</xm:sqref>
            </x14:sparkline>
          </x14:sparklines>
        </x14:sparklineGroup>
        <x14:sparklineGroup type="column" displayEmptyCellsAs="gap" xr2:uid="{00000000-0003-0000-0200-00000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'2013'!C10:N10</xm:f>
              <xm:sqref>O10</xm:sqref>
            </x14:sparkline>
            <x14:sparkline>
              <xm:f>'2013'!C11:N11</xm:f>
              <xm:sqref>O11</xm:sqref>
            </x14:sparkline>
            <x14:sparkline>
              <xm:f>'2013'!C12:N12</xm:f>
              <xm:sqref>O12</xm:sqref>
            </x14:sparkline>
            <x14:sparkline>
              <xm:f>'2013'!C13:N13</xm:f>
              <xm:sqref>O13</xm:sqref>
            </x14:sparkline>
            <x14:sparkline>
              <xm:f>'2013'!C14:N14</xm:f>
              <xm:sqref>O14</xm:sqref>
            </x14:sparkline>
            <x14:sparkline>
              <xm:f>'2013'!C15:N15</xm:f>
              <xm:sqref>O15</xm:sqref>
            </x14:sparkline>
            <x14:sparkline>
              <xm:f>'2013'!C16:N16</xm:f>
              <xm:sqref>O16</xm:sqref>
            </x14:sparkline>
            <x14:sparkline>
              <xm:f>'2013'!C17:N17</xm:f>
              <xm:sqref>O17</xm:sqref>
            </x14:sparkline>
            <x14:sparkline>
              <xm:f>'2013'!C18:N18</xm:f>
              <xm:sqref>O18</xm:sqref>
            </x14:sparkline>
            <x14:sparkline>
              <xm:f>'2013'!C19:N19</xm:f>
              <xm:sqref>O19</xm:sqref>
            </x14:sparkline>
            <x14:sparkline>
              <xm:f>'2013'!C20:N20</xm:f>
              <xm:sqref>O20</xm:sqref>
            </x14:sparkline>
            <x14:sparkline>
              <xm:f>'2013'!C21:N21</xm:f>
              <xm:sqref>O21</xm:sqref>
            </x14:sparkline>
            <x14:sparkline>
              <xm:f>'2013'!C22:N22</xm:f>
              <xm:sqref>O22</xm:sqref>
            </x14:sparkline>
            <x14:sparkline>
              <xm:f>'2013'!C23:N23</xm:f>
              <xm:sqref>O23</xm:sqref>
            </x14:sparkline>
            <x14:sparkline>
              <xm:f>'2013'!C24:N24</xm:f>
              <xm:sqref>O24</xm:sqref>
            </x14:sparkline>
            <x14:sparkline>
              <xm:f>'2013'!C25:N25</xm:f>
              <xm:sqref>O25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workbookViewId="0"/>
  </sheetViews>
  <sheetFormatPr defaultRowHeight="14.5" x14ac:dyDescent="0.35"/>
  <cols>
    <col min="1" max="1" width="14" customWidth="1"/>
    <col min="2" max="2" width="17.1796875" customWidth="1"/>
    <col min="16" max="16" width="12.26953125" bestFit="1" customWidth="1"/>
  </cols>
  <sheetData>
    <row r="1" spans="1:16" ht="22" x14ac:dyDescent="0.65">
      <c r="A1" s="11" t="s">
        <v>59</v>
      </c>
    </row>
    <row r="2" spans="1:16" ht="15" thickBot="1" x14ac:dyDescent="0.4">
      <c r="A2" t="s">
        <v>58</v>
      </c>
    </row>
    <row r="3" spans="1:16" ht="18.5" x14ac:dyDescent="0.45">
      <c r="A3" s="12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13" t="s">
        <v>12</v>
      </c>
      <c r="N3" s="13" t="s">
        <v>13</v>
      </c>
      <c r="O3" s="13"/>
      <c r="P3" s="14" t="s">
        <v>57</v>
      </c>
    </row>
    <row r="4" spans="1:16" ht="15.5" x14ac:dyDescent="0.35">
      <c r="A4" s="15" t="s">
        <v>15</v>
      </c>
      <c r="B4" s="2" t="s">
        <v>19</v>
      </c>
      <c r="C4">
        <v>2074</v>
      </c>
      <c r="D4">
        <v>2003</v>
      </c>
      <c r="E4">
        <v>2509</v>
      </c>
      <c r="F4">
        <v>2980</v>
      </c>
      <c r="G4">
        <v>3018</v>
      </c>
      <c r="H4">
        <v>3020</v>
      </c>
      <c r="I4">
        <v>2846</v>
      </c>
      <c r="J4">
        <v>2571</v>
      </c>
      <c r="K4">
        <v>2187</v>
      </c>
      <c r="L4">
        <v>2547</v>
      </c>
      <c r="M4">
        <v>3652</v>
      </c>
      <c r="N4">
        <v>3172</v>
      </c>
      <c r="P4" s="10">
        <f>SUM(C4:O4)</f>
        <v>32579</v>
      </c>
    </row>
    <row r="5" spans="1:16" ht="15.5" x14ac:dyDescent="0.35">
      <c r="A5" s="1"/>
      <c r="B5" s="2" t="s">
        <v>20</v>
      </c>
      <c r="C5">
        <v>1983</v>
      </c>
      <c r="D5">
        <v>1040</v>
      </c>
      <c r="E5">
        <v>1487</v>
      </c>
      <c r="F5">
        <v>2492</v>
      </c>
      <c r="G5">
        <v>2788</v>
      </c>
      <c r="H5">
        <v>2180</v>
      </c>
      <c r="I5">
        <v>1982</v>
      </c>
      <c r="J5">
        <v>1700</v>
      </c>
      <c r="K5">
        <v>1542</v>
      </c>
      <c r="L5">
        <v>2007</v>
      </c>
      <c r="M5">
        <v>3017</v>
      </c>
      <c r="N5">
        <v>2980</v>
      </c>
      <c r="P5" s="10">
        <f t="shared" ref="P5:P7" si="0">SUM(C5:O5)</f>
        <v>25198</v>
      </c>
    </row>
    <row r="6" spans="1:16" ht="15.5" x14ac:dyDescent="0.35">
      <c r="A6" s="1"/>
      <c r="B6" s="2" t="s">
        <v>21</v>
      </c>
      <c r="C6">
        <v>680</v>
      </c>
      <c r="D6">
        <v>679</v>
      </c>
      <c r="E6">
        <v>912</v>
      </c>
      <c r="F6">
        <v>1003</v>
      </c>
      <c r="G6">
        <v>1118</v>
      </c>
      <c r="H6">
        <v>1072</v>
      </c>
      <c r="I6">
        <v>977</v>
      </c>
      <c r="J6">
        <v>878</v>
      </c>
      <c r="K6">
        <v>765</v>
      </c>
      <c r="L6">
        <v>862</v>
      </c>
      <c r="M6">
        <v>890</v>
      </c>
      <c r="N6">
        <v>705</v>
      </c>
      <c r="P6" s="10">
        <f t="shared" si="0"/>
        <v>10541</v>
      </c>
    </row>
    <row r="7" spans="1:16" ht="16" thickBot="1" x14ac:dyDescent="0.4">
      <c r="A7" s="3" t="s">
        <v>22</v>
      </c>
      <c r="B7" s="4"/>
      <c r="C7" s="8">
        <f>SUM(C4:C6)</f>
        <v>4737</v>
      </c>
      <c r="D7" s="8">
        <f t="shared" ref="D7:N7" si="1">SUM(D4:D6)</f>
        <v>3722</v>
      </c>
      <c r="E7" s="8">
        <f t="shared" si="1"/>
        <v>4908</v>
      </c>
      <c r="F7" s="8">
        <f t="shared" si="1"/>
        <v>6475</v>
      </c>
      <c r="G7" s="8">
        <f t="shared" si="1"/>
        <v>6924</v>
      </c>
      <c r="H7" s="8">
        <f t="shared" si="1"/>
        <v>6272</v>
      </c>
      <c r="I7" s="8">
        <f t="shared" si="1"/>
        <v>5805</v>
      </c>
      <c r="J7" s="8">
        <f t="shared" si="1"/>
        <v>5149</v>
      </c>
      <c r="K7" s="8">
        <f t="shared" si="1"/>
        <v>4494</v>
      </c>
      <c r="L7" s="8">
        <f t="shared" si="1"/>
        <v>5416</v>
      </c>
      <c r="M7" s="8">
        <f t="shared" si="1"/>
        <v>7559</v>
      </c>
      <c r="N7" s="8">
        <f t="shared" si="1"/>
        <v>6857</v>
      </c>
      <c r="O7" s="8"/>
      <c r="P7" s="9">
        <f t="shared" si="0"/>
        <v>68318</v>
      </c>
    </row>
    <row r="8" spans="1:16" ht="16" thickBot="1" x14ac:dyDescent="0.4">
      <c r="A8" s="19"/>
      <c r="B8" s="20"/>
      <c r="P8" s="22"/>
    </row>
    <row r="9" spans="1:16" ht="18.5" x14ac:dyDescent="0.45">
      <c r="A9" s="12" t="s">
        <v>0</v>
      </c>
      <c r="B9" s="13" t="s">
        <v>1</v>
      </c>
      <c r="C9" s="13" t="s">
        <v>2</v>
      </c>
      <c r="D9" s="13" t="s">
        <v>3</v>
      </c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3"/>
      <c r="P9" s="14" t="s">
        <v>57</v>
      </c>
    </row>
    <row r="10" spans="1:16" ht="15.5" x14ac:dyDescent="0.35">
      <c r="A10" s="15" t="s">
        <v>16</v>
      </c>
      <c r="B10" s="5" t="s">
        <v>23</v>
      </c>
      <c r="C10" s="6">
        <v>42</v>
      </c>
      <c r="D10" s="6">
        <v>38</v>
      </c>
      <c r="E10" s="6">
        <v>56</v>
      </c>
      <c r="F10" s="6">
        <v>60</v>
      </c>
      <c r="G10" s="6">
        <v>60</v>
      </c>
      <c r="H10" s="6">
        <v>53</v>
      </c>
      <c r="I10" s="6">
        <v>42</v>
      </c>
      <c r="J10" s="6">
        <v>32</v>
      </c>
      <c r="K10" s="6">
        <v>29</v>
      </c>
      <c r="L10" s="6">
        <v>30</v>
      </c>
      <c r="M10" s="6">
        <v>35</v>
      </c>
      <c r="N10" s="6">
        <v>10</v>
      </c>
      <c r="P10" s="16">
        <f>SUM(C10:O10)</f>
        <v>487</v>
      </c>
    </row>
    <row r="11" spans="1:16" ht="15.5" x14ac:dyDescent="0.35">
      <c r="A11" s="1"/>
      <c r="B11" s="5" t="s">
        <v>24</v>
      </c>
      <c r="C11" s="6">
        <v>35</v>
      </c>
      <c r="D11" s="6">
        <v>32</v>
      </c>
      <c r="E11" s="6">
        <v>40</v>
      </c>
      <c r="F11" s="6">
        <v>37</v>
      </c>
      <c r="G11" s="6">
        <v>35</v>
      </c>
      <c r="H11" s="6">
        <v>28</v>
      </c>
      <c r="I11" s="6">
        <v>22</v>
      </c>
      <c r="J11" s="6">
        <v>17</v>
      </c>
      <c r="K11" s="6">
        <v>14</v>
      </c>
      <c r="L11" s="6">
        <v>10</v>
      </c>
      <c r="M11" s="6">
        <v>21</v>
      </c>
      <c r="N11" s="6">
        <v>22</v>
      </c>
      <c r="P11" s="16">
        <f t="shared" ref="P11:P24" si="2">SUM(C11:O11)</f>
        <v>313</v>
      </c>
    </row>
    <row r="12" spans="1:16" ht="15.5" x14ac:dyDescent="0.35">
      <c r="A12" s="1"/>
      <c r="B12" s="5" t="s">
        <v>25</v>
      </c>
      <c r="C12" s="6">
        <f>C11-7</f>
        <v>28</v>
      </c>
      <c r="D12" s="6">
        <f t="shared" ref="D12:N12" si="3">D11-7</f>
        <v>25</v>
      </c>
      <c r="E12" s="6">
        <f t="shared" si="3"/>
        <v>33</v>
      </c>
      <c r="F12" s="6">
        <f t="shared" si="3"/>
        <v>30</v>
      </c>
      <c r="G12" s="6">
        <f t="shared" si="3"/>
        <v>28</v>
      </c>
      <c r="H12" s="6">
        <f t="shared" si="3"/>
        <v>21</v>
      </c>
      <c r="I12" s="6">
        <f t="shared" si="3"/>
        <v>15</v>
      </c>
      <c r="J12" s="6">
        <f t="shared" si="3"/>
        <v>10</v>
      </c>
      <c r="K12" s="6">
        <f t="shared" si="3"/>
        <v>7</v>
      </c>
      <c r="L12" s="6">
        <f t="shared" si="3"/>
        <v>3</v>
      </c>
      <c r="M12" s="6">
        <f t="shared" si="3"/>
        <v>14</v>
      </c>
      <c r="N12" s="6">
        <f t="shared" si="3"/>
        <v>15</v>
      </c>
      <c r="P12" s="16">
        <f t="shared" si="2"/>
        <v>229</v>
      </c>
    </row>
    <row r="13" spans="1:16" ht="15.5" x14ac:dyDescent="0.35">
      <c r="A13" s="1"/>
      <c r="B13" s="5" t="s">
        <v>26</v>
      </c>
      <c r="C13" s="6">
        <f>C12-9</f>
        <v>19</v>
      </c>
      <c r="D13" s="6">
        <f t="shared" ref="D13:N13" si="4">D12-9</f>
        <v>16</v>
      </c>
      <c r="E13" s="6">
        <f t="shared" si="4"/>
        <v>24</v>
      </c>
      <c r="F13" s="6">
        <f t="shared" si="4"/>
        <v>21</v>
      </c>
      <c r="G13" s="6">
        <f t="shared" si="4"/>
        <v>19</v>
      </c>
      <c r="H13" s="6">
        <f t="shared" si="4"/>
        <v>12</v>
      </c>
      <c r="I13" s="6">
        <f t="shared" si="4"/>
        <v>6</v>
      </c>
      <c r="J13" s="6">
        <v>5</v>
      </c>
      <c r="K13" s="6">
        <v>3</v>
      </c>
      <c r="L13" s="6">
        <v>4</v>
      </c>
      <c r="M13" s="6">
        <f t="shared" si="4"/>
        <v>5</v>
      </c>
      <c r="N13" s="6">
        <f t="shared" si="4"/>
        <v>6</v>
      </c>
      <c r="P13" s="16">
        <f t="shared" si="2"/>
        <v>140</v>
      </c>
    </row>
    <row r="14" spans="1:16" ht="15.5" x14ac:dyDescent="0.35">
      <c r="A14" s="1"/>
      <c r="B14" s="5" t="s">
        <v>27</v>
      </c>
      <c r="C14" s="6">
        <v>28</v>
      </c>
      <c r="D14" s="6">
        <v>25</v>
      </c>
      <c r="E14" s="6">
        <v>33</v>
      </c>
      <c r="F14" s="6">
        <v>30</v>
      </c>
      <c r="G14" s="6">
        <v>28</v>
      </c>
      <c r="H14" s="6">
        <v>21</v>
      </c>
      <c r="I14" s="6">
        <v>15</v>
      </c>
      <c r="J14" s="6">
        <v>10</v>
      </c>
      <c r="K14" s="6">
        <v>7</v>
      </c>
      <c r="L14" s="6">
        <v>3</v>
      </c>
      <c r="M14" s="6">
        <v>14</v>
      </c>
      <c r="N14" s="6">
        <v>15</v>
      </c>
      <c r="P14" s="16">
        <f t="shared" si="2"/>
        <v>229</v>
      </c>
    </row>
    <row r="15" spans="1:16" ht="15.5" x14ac:dyDescent="0.35">
      <c r="A15" s="1"/>
      <c r="B15" s="5" t="s">
        <v>28</v>
      </c>
      <c r="C15" s="6">
        <f>C14-5</f>
        <v>23</v>
      </c>
      <c r="D15" s="6">
        <f t="shared" ref="D15:N15" si="5">D14-5</f>
        <v>20</v>
      </c>
      <c r="E15" s="6">
        <f t="shared" si="5"/>
        <v>28</v>
      </c>
      <c r="F15" s="6">
        <f t="shared" si="5"/>
        <v>25</v>
      </c>
      <c r="G15" s="6">
        <f t="shared" si="5"/>
        <v>23</v>
      </c>
      <c r="H15" s="6">
        <f t="shared" si="5"/>
        <v>16</v>
      </c>
      <c r="I15" s="6">
        <f t="shared" si="5"/>
        <v>10</v>
      </c>
      <c r="J15" s="6">
        <f t="shared" si="5"/>
        <v>5</v>
      </c>
      <c r="K15" s="6">
        <f t="shared" si="5"/>
        <v>2</v>
      </c>
      <c r="L15" s="6">
        <v>5</v>
      </c>
      <c r="M15" s="6">
        <f t="shared" si="5"/>
        <v>9</v>
      </c>
      <c r="N15" s="6">
        <f t="shared" si="5"/>
        <v>10</v>
      </c>
      <c r="P15" s="16">
        <f t="shared" si="2"/>
        <v>176</v>
      </c>
    </row>
    <row r="16" spans="1:16" ht="15.5" x14ac:dyDescent="0.35">
      <c r="A16" s="1"/>
      <c r="B16" s="5" t="s">
        <v>29</v>
      </c>
      <c r="C16" s="6">
        <f>C10-15</f>
        <v>27</v>
      </c>
      <c r="D16" s="6">
        <f t="shared" ref="D16:N17" si="6">D10-15</f>
        <v>23</v>
      </c>
      <c r="E16" s="6">
        <f t="shared" si="6"/>
        <v>41</v>
      </c>
      <c r="F16" s="6">
        <f t="shared" si="6"/>
        <v>45</v>
      </c>
      <c r="G16" s="6">
        <f t="shared" si="6"/>
        <v>45</v>
      </c>
      <c r="H16" s="6">
        <f t="shared" si="6"/>
        <v>38</v>
      </c>
      <c r="I16" s="6">
        <f t="shared" si="6"/>
        <v>27</v>
      </c>
      <c r="J16" s="6">
        <f t="shared" si="6"/>
        <v>17</v>
      </c>
      <c r="K16" s="6">
        <f t="shared" si="6"/>
        <v>14</v>
      </c>
      <c r="L16" s="6">
        <f t="shared" si="6"/>
        <v>15</v>
      </c>
      <c r="M16" s="6">
        <f t="shared" si="6"/>
        <v>20</v>
      </c>
      <c r="N16" s="6">
        <f t="shared" si="6"/>
        <v>-5</v>
      </c>
      <c r="P16" s="16">
        <f t="shared" si="2"/>
        <v>307</v>
      </c>
    </row>
    <row r="17" spans="1:16" ht="15.5" x14ac:dyDescent="0.35">
      <c r="A17" s="1"/>
      <c r="B17" s="5" t="s">
        <v>30</v>
      </c>
      <c r="C17" s="6">
        <f>C11-15</f>
        <v>20</v>
      </c>
      <c r="D17" s="6">
        <f t="shared" si="6"/>
        <v>17</v>
      </c>
      <c r="E17" s="6">
        <f t="shared" si="6"/>
        <v>25</v>
      </c>
      <c r="F17" s="6">
        <f t="shared" si="6"/>
        <v>22</v>
      </c>
      <c r="G17" s="6">
        <f t="shared" si="6"/>
        <v>20</v>
      </c>
      <c r="H17" s="6">
        <f t="shared" si="6"/>
        <v>13</v>
      </c>
      <c r="I17" s="6">
        <f t="shared" si="6"/>
        <v>7</v>
      </c>
      <c r="J17" s="6">
        <f t="shared" si="6"/>
        <v>2</v>
      </c>
      <c r="K17" s="6">
        <v>2</v>
      </c>
      <c r="L17" s="6">
        <v>5</v>
      </c>
      <c r="M17" s="6">
        <f t="shared" si="6"/>
        <v>6</v>
      </c>
      <c r="N17" s="6">
        <f t="shared" si="6"/>
        <v>7</v>
      </c>
      <c r="P17" s="16">
        <f t="shared" si="2"/>
        <v>146</v>
      </c>
    </row>
    <row r="18" spans="1:16" ht="15.5" x14ac:dyDescent="0.35">
      <c r="A18" s="1"/>
      <c r="B18" s="5" t="s">
        <v>31</v>
      </c>
      <c r="C18" s="6">
        <v>54</v>
      </c>
      <c r="D18" s="6">
        <v>38</v>
      </c>
      <c r="E18" s="6">
        <f t="shared" ref="E18:N18" si="7">E10*1.23</f>
        <v>68.88</v>
      </c>
      <c r="F18" s="6">
        <f t="shared" si="7"/>
        <v>73.8</v>
      </c>
      <c r="G18" s="6">
        <f t="shared" si="7"/>
        <v>73.8</v>
      </c>
      <c r="H18" s="6">
        <f t="shared" si="7"/>
        <v>65.19</v>
      </c>
      <c r="I18" s="6">
        <f t="shared" si="7"/>
        <v>51.66</v>
      </c>
      <c r="J18" s="6">
        <f t="shared" si="7"/>
        <v>39.36</v>
      </c>
      <c r="K18" s="6">
        <f t="shared" si="7"/>
        <v>35.67</v>
      </c>
      <c r="L18" s="6">
        <f t="shared" si="7"/>
        <v>36.9</v>
      </c>
      <c r="M18" s="6">
        <f t="shared" si="7"/>
        <v>43.05</v>
      </c>
      <c r="N18" s="6">
        <f t="shared" si="7"/>
        <v>12.3</v>
      </c>
      <c r="P18" s="16">
        <f t="shared" si="2"/>
        <v>592.61</v>
      </c>
    </row>
    <row r="19" spans="1:16" ht="15.5" x14ac:dyDescent="0.35">
      <c r="A19" s="1"/>
      <c r="B19" s="5" t="s">
        <v>32</v>
      </c>
      <c r="C19" s="6">
        <v>6</v>
      </c>
      <c r="D19" s="6">
        <f t="shared" ref="D19:L19" si="8">D12*0.97</f>
        <v>24.25</v>
      </c>
      <c r="E19" s="6">
        <f t="shared" si="8"/>
        <v>32.01</v>
      </c>
      <c r="F19" s="6">
        <f t="shared" si="8"/>
        <v>29.099999999999998</v>
      </c>
      <c r="G19" s="6">
        <f t="shared" si="8"/>
        <v>27.16</v>
      </c>
      <c r="H19" s="6">
        <f t="shared" si="8"/>
        <v>20.37</v>
      </c>
      <c r="I19" s="6">
        <f t="shared" si="8"/>
        <v>14.549999999999999</v>
      </c>
      <c r="J19" s="6">
        <f t="shared" si="8"/>
        <v>9.6999999999999993</v>
      </c>
      <c r="K19" s="6">
        <f t="shared" si="8"/>
        <v>6.79</v>
      </c>
      <c r="L19" s="6">
        <f t="shared" si="8"/>
        <v>2.91</v>
      </c>
      <c r="M19" s="6">
        <v>3</v>
      </c>
      <c r="N19" s="6">
        <v>4</v>
      </c>
      <c r="P19" s="16">
        <f t="shared" si="2"/>
        <v>179.83999999999997</v>
      </c>
    </row>
    <row r="20" spans="1:16" ht="15.5" x14ac:dyDescent="0.35">
      <c r="A20" s="1"/>
      <c r="B20" s="5" t="s">
        <v>33</v>
      </c>
      <c r="C20" s="6">
        <f>C18*1.3</f>
        <v>70.2</v>
      </c>
      <c r="D20" s="6">
        <f t="shared" ref="D20:N20" si="9">D18*1.3</f>
        <v>49.4</v>
      </c>
      <c r="E20" s="6">
        <f t="shared" si="9"/>
        <v>89.543999999999997</v>
      </c>
      <c r="F20" s="6">
        <f t="shared" si="9"/>
        <v>95.94</v>
      </c>
      <c r="G20" s="6">
        <f t="shared" si="9"/>
        <v>95.94</v>
      </c>
      <c r="H20" s="6">
        <f t="shared" si="9"/>
        <v>84.747</v>
      </c>
      <c r="I20" s="6">
        <f t="shared" si="9"/>
        <v>67.158000000000001</v>
      </c>
      <c r="J20" s="6">
        <f t="shared" si="9"/>
        <v>51.167999999999999</v>
      </c>
      <c r="K20" s="6">
        <f t="shared" si="9"/>
        <v>46.371000000000002</v>
      </c>
      <c r="L20" s="6">
        <f t="shared" si="9"/>
        <v>47.97</v>
      </c>
      <c r="M20" s="6">
        <f t="shared" si="9"/>
        <v>55.964999999999996</v>
      </c>
      <c r="N20" s="6">
        <f t="shared" si="9"/>
        <v>15.990000000000002</v>
      </c>
      <c r="P20" s="16">
        <f t="shared" si="2"/>
        <v>770.39300000000003</v>
      </c>
    </row>
    <row r="21" spans="1:16" ht="15.5" x14ac:dyDescent="0.35">
      <c r="A21" s="1"/>
      <c r="B21" s="5" t="s">
        <v>34</v>
      </c>
      <c r="C21" s="6">
        <f>C12*0.86</f>
        <v>24.08</v>
      </c>
      <c r="D21" s="6">
        <f t="shared" ref="D21:N21" si="10">D12*0.86</f>
        <v>21.5</v>
      </c>
      <c r="E21" s="6">
        <f t="shared" si="10"/>
        <v>28.38</v>
      </c>
      <c r="F21" s="6">
        <f t="shared" si="10"/>
        <v>25.8</v>
      </c>
      <c r="G21" s="6">
        <f t="shared" si="10"/>
        <v>24.08</v>
      </c>
      <c r="H21" s="6">
        <f t="shared" si="10"/>
        <v>18.059999999999999</v>
      </c>
      <c r="I21" s="6">
        <f t="shared" si="10"/>
        <v>12.9</v>
      </c>
      <c r="J21" s="6">
        <f t="shared" si="10"/>
        <v>8.6</v>
      </c>
      <c r="K21" s="6">
        <f t="shared" si="10"/>
        <v>6.02</v>
      </c>
      <c r="L21" s="6">
        <f t="shared" si="10"/>
        <v>2.58</v>
      </c>
      <c r="M21" s="6">
        <f t="shared" si="10"/>
        <v>12.04</v>
      </c>
      <c r="N21" s="6">
        <f t="shared" si="10"/>
        <v>12.9</v>
      </c>
      <c r="P21" s="16">
        <f t="shared" si="2"/>
        <v>196.94</v>
      </c>
    </row>
    <row r="22" spans="1:16" ht="15.5" x14ac:dyDescent="0.35">
      <c r="A22" s="1"/>
      <c r="B22" s="5" t="s">
        <v>35</v>
      </c>
      <c r="C22" s="6">
        <f>C18*0.61</f>
        <v>32.94</v>
      </c>
      <c r="D22" s="6">
        <f t="shared" ref="D22:N22" si="11">D18*0.61</f>
        <v>23.18</v>
      </c>
      <c r="E22" s="6">
        <f t="shared" si="11"/>
        <v>42.016799999999996</v>
      </c>
      <c r="F22" s="6">
        <f t="shared" si="11"/>
        <v>45.018000000000001</v>
      </c>
      <c r="G22" s="6">
        <f t="shared" si="11"/>
        <v>45.018000000000001</v>
      </c>
      <c r="H22" s="6">
        <f t="shared" si="11"/>
        <v>39.765899999999995</v>
      </c>
      <c r="I22" s="6">
        <f t="shared" si="11"/>
        <v>31.512599999999996</v>
      </c>
      <c r="J22" s="6">
        <f t="shared" si="11"/>
        <v>24.009599999999999</v>
      </c>
      <c r="K22" s="6">
        <f t="shared" si="11"/>
        <v>21.758700000000001</v>
      </c>
      <c r="L22" s="6">
        <f t="shared" si="11"/>
        <v>22.509</v>
      </c>
      <c r="M22" s="6">
        <f t="shared" si="11"/>
        <v>26.260499999999997</v>
      </c>
      <c r="N22" s="6">
        <f t="shared" si="11"/>
        <v>7.5030000000000001</v>
      </c>
      <c r="P22" s="16">
        <f t="shared" si="2"/>
        <v>361.49209999999994</v>
      </c>
    </row>
    <row r="23" spans="1:16" ht="15.5" x14ac:dyDescent="0.35">
      <c r="A23" s="1"/>
      <c r="B23" s="5" t="s">
        <v>36</v>
      </c>
      <c r="C23" s="6">
        <f>C10*2.1</f>
        <v>88.2</v>
      </c>
      <c r="D23" s="6">
        <f t="shared" ref="D23:N23" si="12">D10*2.1</f>
        <v>79.8</v>
      </c>
      <c r="E23" s="6">
        <f t="shared" si="12"/>
        <v>117.60000000000001</v>
      </c>
      <c r="F23" s="6">
        <f t="shared" si="12"/>
        <v>126</v>
      </c>
      <c r="G23" s="6">
        <f t="shared" si="12"/>
        <v>126</v>
      </c>
      <c r="H23" s="6">
        <f t="shared" si="12"/>
        <v>111.30000000000001</v>
      </c>
      <c r="I23" s="6">
        <f t="shared" si="12"/>
        <v>88.2</v>
      </c>
      <c r="J23" s="6">
        <f t="shared" si="12"/>
        <v>67.2</v>
      </c>
      <c r="K23" s="6">
        <f t="shared" si="12"/>
        <v>60.900000000000006</v>
      </c>
      <c r="L23" s="6">
        <f t="shared" si="12"/>
        <v>63</v>
      </c>
      <c r="M23" s="6">
        <f t="shared" si="12"/>
        <v>73.5</v>
      </c>
      <c r="N23" s="6">
        <f t="shared" si="12"/>
        <v>21</v>
      </c>
      <c r="P23" s="16">
        <f t="shared" si="2"/>
        <v>1022.7000000000002</v>
      </c>
    </row>
    <row r="24" spans="1:16" ht="16" thickBot="1" x14ac:dyDescent="0.4">
      <c r="A24" s="3" t="s">
        <v>22</v>
      </c>
      <c r="B24" s="4"/>
      <c r="C24" s="7">
        <f>SUM(C10:C23)</f>
        <v>497.41999999999996</v>
      </c>
      <c r="D24" s="7">
        <f t="shared" ref="D24:N24" si="13">SUM(D10:D23)</f>
        <v>432.13</v>
      </c>
      <c r="E24" s="7">
        <f t="shared" si="13"/>
        <v>658.43079999999998</v>
      </c>
      <c r="F24" s="7">
        <f t="shared" si="13"/>
        <v>665.65800000000002</v>
      </c>
      <c r="G24" s="7">
        <f t="shared" si="13"/>
        <v>649.99800000000005</v>
      </c>
      <c r="H24" s="7">
        <f t="shared" si="13"/>
        <v>541.43290000000002</v>
      </c>
      <c r="I24" s="7">
        <f t="shared" si="13"/>
        <v>409.98059999999998</v>
      </c>
      <c r="J24" s="7">
        <f t="shared" si="13"/>
        <v>298.0376</v>
      </c>
      <c r="K24" s="7">
        <f t="shared" si="13"/>
        <v>255.50970000000004</v>
      </c>
      <c r="L24" s="7">
        <f t="shared" si="13"/>
        <v>250.86900000000003</v>
      </c>
      <c r="M24" s="7">
        <f t="shared" si="13"/>
        <v>337.81549999999999</v>
      </c>
      <c r="N24" s="7">
        <f t="shared" si="13"/>
        <v>153.69299999999998</v>
      </c>
      <c r="O24" s="8"/>
      <c r="P24" s="17">
        <f t="shared" si="2"/>
        <v>5150.9750999999987</v>
      </c>
    </row>
    <row r="25" spans="1:16" ht="16" thickBot="1" x14ac:dyDescent="0.4">
      <c r="A25" s="19"/>
      <c r="B25" s="2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P25" s="21"/>
    </row>
    <row r="26" spans="1:16" ht="18.5" x14ac:dyDescent="0.45">
      <c r="A26" s="12" t="s">
        <v>0</v>
      </c>
      <c r="B26" s="13" t="s">
        <v>1</v>
      </c>
      <c r="C26" s="13" t="s">
        <v>2</v>
      </c>
      <c r="D26" s="13" t="s">
        <v>3</v>
      </c>
      <c r="E26" s="13" t="s">
        <v>4</v>
      </c>
      <c r="F26" s="13" t="s">
        <v>5</v>
      </c>
      <c r="G26" s="13" t="s">
        <v>6</v>
      </c>
      <c r="H26" s="13" t="s">
        <v>7</v>
      </c>
      <c r="I26" s="13" t="s">
        <v>8</v>
      </c>
      <c r="J26" s="13" t="s">
        <v>9</v>
      </c>
      <c r="K26" s="13" t="s">
        <v>10</v>
      </c>
      <c r="L26" s="13" t="s">
        <v>11</v>
      </c>
      <c r="M26" s="13" t="s">
        <v>12</v>
      </c>
      <c r="N26" s="13" t="s">
        <v>13</v>
      </c>
      <c r="O26" s="13"/>
      <c r="P26" s="14" t="s">
        <v>57</v>
      </c>
    </row>
    <row r="27" spans="1:16" ht="15.5" x14ac:dyDescent="0.35">
      <c r="A27" s="15" t="s">
        <v>17</v>
      </c>
      <c r="B27" s="5" t="s">
        <v>37</v>
      </c>
      <c r="C27" s="6">
        <v>7</v>
      </c>
      <c r="D27" s="6">
        <v>9</v>
      </c>
      <c r="E27" s="6">
        <v>7</v>
      </c>
      <c r="F27" s="6">
        <v>6</v>
      </c>
      <c r="G27" s="6">
        <v>6</v>
      </c>
      <c r="H27" s="6">
        <v>5</v>
      </c>
      <c r="I27" s="6">
        <v>5</v>
      </c>
      <c r="J27" s="6">
        <v>4</v>
      </c>
      <c r="K27" s="6">
        <v>7</v>
      </c>
      <c r="L27" s="6">
        <v>8</v>
      </c>
      <c r="M27" s="6">
        <v>9</v>
      </c>
      <c r="N27" s="6">
        <v>10</v>
      </c>
      <c r="P27" s="16">
        <f>SUM(C27:O27)</f>
        <v>83</v>
      </c>
    </row>
    <row r="28" spans="1:16" ht="15.5" x14ac:dyDescent="0.35">
      <c r="A28" s="1"/>
      <c r="B28" s="5" t="s">
        <v>38</v>
      </c>
      <c r="C28" s="6">
        <f>C27*0.42</f>
        <v>2.94</v>
      </c>
      <c r="D28" s="6">
        <f t="shared" ref="D28:N28" si="14">D27*0.42</f>
        <v>3.78</v>
      </c>
      <c r="E28" s="6">
        <f t="shared" si="14"/>
        <v>2.94</v>
      </c>
      <c r="F28" s="6">
        <f t="shared" si="14"/>
        <v>2.52</v>
      </c>
      <c r="G28" s="6">
        <f t="shared" si="14"/>
        <v>2.52</v>
      </c>
      <c r="H28" s="6">
        <f t="shared" si="14"/>
        <v>2.1</v>
      </c>
      <c r="I28" s="6">
        <f t="shared" si="14"/>
        <v>2.1</v>
      </c>
      <c r="J28" s="6">
        <f t="shared" si="14"/>
        <v>1.68</v>
      </c>
      <c r="K28" s="6">
        <f t="shared" si="14"/>
        <v>2.94</v>
      </c>
      <c r="L28" s="6">
        <f t="shared" si="14"/>
        <v>3.36</v>
      </c>
      <c r="M28" s="6">
        <f t="shared" si="14"/>
        <v>3.78</v>
      </c>
      <c r="N28" s="6">
        <f t="shared" si="14"/>
        <v>4.2</v>
      </c>
      <c r="P28" s="16">
        <f t="shared" ref="P28:P35" si="15">SUM(C28:O28)</f>
        <v>34.860000000000007</v>
      </c>
    </row>
    <row r="29" spans="1:16" ht="15.5" x14ac:dyDescent="0.35">
      <c r="A29" s="1"/>
      <c r="B29" s="5" t="s">
        <v>39</v>
      </c>
      <c r="C29" s="6">
        <v>10</v>
      </c>
      <c r="D29" s="6">
        <v>14</v>
      </c>
      <c r="E29" s="6">
        <v>9</v>
      </c>
      <c r="F29" s="6">
        <v>6</v>
      </c>
      <c r="G29" s="6">
        <v>5</v>
      </c>
      <c r="H29" s="6">
        <v>2</v>
      </c>
      <c r="I29" s="6">
        <v>2</v>
      </c>
      <c r="J29" s="6">
        <v>1</v>
      </c>
      <c r="K29" s="6">
        <v>4</v>
      </c>
      <c r="L29" s="6">
        <v>6</v>
      </c>
      <c r="M29" s="6">
        <v>8</v>
      </c>
      <c r="N29" s="6">
        <v>9</v>
      </c>
      <c r="P29" s="16">
        <f t="shared" si="15"/>
        <v>76</v>
      </c>
    </row>
    <row r="30" spans="1:16" ht="15.5" x14ac:dyDescent="0.35">
      <c r="A30" s="1"/>
      <c r="B30" s="5" t="s">
        <v>40</v>
      </c>
      <c r="C30" s="6">
        <v>21</v>
      </c>
      <c r="D30" s="6">
        <v>20</v>
      </c>
      <c r="E30" s="6">
        <v>19</v>
      </c>
      <c r="F30" s="6">
        <v>23</v>
      </c>
      <c r="G30" s="6">
        <v>22</v>
      </c>
      <c r="H30" s="6">
        <v>30</v>
      </c>
      <c r="I30" s="6">
        <v>25</v>
      </c>
      <c r="J30" s="6">
        <v>20</v>
      </c>
      <c r="K30" s="6">
        <v>25</v>
      </c>
      <c r="L30" s="6">
        <v>22</v>
      </c>
      <c r="M30" s="6">
        <v>34</v>
      </c>
      <c r="N30" s="6">
        <v>20</v>
      </c>
      <c r="P30" s="16">
        <f t="shared" si="15"/>
        <v>281</v>
      </c>
    </row>
    <row r="31" spans="1:16" ht="15.5" x14ac:dyDescent="0.35">
      <c r="A31" s="1"/>
      <c r="B31" s="5" t="s">
        <v>41</v>
      </c>
      <c r="C31" s="6">
        <v>3</v>
      </c>
      <c r="D31" s="6">
        <v>2</v>
      </c>
      <c r="E31" s="6">
        <v>3</v>
      </c>
      <c r="F31" s="6">
        <v>4</v>
      </c>
      <c r="G31" s="6">
        <v>6</v>
      </c>
      <c r="H31" s="6">
        <v>7</v>
      </c>
      <c r="I31" s="6">
        <v>8</v>
      </c>
      <c r="J31" s="6">
        <v>5</v>
      </c>
      <c r="K31" s="6">
        <v>4</v>
      </c>
      <c r="L31" s="6">
        <v>4</v>
      </c>
      <c r="M31" s="6">
        <v>2</v>
      </c>
      <c r="N31" s="6">
        <v>5</v>
      </c>
      <c r="P31" s="16">
        <f t="shared" si="15"/>
        <v>53</v>
      </c>
    </row>
    <row r="32" spans="1:16" ht="15.5" x14ac:dyDescent="0.35">
      <c r="A32" s="1"/>
      <c r="B32" s="5" t="s">
        <v>42</v>
      </c>
      <c r="C32" s="6">
        <f>C29*0.9</f>
        <v>9</v>
      </c>
      <c r="D32" s="6">
        <f t="shared" ref="D32:N32" si="16">D29*0.9</f>
        <v>12.6</v>
      </c>
      <c r="E32" s="6">
        <f t="shared" si="16"/>
        <v>8.1</v>
      </c>
      <c r="F32" s="6">
        <f t="shared" si="16"/>
        <v>5.4</v>
      </c>
      <c r="G32" s="6">
        <f t="shared" si="16"/>
        <v>4.5</v>
      </c>
      <c r="H32" s="6">
        <f t="shared" si="16"/>
        <v>1.8</v>
      </c>
      <c r="I32" s="6">
        <f t="shared" si="16"/>
        <v>1.8</v>
      </c>
      <c r="J32" s="6">
        <f t="shared" si="16"/>
        <v>0.9</v>
      </c>
      <c r="K32" s="6">
        <f t="shared" si="16"/>
        <v>3.6</v>
      </c>
      <c r="L32" s="6">
        <f t="shared" si="16"/>
        <v>5.4</v>
      </c>
      <c r="M32" s="6">
        <f t="shared" si="16"/>
        <v>7.2</v>
      </c>
      <c r="N32" s="6">
        <f t="shared" si="16"/>
        <v>8.1</v>
      </c>
      <c r="P32" s="16">
        <f t="shared" si="15"/>
        <v>68.399999999999991</v>
      </c>
    </row>
    <row r="33" spans="1:16" ht="15.5" x14ac:dyDescent="0.35">
      <c r="A33" s="1"/>
      <c r="B33" s="5" t="s">
        <v>43</v>
      </c>
      <c r="C33" s="6">
        <f>C29*1.19</f>
        <v>11.899999999999999</v>
      </c>
      <c r="D33" s="6">
        <f t="shared" ref="D33:N33" si="17">D29*1.19</f>
        <v>16.66</v>
      </c>
      <c r="E33" s="6">
        <f t="shared" si="17"/>
        <v>10.709999999999999</v>
      </c>
      <c r="F33" s="6">
        <f t="shared" si="17"/>
        <v>7.14</v>
      </c>
      <c r="G33" s="6">
        <f t="shared" si="17"/>
        <v>5.9499999999999993</v>
      </c>
      <c r="H33" s="6">
        <f t="shared" si="17"/>
        <v>2.38</v>
      </c>
      <c r="I33" s="6">
        <f t="shared" si="17"/>
        <v>2.38</v>
      </c>
      <c r="J33" s="6">
        <f t="shared" si="17"/>
        <v>1.19</v>
      </c>
      <c r="K33" s="6">
        <f t="shared" si="17"/>
        <v>4.76</v>
      </c>
      <c r="L33" s="6">
        <f t="shared" si="17"/>
        <v>7.14</v>
      </c>
      <c r="M33" s="6">
        <f t="shared" si="17"/>
        <v>9.52</v>
      </c>
      <c r="N33" s="6">
        <f t="shared" si="17"/>
        <v>10.709999999999999</v>
      </c>
      <c r="P33" s="16">
        <f t="shared" si="15"/>
        <v>90.439999999999984</v>
      </c>
    </row>
    <row r="34" spans="1:16" ht="15.5" x14ac:dyDescent="0.35">
      <c r="A34" s="1"/>
      <c r="B34" s="5" t="s">
        <v>44</v>
      </c>
      <c r="C34" s="6">
        <f>C30*0.45</f>
        <v>9.4500000000000011</v>
      </c>
      <c r="D34" s="6">
        <f t="shared" ref="D34:N34" si="18">D30*0.45</f>
        <v>9</v>
      </c>
      <c r="E34" s="6">
        <f t="shared" si="18"/>
        <v>8.5500000000000007</v>
      </c>
      <c r="F34" s="6">
        <f t="shared" si="18"/>
        <v>10.35</v>
      </c>
      <c r="G34" s="6">
        <f t="shared" si="18"/>
        <v>9.9</v>
      </c>
      <c r="H34" s="6">
        <f t="shared" si="18"/>
        <v>13.5</v>
      </c>
      <c r="I34" s="6">
        <f t="shared" si="18"/>
        <v>11.25</v>
      </c>
      <c r="J34" s="6">
        <f t="shared" si="18"/>
        <v>9</v>
      </c>
      <c r="K34" s="6">
        <f t="shared" si="18"/>
        <v>11.25</v>
      </c>
      <c r="L34" s="6">
        <f t="shared" si="18"/>
        <v>9.9</v>
      </c>
      <c r="M34" s="6">
        <f t="shared" si="18"/>
        <v>15.3</v>
      </c>
      <c r="N34" s="6">
        <f t="shared" si="18"/>
        <v>9</v>
      </c>
      <c r="P34" s="16">
        <f t="shared" si="15"/>
        <v>126.45</v>
      </c>
    </row>
    <row r="35" spans="1:16" ht="16" thickBot="1" x14ac:dyDescent="0.4">
      <c r="A35" s="3" t="s">
        <v>22</v>
      </c>
      <c r="B35" s="4"/>
      <c r="C35" s="7">
        <f>SUM(C27:C34)</f>
        <v>74.290000000000006</v>
      </c>
      <c r="D35" s="7">
        <f t="shared" ref="D35:M35" si="19">SUM(D27:D34)</f>
        <v>87.04</v>
      </c>
      <c r="E35" s="7">
        <f t="shared" si="19"/>
        <v>68.3</v>
      </c>
      <c r="F35" s="7">
        <f t="shared" si="19"/>
        <v>64.41</v>
      </c>
      <c r="G35" s="7">
        <f t="shared" si="19"/>
        <v>61.87</v>
      </c>
      <c r="H35" s="7">
        <f t="shared" si="19"/>
        <v>63.78</v>
      </c>
      <c r="I35" s="7">
        <f t="shared" si="19"/>
        <v>57.53</v>
      </c>
      <c r="J35" s="7">
        <f t="shared" si="19"/>
        <v>42.769999999999996</v>
      </c>
      <c r="K35" s="7">
        <f t="shared" si="19"/>
        <v>62.55</v>
      </c>
      <c r="L35" s="7">
        <f t="shared" si="19"/>
        <v>65.8</v>
      </c>
      <c r="M35" s="7">
        <f t="shared" si="19"/>
        <v>88.8</v>
      </c>
      <c r="N35" s="7">
        <f>SUM(N27:N34)</f>
        <v>76.010000000000005</v>
      </c>
      <c r="O35" s="8"/>
      <c r="P35" s="17">
        <f t="shared" si="15"/>
        <v>813.14999999999975</v>
      </c>
    </row>
    <row r="36" spans="1:16" ht="16" thickBot="1" x14ac:dyDescent="0.4">
      <c r="A36" s="19"/>
      <c r="B36" s="20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P36" s="21"/>
    </row>
    <row r="37" spans="1:16" ht="18.5" x14ac:dyDescent="0.45">
      <c r="A37" s="12" t="s">
        <v>0</v>
      </c>
      <c r="B37" s="13" t="s">
        <v>1</v>
      </c>
      <c r="C37" s="13" t="s">
        <v>2</v>
      </c>
      <c r="D37" s="13" t="s">
        <v>3</v>
      </c>
      <c r="E37" s="13" t="s">
        <v>4</v>
      </c>
      <c r="F37" s="13" t="s">
        <v>5</v>
      </c>
      <c r="G37" s="13" t="s">
        <v>6</v>
      </c>
      <c r="H37" s="13" t="s">
        <v>7</v>
      </c>
      <c r="I37" s="13" t="s">
        <v>8</v>
      </c>
      <c r="J37" s="13" t="s">
        <v>9</v>
      </c>
      <c r="K37" s="13" t="s">
        <v>10</v>
      </c>
      <c r="L37" s="13" t="s">
        <v>11</v>
      </c>
      <c r="M37" s="13" t="s">
        <v>12</v>
      </c>
      <c r="N37" s="13" t="s">
        <v>13</v>
      </c>
      <c r="O37" s="13"/>
      <c r="P37" s="14" t="s">
        <v>57</v>
      </c>
    </row>
    <row r="38" spans="1:16" ht="15.5" x14ac:dyDescent="0.35">
      <c r="A38" s="15" t="s">
        <v>18</v>
      </c>
      <c r="B38" s="5" t="s">
        <v>45</v>
      </c>
      <c r="C38" s="6">
        <f>C10*2.1</f>
        <v>88.2</v>
      </c>
      <c r="D38" s="6">
        <f t="shared" ref="D38:N38" si="20">D10*2.1</f>
        <v>79.8</v>
      </c>
      <c r="E38" s="6">
        <f t="shared" si="20"/>
        <v>117.60000000000001</v>
      </c>
      <c r="F38" s="6">
        <f t="shared" si="20"/>
        <v>126</v>
      </c>
      <c r="G38" s="6">
        <f t="shared" si="20"/>
        <v>126</v>
      </c>
      <c r="H38" s="6">
        <f t="shared" si="20"/>
        <v>111.30000000000001</v>
      </c>
      <c r="I38" s="6">
        <f t="shared" si="20"/>
        <v>88.2</v>
      </c>
      <c r="J38" s="6">
        <f t="shared" si="20"/>
        <v>67.2</v>
      </c>
      <c r="K38" s="6">
        <f t="shared" si="20"/>
        <v>60.900000000000006</v>
      </c>
      <c r="L38" s="6">
        <f t="shared" si="20"/>
        <v>63</v>
      </c>
      <c r="M38" s="6">
        <f t="shared" si="20"/>
        <v>73.5</v>
      </c>
      <c r="N38" s="6">
        <f t="shared" si="20"/>
        <v>21</v>
      </c>
      <c r="P38" s="16">
        <f>SUM(C38:O38)</f>
        <v>1022.7000000000002</v>
      </c>
    </row>
    <row r="39" spans="1:16" ht="15.5" x14ac:dyDescent="0.35">
      <c r="A39" s="1"/>
      <c r="B39" s="5" t="s">
        <v>46</v>
      </c>
      <c r="C39" s="6">
        <f t="shared" ref="C39:N46" si="21">C11*2.1</f>
        <v>73.5</v>
      </c>
      <c r="D39" s="6">
        <f t="shared" si="21"/>
        <v>67.2</v>
      </c>
      <c r="E39" s="6">
        <f t="shared" si="21"/>
        <v>84</v>
      </c>
      <c r="F39" s="6">
        <f t="shared" si="21"/>
        <v>77.7</v>
      </c>
      <c r="G39" s="6">
        <f t="shared" si="21"/>
        <v>73.5</v>
      </c>
      <c r="H39" s="6">
        <f t="shared" si="21"/>
        <v>58.800000000000004</v>
      </c>
      <c r="I39" s="6">
        <f t="shared" si="21"/>
        <v>46.2</v>
      </c>
      <c r="J39" s="6">
        <f t="shared" si="21"/>
        <v>35.700000000000003</v>
      </c>
      <c r="K39" s="6">
        <f t="shared" si="21"/>
        <v>29.400000000000002</v>
      </c>
      <c r="L39" s="6">
        <f t="shared" si="21"/>
        <v>21</v>
      </c>
      <c r="M39" s="6">
        <f t="shared" si="21"/>
        <v>44.1</v>
      </c>
      <c r="N39" s="6">
        <f t="shared" si="21"/>
        <v>46.2</v>
      </c>
      <c r="P39" s="16">
        <f t="shared" ref="P39:P50" si="22">SUM(C39:O39)</f>
        <v>657.30000000000007</v>
      </c>
    </row>
    <row r="40" spans="1:16" ht="15.5" x14ac:dyDescent="0.35">
      <c r="A40" s="1"/>
      <c r="B40" s="5" t="s">
        <v>47</v>
      </c>
      <c r="C40" s="6">
        <f t="shared" si="21"/>
        <v>58.800000000000004</v>
      </c>
      <c r="D40" s="6">
        <f t="shared" si="21"/>
        <v>52.5</v>
      </c>
      <c r="E40" s="6">
        <f t="shared" si="21"/>
        <v>69.3</v>
      </c>
      <c r="F40" s="6">
        <f t="shared" si="21"/>
        <v>63</v>
      </c>
      <c r="G40" s="6">
        <f t="shared" si="21"/>
        <v>58.800000000000004</v>
      </c>
      <c r="H40" s="6">
        <f t="shared" si="21"/>
        <v>44.1</v>
      </c>
      <c r="I40" s="6">
        <f t="shared" si="21"/>
        <v>31.5</v>
      </c>
      <c r="J40" s="6">
        <f t="shared" si="21"/>
        <v>21</v>
      </c>
      <c r="K40" s="6">
        <f t="shared" si="21"/>
        <v>14.700000000000001</v>
      </c>
      <c r="L40" s="6">
        <f t="shared" si="21"/>
        <v>6.3000000000000007</v>
      </c>
      <c r="M40" s="6">
        <f t="shared" si="21"/>
        <v>29.400000000000002</v>
      </c>
      <c r="N40" s="6">
        <f t="shared" si="21"/>
        <v>31.5</v>
      </c>
      <c r="P40" s="16">
        <f t="shared" si="22"/>
        <v>480.90000000000003</v>
      </c>
    </row>
    <row r="41" spans="1:16" ht="15.5" x14ac:dyDescent="0.35">
      <c r="A41" s="1"/>
      <c r="B41" s="5" t="s">
        <v>48</v>
      </c>
      <c r="C41" s="6">
        <f t="shared" si="21"/>
        <v>39.9</v>
      </c>
      <c r="D41" s="6">
        <f t="shared" si="21"/>
        <v>33.6</v>
      </c>
      <c r="E41" s="6">
        <f t="shared" si="21"/>
        <v>50.400000000000006</v>
      </c>
      <c r="F41" s="6">
        <f t="shared" si="21"/>
        <v>44.1</v>
      </c>
      <c r="G41" s="6">
        <f t="shared" si="21"/>
        <v>39.9</v>
      </c>
      <c r="H41" s="6">
        <f t="shared" si="21"/>
        <v>25.200000000000003</v>
      </c>
      <c r="I41" s="6">
        <f t="shared" si="21"/>
        <v>12.600000000000001</v>
      </c>
      <c r="J41" s="6">
        <f t="shared" si="21"/>
        <v>10.5</v>
      </c>
      <c r="K41" s="6">
        <f t="shared" si="21"/>
        <v>6.3000000000000007</v>
      </c>
      <c r="L41" s="6">
        <f t="shared" si="21"/>
        <v>8.4</v>
      </c>
      <c r="M41" s="6">
        <f t="shared" si="21"/>
        <v>10.5</v>
      </c>
      <c r="N41" s="6">
        <f t="shared" si="21"/>
        <v>12.600000000000001</v>
      </c>
      <c r="P41" s="16">
        <f t="shared" si="22"/>
        <v>294.00000000000006</v>
      </c>
    </row>
    <row r="42" spans="1:16" ht="15.5" x14ac:dyDescent="0.35">
      <c r="A42" s="1"/>
      <c r="B42" s="5" t="s">
        <v>49</v>
      </c>
      <c r="C42" s="6">
        <f t="shared" si="21"/>
        <v>58.800000000000004</v>
      </c>
      <c r="D42" s="6">
        <f t="shared" si="21"/>
        <v>52.5</v>
      </c>
      <c r="E42" s="6">
        <f t="shared" si="21"/>
        <v>69.3</v>
      </c>
      <c r="F42" s="6">
        <f t="shared" si="21"/>
        <v>63</v>
      </c>
      <c r="G42" s="6">
        <f t="shared" si="21"/>
        <v>58.800000000000004</v>
      </c>
      <c r="H42" s="6">
        <f t="shared" si="21"/>
        <v>44.1</v>
      </c>
      <c r="I42" s="6">
        <f t="shared" si="21"/>
        <v>31.5</v>
      </c>
      <c r="J42" s="6">
        <f t="shared" si="21"/>
        <v>21</v>
      </c>
      <c r="K42" s="6">
        <f t="shared" si="21"/>
        <v>14.700000000000001</v>
      </c>
      <c r="L42" s="6">
        <f t="shared" si="21"/>
        <v>6.3000000000000007</v>
      </c>
      <c r="M42" s="6">
        <f t="shared" si="21"/>
        <v>29.400000000000002</v>
      </c>
      <c r="N42" s="6">
        <f t="shared" si="21"/>
        <v>31.5</v>
      </c>
      <c r="P42" s="16">
        <f t="shared" si="22"/>
        <v>480.90000000000003</v>
      </c>
    </row>
    <row r="43" spans="1:16" ht="15.5" x14ac:dyDescent="0.35">
      <c r="A43" s="1"/>
      <c r="B43" s="5" t="s">
        <v>50</v>
      </c>
      <c r="C43" s="6">
        <f t="shared" si="21"/>
        <v>48.300000000000004</v>
      </c>
      <c r="D43" s="6">
        <f t="shared" si="21"/>
        <v>42</v>
      </c>
      <c r="E43" s="6">
        <f t="shared" si="21"/>
        <v>58.800000000000004</v>
      </c>
      <c r="F43" s="6">
        <f t="shared" si="21"/>
        <v>52.5</v>
      </c>
      <c r="G43" s="6">
        <f t="shared" si="21"/>
        <v>48.300000000000004</v>
      </c>
      <c r="H43" s="6">
        <f t="shared" si="21"/>
        <v>33.6</v>
      </c>
      <c r="I43" s="6">
        <f t="shared" si="21"/>
        <v>21</v>
      </c>
      <c r="J43" s="6">
        <f t="shared" si="21"/>
        <v>10.5</v>
      </c>
      <c r="K43" s="6">
        <f t="shared" si="21"/>
        <v>4.2</v>
      </c>
      <c r="L43" s="6">
        <f t="shared" si="21"/>
        <v>10.5</v>
      </c>
      <c r="M43" s="6">
        <f t="shared" si="21"/>
        <v>18.900000000000002</v>
      </c>
      <c r="N43" s="6">
        <f t="shared" si="21"/>
        <v>21</v>
      </c>
      <c r="P43" s="16">
        <f t="shared" si="22"/>
        <v>369.6</v>
      </c>
    </row>
    <row r="44" spans="1:16" ht="15.5" x14ac:dyDescent="0.35">
      <c r="A44" s="1"/>
      <c r="B44" s="5" t="s">
        <v>51</v>
      </c>
      <c r="C44" s="6">
        <f t="shared" si="21"/>
        <v>56.7</v>
      </c>
      <c r="D44" s="6">
        <f t="shared" si="21"/>
        <v>48.300000000000004</v>
      </c>
      <c r="E44" s="6">
        <f t="shared" si="21"/>
        <v>86.100000000000009</v>
      </c>
      <c r="F44" s="6">
        <f t="shared" si="21"/>
        <v>94.5</v>
      </c>
      <c r="G44" s="6">
        <f t="shared" si="21"/>
        <v>94.5</v>
      </c>
      <c r="H44" s="6">
        <f t="shared" si="21"/>
        <v>79.8</v>
      </c>
      <c r="I44" s="6">
        <f t="shared" si="21"/>
        <v>56.7</v>
      </c>
      <c r="J44" s="6">
        <f t="shared" si="21"/>
        <v>35.700000000000003</v>
      </c>
      <c r="K44" s="6">
        <f t="shared" si="21"/>
        <v>29.400000000000002</v>
      </c>
      <c r="L44" s="6">
        <f t="shared" si="21"/>
        <v>31.5</v>
      </c>
      <c r="M44" s="6">
        <f t="shared" si="21"/>
        <v>42</v>
      </c>
      <c r="N44" s="6">
        <v>28</v>
      </c>
      <c r="P44" s="16">
        <f t="shared" si="22"/>
        <v>683.2</v>
      </c>
    </row>
    <row r="45" spans="1:16" ht="15.5" x14ac:dyDescent="0.35">
      <c r="A45" s="1"/>
      <c r="B45" s="5" t="s">
        <v>52</v>
      </c>
      <c r="C45" s="6">
        <f t="shared" si="21"/>
        <v>42</v>
      </c>
      <c r="D45" s="6">
        <f t="shared" si="21"/>
        <v>35.700000000000003</v>
      </c>
      <c r="E45" s="6">
        <f t="shared" si="21"/>
        <v>52.5</v>
      </c>
      <c r="F45" s="6">
        <f t="shared" si="21"/>
        <v>46.2</v>
      </c>
      <c r="G45" s="6">
        <f t="shared" si="21"/>
        <v>42</v>
      </c>
      <c r="H45" s="6">
        <f t="shared" si="21"/>
        <v>27.3</v>
      </c>
      <c r="I45" s="6">
        <f t="shared" si="21"/>
        <v>14.700000000000001</v>
      </c>
      <c r="J45" s="6">
        <f t="shared" si="21"/>
        <v>4.2</v>
      </c>
      <c r="K45" s="6">
        <f t="shared" si="21"/>
        <v>4.2</v>
      </c>
      <c r="L45" s="6">
        <f t="shared" si="21"/>
        <v>10.5</v>
      </c>
      <c r="M45" s="6">
        <f t="shared" si="21"/>
        <v>12.600000000000001</v>
      </c>
      <c r="N45" s="6">
        <f t="shared" si="21"/>
        <v>14.700000000000001</v>
      </c>
      <c r="P45" s="16">
        <f t="shared" si="22"/>
        <v>306.59999999999997</v>
      </c>
    </row>
    <row r="46" spans="1:16" ht="15.5" x14ac:dyDescent="0.35">
      <c r="A46" s="1"/>
      <c r="B46" s="5" t="s">
        <v>53</v>
      </c>
      <c r="C46" s="6">
        <f>C18*2.1</f>
        <v>113.4</v>
      </c>
      <c r="D46" s="6">
        <f t="shared" si="21"/>
        <v>79.8</v>
      </c>
      <c r="E46" s="6">
        <f t="shared" si="21"/>
        <v>144.648</v>
      </c>
      <c r="F46" s="6">
        <f t="shared" si="21"/>
        <v>154.97999999999999</v>
      </c>
      <c r="G46" s="6">
        <f t="shared" si="21"/>
        <v>154.97999999999999</v>
      </c>
      <c r="H46" s="6">
        <f t="shared" si="21"/>
        <v>136.899</v>
      </c>
      <c r="I46" s="6">
        <f t="shared" si="21"/>
        <v>108.486</v>
      </c>
      <c r="J46" s="6">
        <f t="shared" si="21"/>
        <v>82.656000000000006</v>
      </c>
      <c r="K46" s="6">
        <f t="shared" si="21"/>
        <v>74.907000000000011</v>
      </c>
      <c r="L46" s="6">
        <f t="shared" si="21"/>
        <v>77.489999999999995</v>
      </c>
      <c r="M46" s="6">
        <f t="shared" si="21"/>
        <v>90.405000000000001</v>
      </c>
      <c r="N46" s="6">
        <f t="shared" si="21"/>
        <v>25.830000000000002</v>
      </c>
      <c r="P46" s="16">
        <f t="shared" si="22"/>
        <v>1244.4809999999998</v>
      </c>
    </row>
    <row r="47" spans="1:16" ht="15.5" x14ac:dyDescent="0.35">
      <c r="A47" s="1"/>
      <c r="B47" s="5" t="s">
        <v>54</v>
      </c>
      <c r="C47" s="6">
        <f t="shared" ref="C47:N49" si="23">C19*2.1</f>
        <v>12.600000000000001</v>
      </c>
      <c r="D47" s="6">
        <f t="shared" si="23"/>
        <v>50.925000000000004</v>
      </c>
      <c r="E47" s="6">
        <f t="shared" si="23"/>
        <v>67.221000000000004</v>
      </c>
      <c r="F47" s="6">
        <f t="shared" si="23"/>
        <v>61.11</v>
      </c>
      <c r="G47" s="6">
        <f t="shared" si="23"/>
        <v>57.036000000000001</v>
      </c>
      <c r="H47" s="6">
        <f t="shared" si="23"/>
        <v>42.777000000000001</v>
      </c>
      <c r="I47" s="6">
        <f t="shared" si="23"/>
        <v>30.555</v>
      </c>
      <c r="J47" s="6">
        <f t="shared" si="23"/>
        <v>20.37</v>
      </c>
      <c r="K47" s="6">
        <f t="shared" si="23"/>
        <v>14.259</v>
      </c>
      <c r="L47" s="6">
        <f t="shared" si="23"/>
        <v>6.1110000000000007</v>
      </c>
      <c r="M47" s="6">
        <f t="shared" si="23"/>
        <v>6.3000000000000007</v>
      </c>
      <c r="N47" s="6">
        <f t="shared" si="23"/>
        <v>8.4</v>
      </c>
      <c r="P47" s="16">
        <f t="shared" si="22"/>
        <v>377.66399999999999</v>
      </c>
    </row>
    <row r="48" spans="1:16" ht="15.5" x14ac:dyDescent="0.35">
      <c r="A48" s="1"/>
      <c r="B48" s="5" t="s">
        <v>55</v>
      </c>
      <c r="C48" s="6">
        <f t="shared" si="23"/>
        <v>147.42000000000002</v>
      </c>
      <c r="D48" s="6">
        <f t="shared" si="23"/>
        <v>103.74</v>
      </c>
      <c r="E48" s="6">
        <f t="shared" si="23"/>
        <v>188.04240000000001</v>
      </c>
      <c r="F48" s="6">
        <f t="shared" si="23"/>
        <v>201.47399999999999</v>
      </c>
      <c r="G48" s="6">
        <f t="shared" si="23"/>
        <v>201.47399999999999</v>
      </c>
      <c r="H48" s="6">
        <f t="shared" si="23"/>
        <v>177.96870000000001</v>
      </c>
      <c r="I48" s="6">
        <f t="shared" si="23"/>
        <v>141.0318</v>
      </c>
      <c r="J48" s="6">
        <f t="shared" si="23"/>
        <v>107.4528</v>
      </c>
      <c r="K48" s="6">
        <f t="shared" si="23"/>
        <v>97.379100000000008</v>
      </c>
      <c r="L48" s="6">
        <f t="shared" si="23"/>
        <v>100.73699999999999</v>
      </c>
      <c r="M48" s="6">
        <f t="shared" si="23"/>
        <v>117.5265</v>
      </c>
      <c r="N48" s="6">
        <f t="shared" si="23"/>
        <v>33.579000000000008</v>
      </c>
      <c r="P48" s="16">
        <f t="shared" si="22"/>
        <v>1617.8253000000002</v>
      </c>
    </row>
    <row r="49" spans="1:16" ht="15.5" x14ac:dyDescent="0.35">
      <c r="A49" s="1"/>
      <c r="B49" s="5" t="s">
        <v>56</v>
      </c>
      <c r="C49" s="6">
        <f t="shared" si="23"/>
        <v>50.567999999999998</v>
      </c>
      <c r="D49" s="6">
        <f t="shared" si="23"/>
        <v>45.15</v>
      </c>
      <c r="E49" s="6">
        <f t="shared" si="23"/>
        <v>59.597999999999999</v>
      </c>
      <c r="F49" s="6">
        <f t="shared" si="23"/>
        <v>54.180000000000007</v>
      </c>
      <c r="G49" s="6">
        <f t="shared" si="23"/>
        <v>50.567999999999998</v>
      </c>
      <c r="H49" s="6">
        <f t="shared" si="23"/>
        <v>37.926000000000002</v>
      </c>
      <c r="I49" s="6">
        <f t="shared" si="23"/>
        <v>27.090000000000003</v>
      </c>
      <c r="J49" s="6">
        <f t="shared" si="23"/>
        <v>18.059999999999999</v>
      </c>
      <c r="K49" s="6">
        <f t="shared" si="23"/>
        <v>12.641999999999999</v>
      </c>
      <c r="L49" s="6">
        <f t="shared" si="23"/>
        <v>5.4180000000000001</v>
      </c>
      <c r="M49" s="6">
        <f t="shared" si="23"/>
        <v>25.283999999999999</v>
      </c>
      <c r="N49" s="6">
        <f t="shared" si="23"/>
        <v>27.090000000000003</v>
      </c>
      <c r="P49" s="16">
        <f t="shared" si="22"/>
        <v>413.57399999999996</v>
      </c>
    </row>
    <row r="50" spans="1:16" ht="16" thickBot="1" x14ac:dyDescent="0.4">
      <c r="A50" s="23" t="s">
        <v>22</v>
      </c>
      <c r="B50" s="18"/>
      <c r="C50" s="7">
        <f>SUM(C38:C49)</f>
        <v>790.1880000000001</v>
      </c>
      <c r="D50" s="7">
        <f t="shared" ref="D50:N50" si="24">SUM(D38:D49)</f>
        <v>691.21500000000003</v>
      </c>
      <c r="E50" s="7">
        <f t="shared" si="24"/>
        <v>1047.5094000000001</v>
      </c>
      <c r="F50" s="7">
        <f t="shared" si="24"/>
        <v>1038.7440000000001</v>
      </c>
      <c r="G50" s="7">
        <f t="shared" si="24"/>
        <v>1005.8579999999999</v>
      </c>
      <c r="H50" s="7">
        <f t="shared" si="24"/>
        <v>819.77070000000026</v>
      </c>
      <c r="I50" s="7">
        <f t="shared" si="24"/>
        <v>609.56280000000004</v>
      </c>
      <c r="J50" s="7">
        <f t="shared" si="24"/>
        <v>434.33880000000005</v>
      </c>
      <c r="K50" s="7">
        <f t="shared" si="24"/>
        <v>362.9871</v>
      </c>
      <c r="L50" s="7">
        <f t="shared" si="24"/>
        <v>347.25599999999997</v>
      </c>
      <c r="M50" s="7">
        <f t="shared" si="24"/>
        <v>499.91550000000007</v>
      </c>
      <c r="N50" s="7">
        <f t="shared" si="24"/>
        <v>301.399</v>
      </c>
      <c r="O50" s="8"/>
      <c r="P50" s="17">
        <f t="shared" si="22"/>
        <v>7948.7443000000012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300-00001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'2012'!C38:N38</xm:f>
              <xm:sqref>O38</xm:sqref>
            </x14:sparkline>
            <x14:sparkline>
              <xm:f>'2012'!C39:N39</xm:f>
              <xm:sqref>O39</xm:sqref>
            </x14:sparkline>
            <x14:sparkline>
              <xm:f>'2012'!C40:N40</xm:f>
              <xm:sqref>O40</xm:sqref>
            </x14:sparkline>
            <x14:sparkline>
              <xm:f>'2012'!C41:N41</xm:f>
              <xm:sqref>O41</xm:sqref>
            </x14:sparkline>
            <x14:sparkline>
              <xm:f>'2012'!C42:N42</xm:f>
              <xm:sqref>O42</xm:sqref>
            </x14:sparkline>
            <x14:sparkline>
              <xm:f>'2012'!C43:N43</xm:f>
              <xm:sqref>O43</xm:sqref>
            </x14:sparkline>
            <x14:sparkline>
              <xm:f>'2012'!C44:N44</xm:f>
              <xm:sqref>O44</xm:sqref>
            </x14:sparkline>
            <x14:sparkline>
              <xm:f>'2012'!C45:N45</xm:f>
              <xm:sqref>O45</xm:sqref>
            </x14:sparkline>
            <x14:sparkline>
              <xm:f>'2012'!C46:N46</xm:f>
              <xm:sqref>O46</xm:sqref>
            </x14:sparkline>
            <x14:sparkline>
              <xm:f>'2012'!C47:N47</xm:f>
              <xm:sqref>O47</xm:sqref>
            </x14:sparkline>
            <x14:sparkline>
              <xm:f>'2012'!C48:N48</xm:f>
              <xm:sqref>O48</xm:sqref>
            </x14:sparkline>
            <x14:sparkline>
              <xm:f>'2012'!C49:N49</xm:f>
              <xm:sqref>O49</xm:sqref>
            </x14:sparkline>
            <x14:sparkline>
              <xm:f>'2012'!C50:N50</xm:f>
              <xm:sqref>O50</xm:sqref>
            </x14:sparkline>
          </x14:sparklines>
        </x14:sparklineGroup>
        <x14:sparklineGroup type="column" displayEmptyCellsAs="gap" xr2:uid="{00000000-0003-0000-0300-00001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'2012'!C28:N28</xm:f>
              <xm:sqref>O28</xm:sqref>
            </x14:sparkline>
            <x14:sparkline>
              <xm:f>'2012'!C29:N29</xm:f>
              <xm:sqref>O29</xm:sqref>
            </x14:sparkline>
            <x14:sparkline>
              <xm:f>'2012'!C30:N30</xm:f>
              <xm:sqref>O30</xm:sqref>
            </x14:sparkline>
            <x14:sparkline>
              <xm:f>'2012'!C31:N31</xm:f>
              <xm:sqref>O31</xm:sqref>
            </x14:sparkline>
            <x14:sparkline>
              <xm:f>'2012'!C32:N32</xm:f>
              <xm:sqref>O32</xm:sqref>
            </x14:sparkline>
            <x14:sparkline>
              <xm:f>'2012'!C33:N33</xm:f>
              <xm:sqref>O33</xm:sqref>
            </x14:sparkline>
            <x14:sparkline>
              <xm:f>'2012'!C34:N34</xm:f>
              <xm:sqref>O34</xm:sqref>
            </x14:sparkline>
            <x14:sparkline>
              <xm:f>'2012'!C35:N35</xm:f>
              <xm:sqref>O35</xm:sqref>
            </x14:sparkline>
            <x14:sparkline>
              <xm:f>'2012'!C36:N36</xm:f>
              <xm:sqref>O36</xm:sqref>
            </x14:sparkline>
          </x14:sparklines>
        </x14:sparklineGroup>
        <x14:sparklineGroup type="column" displayEmptyCellsAs="gap" xr2:uid="{00000000-0003-0000-0300-00001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'2012'!C27:N27</xm:f>
              <xm:sqref>O27</xm:sqref>
            </x14:sparkline>
          </x14:sparklines>
        </x14:sparklineGroup>
        <x14:sparklineGroup type="column" displayEmptyCellsAs="gap" xr2:uid="{00000000-0003-0000-0300-00001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'2012'!C4:N4</xm:f>
              <xm:sqref>O4</xm:sqref>
            </x14:sparkline>
            <x14:sparkline>
              <xm:f>'2012'!C5:N5</xm:f>
              <xm:sqref>O5</xm:sqref>
            </x14:sparkline>
            <x14:sparkline>
              <xm:f>'2012'!C6:N6</xm:f>
              <xm:sqref>O6</xm:sqref>
            </x14:sparkline>
            <x14:sparkline>
              <xm:f>'2012'!C7:N7</xm:f>
              <xm:sqref>O7</xm:sqref>
            </x14:sparkline>
            <x14:sparkline>
              <xm:f>'2012'!C8:N8</xm:f>
              <xm:sqref>O8</xm:sqref>
            </x14:sparkline>
          </x14:sparklines>
        </x14:sparklineGroup>
        <x14:sparklineGroup type="column" displayEmptyCellsAs="gap" xr2:uid="{00000000-0003-0000-0300-00000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'2012'!C10:N10</xm:f>
              <xm:sqref>O10</xm:sqref>
            </x14:sparkline>
            <x14:sparkline>
              <xm:f>'2012'!C11:N11</xm:f>
              <xm:sqref>O11</xm:sqref>
            </x14:sparkline>
            <x14:sparkline>
              <xm:f>'2012'!C12:N12</xm:f>
              <xm:sqref>O12</xm:sqref>
            </x14:sparkline>
            <x14:sparkline>
              <xm:f>'2012'!C13:N13</xm:f>
              <xm:sqref>O13</xm:sqref>
            </x14:sparkline>
            <x14:sparkline>
              <xm:f>'2012'!C14:N14</xm:f>
              <xm:sqref>O14</xm:sqref>
            </x14:sparkline>
            <x14:sparkline>
              <xm:f>'2012'!C15:N15</xm:f>
              <xm:sqref>O15</xm:sqref>
            </x14:sparkline>
            <x14:sparkline>
              <xm:f>'2012'!C16:N16</xm:f>
              <xm:sqref>O16</xm:sqref>
            </x14:sparkline>
            <x14:sparkline>
              <xm:f>'2012'!C17:N17</xm:f>
              <xm:sqref>O17</xm:sqref>
            </x14:sparkline>
            <x14:sparkline>
              <xm:f>'2012'!C18:N18</xm:f>
              <xm:sqref>O18</xm:sqref>
            </x14:sparkline>
            <x14:sparkline>
              <xm:f>'2012'!C19:N19</xm:f>
              <xm:sqref>O19</xm:sqref>
            </x14:sparkline>
            <x14:sparkline>
              <xm:f>'2012'!C20:N20</xm:f>
              <xm:sqref>O20</xm:sqref>
            </x14:sparkline>
            <x14:sparkline>
              <xm:f>'2012'!C21:N21</xm:f>
              <xm:sqref>O21</xm:sqref>
            </x14:sparkline>
            <x14:sparkline>
              <xm:f>'2012'!C22:N22</xm:f>
              <xm:sqref>O22</xm:sqref>
            </x14:sparkline>
            <x14:sparkline>
              <xm:f>'2012'!C23:N23</xm:f>
              <xm:sqref>O23</xm:sqref>
            </x14:sparkline>
            <x14:sparkline>
              <xm:f>'2012'!C24:N24</xm:f>
              <xm:sqref>O24</xm:sqref>
            </x14:sparkline>
            <x14:sparkline>
              <xm:f>'2012'!C25:N25</xm:f>
              <xm:sqref>O25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C 0 E A A B Q S w M E F A A C A A g A p H V + S U q 8 f h m o A A A A + A A A A B I A H A B D b 2 5 m a W c v U G F j a 2 F n Z S 5 4 b W w g o h g A K K A U A A A A A A A A A A A A A A A A A A A A A A A A A A A A h Y 9 N D o I w G E S v Q r q n P 8 A C y U d J d O F G E h M T 4 7 a p F R q h G F o s d 3 P h k b y C J I q 6 c z m T N 8 m b x + 0 O x d g 2 w V X 1 V n c m R w x T F C g j u 6 M 2 V Y 4 G d w p T V H D Y C n k W l Q o m 2 N h s t D p H t X O X j B D v P f Y x 7 v q K R J Q y c i g 3 O 1 m r V o T a W C e M V O i z O v 5 f I Q 7 7 l w y P c J z i J F k w z F I G Z K 6 h 1 O a L R J M x p k B + S l g N j R t 6 x Z U J 1 0 s g c w T y f s G f U E s D B B Q A A g A I A K R 1 f k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d X 5 J s c 3 U H C M B A A C 2 A g A A E w A c A E Z v c m 1 1 b G F z L 1 N l Y 3 R p b 2 4 x L m 0 g o h g A K K A U A A A A A A A A A A A A A A A A A A A A A A A A A A A A d Z H B a g I x E I b v C / s O I b 0 o L G K 0 W l v x U q 1 Q i p e 6 0 I M r E n f H u h g T S W Z h R X z 3 Z h s s F Z J c A t 9 M Z r 6 f G M i x V J I s 3 c 3 G c R R H Z s 8 1 F O S B 9 r p s Q M m E C M A 4 I v Y s V a V z s O S t z k F 0 v p Q + b J U 6 t O a l g M 5 U S Q S J p k V n L 9 m M I 8 8 W Z a 6 V U T v M F v 3 R s J s t V E E G 2 V z p I 0 e E 4 n f I J 5 y U x s 0 r N 9 C p h a l p O y G y E i I h q C t o J 2 6 x c 9 k s 9 w D Y G D m R y + o d 4 T h x n s l H K Y s J d S 3 r 6 6 o x W P 8 9 n + 6 5 / L a h 0 v M J m g E p 3 1 r l V H N p d t Z n q k R 1 l E 3 R t O 5 2 J Z c L d U V G r Z J t I A g 1 X h N y 4 7 0 A 7 9 8 4 l + d / + N G P B 3 4 8 9 O M n P x 7 5 8 b M f s 2 6 A s w D v B X g g K Q t E Z Y G s 7 C 7 s t R 1 H p f R + 3 / g H U E s B A i 0 A F A A C A A g A p H V + S U q 8 f h m o A A A A + A A A A B I A A A A A A A A A A A A A A A A A A A A A A E N v b m Z p Z y 9 Q Y W N r Y W d l L n h t b F B L A Q I t A B Q A A g A I A K R 1 f k k P y u m r p A A A A O k A A A A T A A A A A A A A A A A A A A A A A P Q A A A B b Q 2 9 u d G V u d F 9 U e X B l c 1 0 u e G 1 s U E s B A i 0 A F A A C A A g A p H V + S b H N 1 B w j A Q A A t g I A A B M A A A A A A A A A A A A A A A A A 5 Q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g 8 A A A A A A A D M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x N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1 M C I g L z 4 8 R W 5 0 c n k g V H l w Z T 0 i R m l s b E V y c m 9 y Q 2 9 1 b n Q i I F Z h b H V l P S J s M C I g L z 4 8 R W 5 0 c n k g V H l w Z T 0 i R m l s b E N v b H V t b l R 5 c G V z I i B W Y W x 1 Z T 0 i c 0 J n W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F c n J v c k N v Z G U i I F Z h b H V l P S J z V W 5 r b m 9 3 b i I g L z 4 8 R W 5 0 c n k g V H l w Z T 0 i R m l s b E x h c 3 R V c G R h d G V k I i B W Y W x 1 Z T 0 i Z D I w M T Y t M T E t M z B U M T Q 6 M z E 6 N D E u N j k 1 O D k 0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U v Q 2 h h b m d l Z C B U e X B l L n t D b 2 x 1 b W 4 x L D B 9 J n F 1 b 3 Q 7 L C Z x d W 9 0 O 1 N l Y 3 R p b 2 4 x L z I w M T U v Q 2 h h b m d l Z C B U e X B l L n t D b 2 x 1 b W 4 y L D F 9 J n F 1 b 3 Q 7 L C Z x d W 9 0 O 1 N l Y 3 R p b 2 4 x L z I w M T U v Q 2 h h b m d l Z C B U e X B l L n t D b 2 x 1 b W 4 z L D J 9 J n F 1 b 3 Q 7 L C Z x d W 9 0 O 1 N l Y 3 R p b 2 4 x L z I w M T U v Q 2 h h b m d l Z C B U e X B l L n t D b 2 x 1 b W 4 0 L D N 9 J n F 1 b 3 Q 7 L C Z x d W 9 0 O 1 N l Y 3 R p b 2 4 x L z I w M T U v Q 2 h h b m d l Z C B U e X B l L n t D b 2 x 1 b W 4 1 L D R 9 J n F 1 b 3 Q 7 L C Z x d W 9 0 O 1 N l Y 3 R p b 2 4 x L z I w M T U v Q 2 h h b m d l Z C B U e X B l L n t D b 2 x 1 b W 4 2 L D V 9 J n F 1 b 3 Q 7 L C Z x d W 9 0 O 1 N l Y 3 R p b 2 4 x L z I w M T U v Q 2 h h b m d l Z C B U e X B l L n t D b 2 x 1 b W 4 3 L D Z 9 J n F 1 b 3 Q 7 L C Z x d W 9 0 O 1 N l Y 3 R p b 2 4 x L z I w M T U v Q 2 h h b m d l Z C B U e X B l L n t D b 2 x 1 b W 4 4 L D d 9 J n F 1 b 3 Q 7 L C Z x d W 9 0 O 1 N l Y 3 R p b 2 4 x L z I w M T U v Q 2 h h b m d l Z C B U e X B l L n t D b 2 x 1 b W 4 5 L D h 9 J n F 1 b 3 Q 7 L C Z x d W 9 0 O 1 N l Y 3 R p b 2 4 x L z I w M T U v Q 2 h h b m d l Z C B U e X B l L n t D b 2 x 1 b W 4 x M C w 5 f S Z x d W 9 0 O y w m c X V v d D t T Z W N 0 a W 9 u M S 8 y M D E 1 L 0 N o Y W 5 n Z W Q g V H l w Z S 5 7 Q 2 9 s d W 1 u M T E s M T B 9 J n F 1 b 3 Q 7 L C Z x d W 9 0 O 1 N l Y 3 R p b 2 4 x L z I w M T U v Q 2 h h b m d l Z C B U e X B l L n t D b 2 x 1 b W 4 x M i w x M X 0 m c X V v d D s s J n F 1 b 3 Q 7 U 2 V j d G l v b j E v M j A x N S 9 D a G F u Z 2 V k I F R 5 c G U u e 0 N v b H V t b j E z L D E y f S Z x d W 9 0 O y w m c X V v d D t T Z W N 0 a W 9 u M S 8 y M D E 1 L 0 N o Y W 5 n Z W Q g V H l w Z S 5 7 Q 2 9 s d W 1 u M T Q s M T N 9 J n F 1 b 3 Q 7 L C Z x d W 9 0 O 1 N l Y 3 R p b 2 4 x L z I w M T U v Q 2 h h b m d l Z C B U e X B l L n t D b 2 x 1 b W 4 x N S w x N H 0 m c X V v d D s s J n F 1 b 3 Q 7 U 2 V j d G l v b j E v M j A x N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M j A x N S 9 D a G F u Z 2 V k I F R 5 c G U u e 0 N v b H V t b j E s M H 0 m c X V v d D s s J n F 1 b 3 Q 7 U 2 V j d G l v b j E v M j A x N S 9 D a G F u Z 2 V k I F R 5 c G U u e 0 N v b H V t b j I s M X 0 m c X V v d D s s J n F 1 b 3 Q 7 U 2 V j d G l v b j E v M j A x N S 9 D a G F u Z 2 V k I F R 5 c G U u e 0 N v b H V t b j M s M n 0 m c X V v d D s s J n F 1 b 3 Q 7 U 2 V j d G l v b j E v M j A x N S 9 D a G F u Z 2 V k I F R 5 c G U u e 0 N v b H V t b j Q s M 3 0 m c X V v d D s s J n F 1 b 3 Q 7 U 2 V j d G l v b j E v M j A x N S 9 D a G F u Z 2 V k I F R 5 c G U u e 0 N v b H V t b j U s N H 0 m c X V v d D s s J n F 1 b 3 Q 7 U 2 V j d G l v b j E v M j A x N S 9 D a G F u Z 2 V k I F R 5 c G U u e 0 N v b H V t b j Y s N X 0 m c X V v d D s s J n F 1 b 3 Q 7 U 2 V j d G l v b j E v M j A x N S 9 D a G F u Z 2 V k I F R 5 c G U u e 0 N v b H V t b j c s N n 0 m c X V v d D s s J n F 1 b 3 Q 7 U 2 V j d G l v b j E v M j A x N S 9 D a G F u Z 2 V k I F R 5 c G U u e 0 N v b H V t b j g s N 3 0 m c X V v d D s s J n F 1 b 3 Q 7 U 2 V j d G l v b j E v M j A x N S 9 D a G F u Z 2 V k I F R 5 c G U u e 0 N v b H V t b j k s O H 0 m c X V v d D s s J n F 1 b 3 Q 7 U 2 V j d G l v b j E v M j A x N S 9 D a G F u Z 2 V k I F R 5 c G U u e 0 N v b H V t b j E w L D l 9 J n F 1 b 3 Q 7 L C Z x d W 9 0 O 1 N l Y 3 R p b 2 4 x L z I w M T U v Q 2 h h b m d l Z C B U e X B l L n t D b 2 x 1 b W 4 x M S w x M H 0 m c X V v d D s s J n F 1 b 3 Q 7 U 2 V j d G l v b j E v M j A x N S 9 D a G F u Z 2 V k I F R 5 c G U u e 0 N v b H V t b j E y L D E x f S Z x d W 9 0 O y w m c X V v d D t T Z W N 0 a W 9 u M S 8 y M D E 1 L 0 N o Y W 5 n Z W Q g V H l w Z S 5 7 Q 2 9 s d W 1 u M T M s M T J 9 J n F 1 b 3 Q 7 L C Z x d W 9 0 O 1 N l Y 3 R p b 2 4 x L z I w M T U v Q 2 h h b m d l Z C B U e X B l L n t D b 2 x 1 b W 4 x N C w x M 3 0 m c X V v d D s s J n F 1 b 3 Q 7 U 2 V j d G l v b j E v M j A x N S 9 D a G F u Z 2 V k I F R 5 c G U u e 0 N v b H V t b j E 1 L D E 0 f S Z x d W 9 0 O y w m c X V v d D t T Z W N 0 a W 9 u M S 8 y M D E 1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v M j A x N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W 3 M H r W k T 0 W 3 q F k 7 t H M o W Q A A A A A C A A A A A A A Q Z g A A A A E A A C A A A A C M p L y V Q l k G i Q C I n E W g Z g r c q x / 2 v G L O c Q J 6 u 4 g I 7 p R 8 7 A A A A A A O g A A A A A I A A C A A A A C k M y G z R p A M k f a d B u n o 2 I 4 Z i T g Z V X i r 5 R H q I s 6 8 K + f 7 L l A A A A D u 9 V U B o u d 7 p T W 1 m F z S h K q 1 S 8 X 2 Z w U u R u 1 p B q F M F s Q x W X Y 9 9 t u 0 G w H x + i p 0 v G A w + y / C K F 0 O + i K x c C k 4 l j M g E o d G J 0 J Z b v s x x U 2 b Z 1 w i N f 0 W E U A A A A A S T t O b X P 9 3 t p n L + S Q Z 8 U d S s D l b w Q J V 4 R C t N x i G f I D L 8 F K O n E I S Q T Z Q W W l j o 6 Z / f 1 f E a v y k 2 q T 1 i X 6 h O o z N h t F 2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75AB3BBA267343A89DE6762EE39153" ma:contentTypeVersion="" ma:contentTypeDescription="Create a new document." ma:contentTypeScope="" ma:versionID="c400d56c40bedc0b3da589d2016e1d1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130c944c83a58b2022870c07aa6119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Projec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3E57A6-35B6-4C6F-A22B-7ADEC7D26A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0516BA-DF30-4116-BF22-EFD045CA9B6E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B528904-F05A-499E-BC7D-903A698532D4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37FA315-C17B-4095-8858-ED3FF22AC2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2014</vt:lpstr>
      <vt:lpstr>2013</vt:lpstr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Devaney</dc:creator>
  <cp:lastModifiedBy>MIA-SQL</cp:lastModifiedBy>
  <dcterms:created xsi:type="dcterms:W3CDTF">2016-11-29T14:49:56Z</dcterms:created>
  <dcterms:modified xsi:type="dcterms:W3CDTF">2021-09-28T07:19:45Z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0x010100DA75AB3BBA267343A89DE6762EE39153</vt:lpwstr>
  </property>
</Properties>
</file>