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School\"/>
    </mc:Choice>
  </mc:AlternateContent>
  <xr:revisionPtr revIDLastSave="0" documentId="13_ncr:1_{7DEECF1D-EC34-4872-AA15-DD030D6C889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an_data_set" sheetId="1" r:id="rId1"/>
    <sheet name="Cleaned Data" sheetId="2" r:id="rId2"/>
    <sheet name="correlation" sheetId="6" r:id="rId3"/>
    <sheet name="regression" sheetId="3" r:id="rId4"/>
    <sheet name="regression w vif" sheetId="5" r:id="rId5"/>
    <sheet name="stepwise" sheetId="4" r:id="rId6"/>
  </sheets>
  <externalReferences>
    <externalReference r:id="rId7"/>
  </externalReferences>
  <definedNames>
    <definedName name="_xlnm._FilterDatabase" localSheetId="1" hidden="1">'Cleaned Data'!$A$1:$L$565</definedName>
    <definedName name="_xlnm._FilterDatabase" localSheetId="0" hidden="1">loan_data_set!$A$1:$M$615</definedName>
    <definedName name="_xlchart.v1.0" hidden="1">loan_data_set!$G$1</definedName>
    <definedName name="_xlchart.v1.1" hidden="1">loan_data_set!$G$2:$G$615</definedName>
  </definedNames>
  <calcPr calcId="191029"/>
</workbook>
</file>

<file path=xl/calcChain.xml><?xml version="1.0" encoding="utf-8"?>
<calcChain xmlns="http://schemas.openxmlformats.org/spreadsheetml/2006/main">
  <c r="D18" i="5" l="1"/>
  <c r="E18" i="5" s="1"/>
  <c r="F18" i="5"/>
  <c r="G18" i="5"/>
  <c r="D19" i="5"/>
  <c r="E19" i="5" s="1"/>
  <c r="F19" i="5"/>
  <c r="G19" i="5"/>
  <c r="D20" i="5"/>
  <c r="E20" i="5" s="1"/>
  <c r="F20" i="5"/>
  <c r="G20" i="5"/>
  <c r="D21" i="5"/>
  <c r="E21" i="5" s="1"/>
  <c r="F21" i="5"/>
  <c r="G21" i="5"/>
  <c r="D22" i="5"/>
  <c r="E22" i="5" s="1"/>
  <c r="F22" i="5"/>
  <c r="G22" i="5"/>
  <c r="D23" i="5"/>
  <c r="E23" i="5" s="1"/>
  <c r="F23" i="5"/>
  <c r="G23" i="5"/>
  <c r="D24" i="5"/>
  <c r="E24" i="5" s="1"/>
  <c r="F24" i="5"/>
  <c r="G24" i="5"/>
  <c r="D25" i="5"/>
  <c r="E25" i="5" s="1"/>
  <c r="F25" i="5"/>
  <c r="G25" i="5"/>
  <c r="D26" i="5"/>
  <c r="E26" i="5" s="1"/>
  <c r="F26" i="5"/>
  <c r="G26" i="5"/>
  <c r="D27" i="5"/>
  <c r="E27" i="5" s="1"/>
  <c r="F27" i="5"/>
  <c r="G27" i="5"/>
  <c r="G17" i="5"/>
  <c r="F17" i="5"/>
  <c r="E17" i="5"/>
  <c r="D17" i="5"/>
  <c r="A18" i="5" a="1"/>
  <c r="A19" i="5" s="1"/>
  <c r="C14" i="5"/>
  <c r="B14" i="5"/>
  <c r="B13" i="5" s="1"/>
  <c r="B12" i="5"/>
  <c r="B8" i="5"/>
  <c r="AB14" i="4"/>
  <c r="AB15" i="4" s="1"/>
  <c r="AC16" i="4"/>
  <c r="AB16" i="4"/>
  <c r="AB10" i="4"/>
  <c r="Y8" i="4"/>
  <c r="X8" i="4"/>
  <c r="C8" i="4"/>
  <c r="D8" i="4"/>
  <c r="E8" i="4"/>
  <c r="F8" i="4"/>
  <c r="G8" i="4"/>
  <c r="H8" i="4"/>
  <c r="I8" i="4"/>
  <c r="J8" i="4"/>
  <c r="K8" i="4"/>
  <c r="B8" i="4"/>
  <c r="C7" i="4"/>
  <c r="D7" i="4"/>
  <c r="E7" i="4"/>
  <c r="F7" i="4"/>
  <c r="G7" i="4"/>
  <c r="H7" i="4"/>
  <c r="I7" i="4"/>
  <c r="J7" i="4"/>
  <c r="K7" i="4"/>
  <c r="B7" i="4"/>
  <c r="Y6" i="4"/>
  <c r="X6" i="4"/>
  <c r="N5" i="4"/>
  <c r="O5" i="4"/>
  <c r="P5" i="4"/>
  <c r="Q5" i="4"/>
  <c r="R5" i="4"/>
  <c r="S5" i="4"/>
  <c r="T5" i="4"/>
  <c r="U5" i="4"/>
  <c r="V5" i="4"/>
  <c r="D5" i="4"/>
  <c r="E5" i="4" s="1"/>
  <c r="F5" i="4" s="1"/>
  <c r="G5" i="4" s="1"/>
  <c r="H5" i="4" s="1"/>
  <c r="I5" i="4" s="1"/>
  <c r="J5" i="4" s="1"/>
  <c r="K5" i="4" s="1"/>
  <c r="C5" i="4"/>
  <c r="M5" i="4"/>
  <c r="H27" i="5"/>
  <c r="H26" i="5"/>
  <c r="H25" i="5"/>
  <c r="H24" i="5"/>
  <c r="H23" i="5"/>
  <c r="H22" i="5"/>
  <c r="H21" i="5"/>
  <c r="H20" i="5"/>
  <c r="H19" i="5"/>
  <c r="H18" i="5"/>
  <c r="B17" i="5" a="1"/>
  <c r="AH20" i="4" a="1"/>
  <c r="AA20" i="4" a="1"/>
  <c r="AB19" i="4" a="1"/>
  <c r="M8" i="4" a="1"/>
  <c r="M7" i="4" a="1"/>
  <c r="M6" i="4" a="1"/>
  <c r="B17" i="5" l="1"/>
  <c r="B21" i="5"/>
  <c r="B25" i="5"/>
  <c r="C17" i="5"/>
  <c r="C21" i="5"/>
  <c r="C25" i="5"/>
  <c r="B18" i="5"/>
  <c r="B22" i="5"/>
  <c r="B26" i="5"/>
  <c r="C18" i="5"/>
  <c r="C22" i="5"/>
  <c r="C26" i="5"/>
  <c r="B19" i="5"/>
  <c r="B23" i="5"/>
  <c r="B27" i="5"/>
  <c r="C19" i="5"/>
  <c r="C23" i="5"/>
  <c r="C27" i="5"/>
  <c r="B20" i="5"/>
  <c r="B24" i="5"/>
  <c r="C20" i="5"/>
  <c r="C24" i="5"/>
  <c r="A24" i="5"/>
  <c r="A23" i="5"/>
  <c r="A22" i="5"/>
  <c r="A26" i="5"/>
  <c r="A18" i="5"/>
  <c r="A25" i="5"/>
  <c r="A21" i="5"/>
  <c r="A20" i="5"/>
  <c r="A27" i="5"/>
  <c r="AH20" i="4"/>
  <c r="AA20" i="4"/>
  <c r="AB19" i="4"/>
  <c r="AC19" i="4"/>
  <c r="AB20" i="4"/>
  <c r="AC20" i="4"/>
  <c r="AF20" i="4"/>
  <c r="AG20" i="4"/>
  <c r="AF19" i="4"/>
  <c r="M8" i="4"/>
  <c r="U8" i="4"/>
  <c r="N8" i="4"/>
  <c r="V8" i="4"/>
  <c r="O8" i="4"/>
  <c r="P8" i="4"/>
  <c r="Q8" i="4"/>
  <c r="R8" i="4"/>
  <c r="S8" i="4"/>
  <c r="T8" i="4"/>
  <c r="M7" i="4"/>
  <c r="U7" i="4"/>
  <c r="N7" i="4"/>
  <c r="V7" i="4"/>
  <c r="O7" i="4"/>
  <c r="P7" i="4"/>
  <c r="Q7" i="4"/>
  <c r="R7" i="4"/>
  <c r="S7" i="4"/>
  <c r="T7" i="4"/>
  <c r="M6" i="4"/>
  <c r="U6" i="4"/>
  <c r="N6" i="4"/>
  <c r="V6" i="4"/>
  <c r="O6" i="4"/>
  <c r="P6" i="4"/>
  <c r="Q6" i="4"/>
  <c r="R6" i="4"/>
  <c r="S6" i="4"/>
  <c r="T6" i="4"/>
  <c r="AD20" i="4" l="1"/>
  <c r="AE20" i="4" s="1"/>
  <c r="AD19" i="4"/>
  <c r="AE19" i="4" s="1"/>
  <c r="AG19" i="4"/>
  <c r="AC14" i="4" l="1"/>
  <c r="AB7" i="4"/>
  <c r="AB6" i="4"/>
  <c r="AB8" i="4"/>
  <c r="AD14" i="4"/>
  <c r="AC15" i="4"/>
  <c r="AE6" i="4"/>
  <c r="AE7" i="4"/>
  <c r="AE8" i="4"/>
  <c r="AD15" i="4"/>
  <c r="AB9" i="4"/>
  <c r="AE14" i="4"/>
  <c r="AF14" i="4"/>
  <c r="AG14" i="4"/>
  <c r="C12" i="5"/>
  <c r="D12" i="5"/>
  <c r="B5" i="5"/>
  <c r="B4" i="5"/>
  <c r="C13" i="5"/>
  <c r="D13" i="5"/>
  <c r="E6" i="5"/>
  <c r="B6" i="5"/>
  <c r="E12" i="5"/>
  <c r="F12" i="5"/>
  <c r="G12" i="5"/>
  <c r="B7" i="5"/>
  <c r="E4" i="5"/>
  <c r="E5" i="5"/>
</calcChain>
</file>

<file path=xl/sharedStrings.xml><?xml version="1.0" encoding="utf-8"?>
<sst xmlns="http://schemas.openxmlformats.org/spreadsheetml/2006/main" count="5012" uniqueCount="684">
  <si>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</si>
  <si>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</si>
  <si>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</si>
  <si>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</si>
  <si>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</si>
  <si>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</si>
  <si>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</si>
  <si>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</si>
  <si>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</si>
  <si>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</si>
  <si>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</si>
  <si>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</si>
  <si>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</si>
  <si>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</si>
  <si>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</si>
  <si>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</si>
  <si>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</si>
  <si>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</si>
  <si>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</si>
  <si>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</si>
  <si>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</si>
  <si>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</si>
  <si>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</si>
  <si>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</si>
  <si>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</si>
  <si>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</si>
  <si>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</si>
  <si>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</si>
  <si>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</si>
  <si>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</si>
  <si>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</si>
  <si>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</si>
  <si>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</si>
  <si>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</si>
  <si>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</si>
  <si>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</si>
  <si>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</si>
  <si>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</si>
  <si>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</si>
  <si>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</si>
  <si>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</si>
  <si>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</si>
  <si>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</si>
  <si>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</si>
  <si>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</si>
  <si>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</si>
  <si>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</si>
  <si>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</si>
  <si>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</si>
  <si>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</si>
  <si>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</si>
  <si>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</si>
  <si>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</si>
  <si>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</si>
  <si>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</si>
  <si>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</si>
  <si>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</si>
  <si>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</si>
  <si>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</si>
  <si>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</si>
  <si>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</si>
  <si>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</si>
  <si>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</si>
  <si>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</si>
  <si>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</si>
  <si>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</si>
  <si>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</si>
  <si>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</si>
  <si>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</si>
  <si>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</si>
  <si>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</si>
  <si>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</si>
  <si>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</si>
  <si>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</si>
  <si>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</si>
  <si>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</si>
  <si>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</si>
  <si>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</si>
  <si>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</si>
  <si>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</si>
  <si>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</si>
  <si>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</si>
  <si>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</si>
  <si>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</si>
  <si>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</si>
  <si>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</si>
  <si>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</si>
  <si>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</si>
  <si>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</si>
  <si>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</si>
  <si>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</si>
  <si>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</si>
  <si>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</si>
  <si>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</si>
  <si>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</si>
  <si>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</si>
  <si>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</si>
  <si>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</si>
  <si>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</si>
  <si>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</si>
  <si>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</si>
  <si>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</si>
  <si>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</si>
  <si>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</si>
  <si>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</si>
  <si>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</si>
  <si>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</si>
  <si>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</si>
  <si>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</si>
  <si>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</si>
  <si>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</si>
  <si>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</si>
  <si>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</si>
  <si>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</si>
  <si>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</si>
  <si>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</si>
  <si>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</si>
  <si>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</si>
  <si>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</si>
  <si>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</si>
  <si>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</si>
  <si>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</si>
  <si>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</si>
  <si>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</si>
  <si>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</si>
  <si>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</si>
  <si>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</si>
  <si>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</si>
  <si>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</si>
  <si>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</si>
  <si>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</si>
  <si>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</si>
  <si>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</si>
  <si>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</si>
  <si>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</si>
  <si>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</si>
  <si>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</si>
  <si>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</si>
  <si>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</si>
  <si>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</si>
  <si>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</si>
  <si>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</si>
  <si>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</si>
  <si>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</si>
  <si>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</si>
  <si>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</si>
  <si>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</si>
  <si>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</si>
  <si>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</si>
  <si>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</si>
  <si>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</si>
  <si>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</si>
  <si>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</si>
  <si>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</si>
  <si>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</si>
  <si>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</si>
  <si>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</si>
  <si>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</si>
  <si>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</si>
  <si>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</si>
  <si>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</si>
  <si>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</si>
  <si>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</si>
  <si>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</si>
  <si>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</si>
  <si>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</si>
  <si>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</si>
  <si>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</si>
  <si>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</si>
  <si>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</si>
  <si>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</si>
  <si>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</si>
  <si>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</si>
  <si>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</si>
  <si>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</si>
  <si>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</si>
  <si>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</si>
  <si>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</si>
  <si>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</si>
  <si>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</si>
  <si>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</si>
  <si>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</si>
  <si>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</si>
  <si>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</si>
  <si>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</si>
  <si>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</si>
  <si>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</si>
  <si>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</si>
  <si>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</si>
  <si>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</si>
  <si>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</si>
  <si>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</si>
  <si>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</si>
  <si>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</si>
  <si>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</si>
  <si>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</si>
  <si>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</si>
  <si>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</si>
  <si>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</si>
  <si>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</si>
  <si>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</si>
  <si>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</si>
  <si>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</si>
  <si>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</si>
  <si>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</si>
  <si>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</si>
  <si>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</si>
  <si>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</si>
  <si>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</si>
  <si>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</si>
  <si>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</si>
  <si>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</si>
  <si>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</si>
  <si>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</si>
  <si>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</si>
  <si>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</si>
  <si>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</si>
  <si>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</si>
  <si>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</si>
  <si>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</si>
  <si>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</si>
  <si>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</si>
  <si>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</si>
  <si>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</si>
  <si>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</si>
  <si>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</si>
  <si>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</si>
  <si>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</si>
  <si>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</si>
  <si>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</si>
  <si>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</si>
  <si>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</si>
  <si>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</si>
  <si>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</si>
  <si>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</si>
  <si>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</si>
  <si>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</si>
  <si>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</si>
  <si>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</si>
  <si>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</si>
  <si>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</si>
  <si>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</si>
  <si>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</si>
  <si>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</si>
  <si>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</si>
  <si>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</si>
  <si>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</si>
  <si>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</si>
  <si>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</si>
  <si>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</si>
  <si>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</si>
  <si>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</si>
  <si>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</si>
  <si>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</si>
  <si>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</si>
  <si>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</si>
  <si>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</si>
  <si>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</si>
  <si>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</si>
  <si>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</si>
  <si>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</si>
  <si>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</si>
  <si>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</si>
  <si>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</si>
  <si>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</si>
  <si>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</si>
  <si>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</si>
  <si>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</si>
  <si>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</si>
  <si>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</si>
  <si>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</si>
  <si>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</si>
  <si>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</si>
  <si>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</si>
  <si>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</si>
  <si>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</si>
  <si>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</si>
  <si>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</si>
  <si>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</si>
  <si>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</si>
  <si>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</si>
  <si>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</si>
  <si>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</si>
  <si>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</si>
  <si>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</si>
  <si>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</si>
  <si>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</si>
  <si>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</si>
  <si>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</si>
  <si>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</si>
  <si>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</si>
  <si>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</si>
  <si>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</si>
  <si>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</si>
  <si>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</si>
  <si>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</si>
  <si>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</si>
  <si>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</si>
  <si>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</si>
  <si>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</si>
  <si>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</si>
  <si>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</si>
  <si>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</si>
  <si>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</si>
  <si>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</si>
  <si>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</si>
  <si>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</si>
  <si>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</si>
  <si>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</si>
  <si>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</si>
  <si>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</si>
  <si>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</si>
  <si>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</si>
  <si>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</si>
  <si>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</si>
  <si>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</si>
  <si>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</si>
  <si>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</si>
  <si>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</si>
  <si>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</si>
  <si>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</si>
  <si>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</si>
  <si>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</si>
  <si>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</si>
  <si>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</si>
  <si>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</si>
  <si>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</si>
  <si>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</si>
  <si>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</si>
  <si>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</si>
  <si>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</si>
  <si>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</si>
  <si>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</si>
  <si>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</si>
  <si>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</si>
  <si>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</si>
  <si>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</si>
  <si>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</si>
  <si>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</si>
  <si>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</si>
  <si>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</si>
  <si>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</si>
  <si>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</si>
  <si>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</si>
  <si>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</si>
  <si>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</si>
  <si>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</si>
  <si>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</si>
  <si>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</si>
  <si>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</si>
  <si>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</si>
  <si>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</si>
  <si>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</si>
  <si>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</si>
  <si>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</si>
  <si>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</si>
  <si>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</si>
  <si>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</si>
  <si>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</si>
  <si>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</si>
  <si>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</si>
  <si>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</si>
  <si>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</si>
  <si>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</si>
  <si>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</si>
  <si>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</si>
  <si>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</si>
  <si>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</si>
  <si>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</si>
  <si>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</si>
  <si>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</si>
  <si>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</si>
  <si>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</si>
  <si>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</si>
  <si>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</si>
  <si>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</si>
  <si>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</si>
  <si>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</si>
  <si>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</si>
  <si>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</si>
  <si>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</si>
  <si>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</si>
  <si>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</si>
  <si>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</si>
  <si>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</si>
  <si>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</si>
  <si>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</si>
  <si>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</si>
  <si>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</si>
  <si>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</si>
  <si>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</si>
  <si>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</si>
  <si>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</si>
  <si>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</si>
  <si>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</si>
  <si>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</si>
  <si>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</si>
  <si>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</si>
  <si>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</si>
  <si>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</si>
  <si>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</si>
  <si>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</si>
  <si>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</si>
  <si>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</si>
  <si>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</si>
  <si>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</si>
  <si>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</si>
  <si>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</si>
  <si>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</si>
  <si>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</si>
  <si>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</si>
  <si>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</si>
  <si>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</si>
  <si>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</si>
  <si>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</si>
  <si>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</si>
  <si>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</si>
  <si>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</si>
  <si>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</si>
  <si>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</si>
  <si>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</si>
  <si>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</si>
  <si>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</si>
  <si>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</si>
  <si>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</si>
  <si>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</si>
  <si>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</si>
  <si>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</si>
  <si>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</si>
  <si>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</si>
  <si>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</si>
  <si>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</si>
  <si>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</si>
  <si>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</si>
  <si>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</si>
  <si>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</si>
  <si>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</si>
  <si>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</si>
  <si>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</si>
  <si>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</si>
  <si>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</si>
  <si>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</si>
  <si>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</si>
  <si>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</si>
  <si>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</si>
  <si>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</si>
  <si>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</si>
  <si>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</si>
  <si>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</si>
  <si>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</si>
  <si>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</si>
  <si>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</si>
  <si>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</si>
  <si>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</si>
  <si>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</si>
  <si>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</si>
  <si>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</si>
  <si>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</si>
  <si>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</si>
  <si>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</si>
  <si>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</si>
  <si>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</si>
  <si>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</si>
  <si>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</si>
  <si>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</si>
  <si>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</si>
  <si>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</si>
  <si>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</si>
  <si>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</si>
  <si>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</si>
  <si>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</si>
  <si>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</si>
  <si>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</si>
  <si>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</si>
  <si>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</si>
  <si>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</si>
  <si>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</si>
  <si>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</si>
  <si>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</si>
  <si>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</si>
  <si>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</si>
  <si>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</si>
  <si>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</si>
  <si>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</si>
  <si>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</si>
  <si>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</si>
  <si>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</si>
  <si>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</si>
  <si>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</si>
  <si>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</si>
  <si>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</si>
  <si>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</si>
  <si>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</si>
  <si>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</si>
  <si>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</si>
  <si>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</si>
  <si>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</si>
  <si>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</si>
  <si>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</si>
  <si>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</si>
  <si>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</si>
  <si>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</si>
  <si>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</si>
  <si>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</si>
  <si>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</si>
  <si>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</si>
  <si>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</si>
  <si>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</si>
  <si>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</si>
  <si>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</si>
  <si>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</si>
  <si>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</si>
  <si>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</si>
  <si>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</si>
  <si>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</si>
  <si>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</si>
  <si>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</si>
  <si>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</si>
  <si>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</si>
  <si>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</si>
  <si>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</si>
  <si>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</si>
  <si>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</si>
  <si>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</si>
  <si>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</si>
  <si>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</si>
  <si>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</si>
  <si>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</si>
  <si>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</si>
  <si>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</si>
  <si>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</si>
  <si>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</si>
  <si>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</si>
  <si>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</si>
  <si>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</si>
  <si>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</si>
  <si>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</si>
  <si>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</si>
  <si>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</si>
  <si>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</si>
  <si>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</si>
  <si>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</si>
  <si>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</si>
  <si>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</si>
  <si>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</si>
  <si>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</si>
  <si>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</si>
  <si>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</si>
  <si>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</si>
  <si>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</si>
  <si>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</si>
  <si>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</si>
  <si>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</si>
  <si>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</si>
  <si>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</si>
  <si>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</si>
  <si>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</si>
  <si>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</si>
  <si>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</si>
  <si>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</si>
  <si>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</si>
  <si>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</si>
  <si>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</si>
  <si>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</si>
  <si>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</si>
  <si>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</si>
  <si>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</si>
  <si>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</si>
  <si>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</si>
  <si>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</si>
  <si>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</si>
  <si>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</si>
  <si>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</si>
  <si>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</si>
  <si>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</si>
  <si>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</si>
  <si>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</si>
  <si>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</si>
  <si>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</si>
  <si>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</si>
  <si>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</si>
  <si>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</si>
  <si>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</si>
  <si>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</si>
  <si>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</si>
  <si>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</si>
  <si>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</si>
  <si>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</si>
  <si>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</si>
  <si>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</si>
  <si>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</si>
  <si>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</si>
  <si>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</si>
  <si>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</si>
  <si>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</si>
  <si>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</si>
  <si>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</si>
  <si>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</si>
  <si>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</si>
  <si>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</si>
  <si>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</si>
  <si>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</si>
  <si>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</si>
  <si>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</si>
  <si>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</si>
  <si>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</si>
  <si>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</si>
  <si>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</si>
  <si>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</si>
  <si>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</si>
  <si>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</si>
  <si>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</si>
  <si>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</si>
  <si>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</si>
  <si>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</si>
  <si>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</si>
  <si>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</si>
  <si>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</si>
  <si>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</si>
  <si>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</si>
  <si>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</si>
  <si>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</si>
  <si>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</si>
  <si>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</si>
  <si>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</si>
  <si>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</si>
  <si>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</si>
  <si>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</si>
  <si>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</si>
  <si>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</si>
  <si>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</si>
  <si>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</si>
  <si>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</si>
  <si>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</si>
  <si>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</si>
  <si>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</si>
  <si>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</si>
  <si>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</si>
  <si>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</si>
  <si>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</si>
  <si>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</si>
  <si>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</si>
  <si>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</si>
  <si>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</si>
  <si>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</si>
  <si>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</si>
  <si>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</si>
  <si>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</si>
  <si>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</si>
  <si>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</si>
  <si>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</si>
  <si>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</si>
  <si>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</si>
  <si>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</si>
  <si>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</si>
  <si>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</si>
  <si>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</si>
  <si>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</si>
  <si>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</si>
  <si>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</si>
  <si>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</si>
  <si>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</si>
  <si>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</si>
  <si>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Stepwise Regression</t>
  </si>
  <si>
    <t>Alpha</t>
  </si>
  <si>
    <t>Step</t>
  </si>
  <si>
    <t>min p</t>
  </si>
  <si>
    <t>var #</t>
  </si>
  <si>
    <t>1a</t>
  </si>
  <si>
    <t>1b</t>
  </si>
  <si>
    <t>2a</t>
  </si>
  <si>
    <t>Regression Analysis</t>
  </si>
  <si>
    <t>OVERALL FIT</t>
  </si>
  <si>
    <t>AIC</t>
  </si>
  <si>
    <t>AICc</t>
  </si>
  <si>
    <t>SBC</t>
  </si>
  <si>
    <t>p-value</t>
  </si>
  <si>
    <t>sig</t>
  </si>
  <si>
    <t>coeff</t>
  </si>
  <si>
    <t>std err</t>
  </si>
  <si>
    <t>t stat</t>
  </si>
  <si>
    <t>lower</t>
  </si>
  <si>
    <t>upper</t>
  </si>
  <si>
    <t>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</si>
</sst>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/>
    </xf>
    <xf numFmtId="0" fontId="18" fillId="0" borderId="2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F2D365EA-0650-4D36-A759-22B0AAA60237}">
          <cx:tx>
            <cx:txData>
              <cx:f>_xlchart.v1.0</cx:f>
              <cx:v>ApplicantIncome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129540</xdr:colOff>
      <xdr:row>2</xdr:row>
      <xdr:rowOff>99060</xdr:rowOff>
    </xdr:from>
    <xdr:to>
      <xdr:col>9</xdr:col>
      <xdr:colOff>1325880</xdr:colOff>
      <xdr:row>23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6F0DD7F-D6D1-3FCD-35B1-093C3E3691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04740" y="467360"/>
              <a:ext cx="4638040" cy="3867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gya%20Gupta\OneDrive\Desktop\XRealStats.xlam" TargetMode="External"/><Relationship Id="rId1" Type="http://schemas.openxmlformats.org/officeDocument/2006/relationships/externalLinkPath" Target="/Users/Pragya%20Gupta/OneDrive/Desktop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DEsign"/>
      <definedName name="RegCoeff"/>
      <definedName name="RegCoeffP"/>
      <definedName name="RegRank"/>
      <definedName name="SelectCols"/>
      <definedName name="VI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workbookViewId="0">
      <selection activeCell="D21" sqref="D21"/>
    </sheetView>
  </sheetViews>
  <sheetFormatPr defaultRowHeight="14.5" x14ac:dyDescent="0.35"/>
  <cols>
    <col min="1" max="1" width="11.7265625" customWidth="1"/>
    <col min="2" max="2" width="10.81640625" customWidth="1"/>
    <col min="3" max="3" width="9.7265625" customWidth="1"/>
    <col min="4" max="4" width="10.7265625" bestFit="1" customWidth="1"/>
    <col min="5" max="5" width="12.1796875" bestFit="1" customWidth="1"/>
    <col min="6" max="6" width="13.1796875" bestFit="1" customWidth="1"/>
    <col min="7" max="7" width="14.7265625" bestFit="1" customWidth="1"/>
    <col min="8" max="8" width="16.81640625" bestFit="1" customWidth="1"/>
    <col min="9" max="9" width="17.7265625" customWidth="1"/>
    <col min="10" max="10" width="23.1796875" customWidth="1"/>
    <col min="11" max="11" width="12.7265625" bestFit="1" customWidth="1"/>
    <col min="12" max="12" width="18.26953125" customWidth="1"/>
    <col min="13" max="13" width="16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5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5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5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5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5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5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5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5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5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5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5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5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5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5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5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5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5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5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5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5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5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5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5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5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5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5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5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5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5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5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5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5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5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5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5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5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5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5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5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5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5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5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5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5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5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5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5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5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5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5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5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5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5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5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5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5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5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5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5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5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5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5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5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5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5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5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5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5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5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5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5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5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5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5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5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5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5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5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5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5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5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5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5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5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5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5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5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5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5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5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5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5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5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5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5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5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5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5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5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5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5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5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5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5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5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5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5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5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5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5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5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5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5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5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5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5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5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5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5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5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5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5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5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5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5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5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5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5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5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5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5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5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5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5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5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5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5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5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5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5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5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5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5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5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5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5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5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5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5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5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5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5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5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5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5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5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5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5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5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5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5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5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5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5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5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5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5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5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5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5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5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5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5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5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5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5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5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5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5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5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5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5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5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5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5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5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5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5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5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5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5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5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5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5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5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5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5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5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5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5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5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5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5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5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5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5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5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5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5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5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5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5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5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5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5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5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5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5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5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5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5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5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5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5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5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5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5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5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5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5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5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5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5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5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5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5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5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5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5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5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5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5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5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5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5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5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5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5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5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5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5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5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5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5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5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5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5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5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5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5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5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5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5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5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5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5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5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5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5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5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5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5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5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5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5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5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5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5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5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5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5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5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5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5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5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5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5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5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5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5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5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5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5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5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5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5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5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5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5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5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5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5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5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5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5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5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5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5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5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5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5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5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5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5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5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5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5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5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5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5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5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5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5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5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5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5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5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5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5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5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5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5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5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5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5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5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5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5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5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5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5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5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5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5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5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5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5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5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5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5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5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5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5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5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autoFilter ref="A1:M615" xr:uid="{00000000-0009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5"/>
  <sheetViews>
    <sheetView tabSelected="1" topLeftCell="B419" workbookViewId="0">
      <selection activeCell="I425" sqref="I425"/>
    </sheetView>
  </sheetViews>
  <sheetFormatPr defaultRowHeight="14.5" x14ac:dyDescent="0.35"/>
  <cols>
    <col min="1" max="1" width="12.26953125" customWidth="1"/>
    <col min="2" max="2" width="13.7265625" customWidth="1"/>
    <col min="3" max="3" width="13.453125" customWidth="1"/>
    <col min="4" max="4" width="13.26953125" customWidth="1"/>
    <col min="5" max="5" width="10.7265625" bestFit="1" customWidth="1"/>
    <col min="6" max="6" width="16.7265625" customWidth="1"/>
    <col min="7" max="7" width="16.54296875" customWidth="1"/>
    <col min="8" max="8" width="14.7265625" bestFit="1" customWidth="1"/>
    <col min="9" max="9" width="20.26953125" customWidth="1"/>
    <col min="10" max="10" width="19.7265625" customWidth="1"/>
    <col min="11" max="11" width="15.1796875" customWidth="1"/>
    <col min="12" max="12" width="12.7265625" bestFit="1" customWidth="1"/>
  </cols>
  <sheetData>
    <row r="1" spans="1:12" x14ac:dyDescent="0.3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35">
      <c r="A2" t="s">
        <v>13</v>
      </c>
      <c r="B2">
        <v>3509.4</v>
      </c>
      <c r="C2">
        <v>1</v>
      </c>
      <c r="D2">
        <v>0</v>
      </c>
      <c r="E2">
        <v>0</v>
      </c>
      <c r="F2">
        <v>1</v>
      </c>
      <c r="G2">
        <v>0</v>
      </c>
      <c r="H2">
        <v>5849</v>
      </c>
      <c r="I2">
        <v>0</v>
      </c>
      <c r="J2">
        <v>360</v>
      </c>
      <c r="K2">
        <v>1</v>
      </c>
      <c r="L2">
        <v>1</v>
      </c>
    </row>
    <row r="3" spans="1:12" x14ac:dyDescent="0.35">
      <c r="A3" t="s">
        <v>19</v>
      </c>
      <c r="B3">
        <v>128</v>
      </c>
      <c r="C3">
        <v>1</v>
      </c>
      <c r="D3">
        <v>1</v>
      </c>
      <c r="E3">
        <v>1</v>
      </c>
      <c r="F3">
        <v>1</v>
      </c>
      <c r="G3">
        <v>0</v>
      </c>
      <c r="H3">
        <v>4583</v>
      </c>
      <c r="I3">
        <v>1508</v>
      </c>
      <c r="J3">
        <v>360</v>
      </c>
      <c r="K3">
        <v>1</v>
      </c>
      <c r="L3">
        <v>3</v>
      </c>
    </row>
    <row r="4" spans="1:12" x14ac:dyDescent="0.35">
      <c r="A4" t="s">
        <v>23</v>
      </c>
      <c r="B4">
        <v>66</v>
      </c>
      <c r="C4">
        <v>1</v>
      </c>
      <c r="D4">
        <v>1</v>
      </c>
      <c r="E4">
        <v>0</v>
      </c>
      <c r="F4">
        <v>1</v>
      </c>
      <c r="G4">
        <v>1</v>
      </c>
      <c r="H4">
        <v>3000</v>
      </c>
      <c r="I4">
        <v>0</v>
      </c>
      <c r="J4">
        <v>360</v>
      </c>
      <c r="K4">
        <v>1</v>
      </c>
      <c r="L4">
        <v>1</v>
      </c>
    </row>
    <row r="5" spans="1:12" x14ac:dyDescent="0.35">
      <c r="A5" t="s">
        <v>24</v>
      </c>
      <c r="B5">
        <v>120</v>
      </c>
      <c r="C5">
        <v>1</v>
      </c>
      <c r="D5">
        <v>1</v>
      </c>
      <c r="E5">
        <v>0</v>
      </c>
      <c r="F5">
        <v>2</v>
      </c>
      <c r="G5">
        <v>0</v>
      </c>
      <c r="H5">
        <v>2583</v>
      </c>
      <c r="I5">
        <v>2358</v>
      </c>
      <c r="J5">
        <v>360</v>
      </c>
      <c r="K5">
        <v>1</v>
      </c>
      <c r="L5">
        <v>1</v>
      </c>
    </row>
    <row r="6" spans="1:12" x14ac:dyDescent="0.35">
      <c r="A6" t="s">
        <v>26</v>
      </c>
      <c r="B6">
        <v>141</v>
      </c>
      <c r="C6">
        <v>1</v>
      </c>
      <c r="D6">
        <v>0</v>
      </c>
      <c r="E6">
        <v>0</v>
      </c>
      <c r="F6">
        <v>1</v>
      </c>
      <c r="G6">
        <v>0</v>
      </c>
      <c r="H6">
        <v>6000</v>
      </c>
      <c r="I6">
        <v>0</v>
      </c>
      <c r="J6">
        <v>360</v>
      </c>
      <c r="K6">
        <v>1</v>
      </c>
      <c r="L6">
        <v>1</v>
      </c>
    </row>
    <row r="7" spans="1:12" x14ac:dyDescent="0.35">
      <c r="A7" t="s">
        <v>27</v>
      </c>
      <c r="B7">
        <v>267</v>
      </c>
      <c r="C7">
        <v>1</v>
      </c>
      <c r="D7">
        <v>1</v>
      </c>
      <c r="E7">
        <v>2</v>
      </c>
      <c r="F7">
        <v>1</v>
      </c>
      <c r="G7">
        <v>1</v>
      </c>
      <c r="H7">
        <v>5417</v>
      </c>
      <c r="I7">
        <v>4196</v>
      </c>
      <c r="J7">
        <v>360</v>
      </c>
      <c r="K7">
        <v>1</v>
      </c>
      <c r="L7">
        <v>1</v>
      </c>
    </row>
    <row r="8" spans="1:12" x14ac:dyDescent="0.35">
      <c r="A8" t="s">
        <v>28</v>
      </c>
      <c r="B8">
        <v>95</v>
      </c>
      <c r="C8">
        <v>1</v>
      </c>
      <c r="D8">
        <v>1</v>
      </c>
      <c r="E8">
        <v>0</v>
      </c>
      <c r="F8">
        <v>2</v>
      </c>
      <c r="G8">
        <v>0</v>
      </c>
      <c r="H8">
        <v>2333</v>
      </c>
      <c r="I8">
        <v>1516</v>
      </c>
      <c r="J8">
        <v>360</v>
      </c>
      <c r="K8">
        <v>1</v>
      </c>
      <c r="L8">
        <v>1</v>
      </c>
    </row>
    <row r="9" spans="1:12" x14ac:dyDescent="0.35">
      <c r="A9" t="s">
        <v>29</v>
      </c>
      <c r="B9">
        <v>158</v>
      </c>
      <c r="C9">
        <v>1</v>
      </c>
      <c r="D9">
        <v>1</v>
      </c>
      <c r="E9">
        <v>3</v>
      </c>
      <c r="F9">
        <v>1</v>
      </c>
      <c r="G9">
        <v>0</v>
      </c>
      <c r="H9">
        <v>3036</v>
      </c>
      <c r="I9">
        <v>2504</v>
      </c>
      <c r="J9">
        <v>360</v>
      </c>
      <c r="K9">
        <v>0</v>
      </c>
      <c r="L9">
        <v>2</v>
      </c>
    </row>
    <row r="10" spans="1:12" x14ac:dyDescent="0.35">
      <c r="A10" t="s">
        <v>32</v>
      </c>
      <c r="B10">
        <v>168</v>
      </c>
      <c r="C10">
        <v>1</v>
      </c>
      <c r="D10">
        <v>1</v>
      </c>
      <c r="E10">
        <v>2</v>
      </c>
      <c r="F10">
        <v>1</v>
      </c>
      <c r="G10">
        <v>0</v>
      </c>
      <c r="H10">
        <v>4006</v>
      </c>
      <c r="I10">
        <v>1526</v>
      </c>
      <c r="J10">
        <v>360</v>
      </c>
      <c r="K10">
        <v>1</v>
      </c>
      <c r="L10">
        <v>1</v>
      </c>
    </row>
    <row r="11" spans="1:12" x14ac:dyDescent="0.35">
      <c r="A11" t="s">
        <v>33</v>
      </c>
      <c r="B11">
        <v>349</v>
      </c>
      <c r="C11">
        <v>1</v>
      </c>
      <c r="D11">
        <v>1</v>
      </c>
      <c r="E11">
        <v>1</v>
      </c>
      <c r="F11">
        <v>1</v>
      </c>
      <c r="G11">
        <v>0</v>
      </c>
      <c r="H11">
        <v>12841</v>
      </c>
      <c r="I11">
        <v>10968</v>
      </c>
      <c r="J11">
        <v>360</v>
      </c>
      <c r="K11">
        <v>1</v>
      </c>
      <c r="L11">
        <v>2</v>
      </c>
    </row>
    <row r="12" spans="1:12" x14ac:dyDescent="0.35">
      <c r="A12" t="s">
        <v>34</v>
      </c>
      <c r="B12">
        <v>70</v>
      </c>
      <c r="C12">
        <v>1</v>
      </c>
      <c r="D12">
        <v>1</v>
      </c>
      <c r="E12">
        <v>2</v>
      </c>
      <c r="F12">
        <v>1</v>
      </c>
      <c r="G12">
        <v>0</v>
      </c>
      <c r="H12">
        <v>3200</v>
      </c>
      <c r="I12">
        <v>700</v>
      </c>
      <c r="J12">
        <v>360</v>
      </c>
      <c r="K12">
        <v>1</v>
      </c>
      <c r="L12">
        <v>1</v>
      </c>
    </row>
    <row r="13" spans="1:12" x14ac:dyDescent="0.35">
      <c r="A13" t="s">
        <v>35</v>
      </c>
      <c r="B13">
        <v>109</v>
      </c>
      <c r="C13">
        <v>1</v>
      </c>
      <c r="D13">
        <v>1</v>
      </c>
      <c r="E13">
        <v>2</v>
      </c>
      <c r="F13">
        <v>1</v>
      </c>
      <c r="G13">
        <v>0</v>
      </c>
      <c r="H13">
        <v>2500</v>
      </c>
      <c r="I13">
        <v>1840</v>
      </c>
      <c r="J13">
        <v>360</v>
      </c>
      <c r="K13">
        <v>1</v>
      </c>
      <c r="L13">
        <v>1</v>
      </c>
    </row>
    <row r="14" spans="1:12" x14ac:dyDescent="0.35">
      <c r="A14" t="s">
        <v>36</v>
      </c>
      <c r="B14">
        <v>200</v>
      </c>
      <c r="C14">
        <v>1</v>
      </c>
      <c r="D14">
        <v>1</v>
      </c>
      <c r="E14">
        <v>2</v>
      </c>
      <c r="F14">
        <v>1</v>
      </c>
      <c r="G14">
        <v>0</v>
      </c>
      <c r="H14">
        <v>3073</v>
      </c>
      <c r="I14">
        <v>8106</v>
      </c>
      <c r="J14">
        <v>360</v>
      </c>
      <c r="K14">
        <v>1</v>
      </c>
      <c r="L14">
        <v>1</v>
      </c>
    </row>
    <row r="15" spans="1:12" x14ac:dyDescent="0.35">
      <c r="A15" t="s">
        <v>37</v>
      </c>
      <c r="B15">
        <v>114</v>
      </c>
      <c r="C15">
        <v>1</v>
      </c>
      <c r="D15">
        <v>0</v>
      </c>
      <c r="E15">
        <v>0</v>
      </c>
      <c r="F15">
        <v>1</v>
      </c>
      <c r="G15">
        <v>0</v>
      </c>
      <c r="H15">
        <v>1853</v>
      </c>
      <c r="I15">
        <v>2840</v>
      </c>
      <c r="J15">
        <v>360</v>
      </c>
      <c r="K15">
        <v>1</v>
      </c>
      <c r="L15">
        <v>3</v>
      </c>
    </row>
    <row r="16" spans="1:12" x14ac:dyDescent="0.35">
      <c r="A16" t="s">
        <v>38</v>
      </c>
      <c r="B16">
        <v>17</v>
      </c>
      <c r="C16">
        <v>1</v>
      </c>
      <c r="D16">
        <v>1</v>
      </c>
      <c r="E16">
        <v>2</v>
      </c>
      <c r="F16">
        <v>1</v>
      </c>
      <c r="G16">
        <v>0</v>
      </c>
      <c r="H16">
        <v>1299</v>
      </c>
      <c r="I16">
        <v>1086</v>
      </c>
      <c r="J16">
        <v>120</v>
      </c>
      <c r="K16">
        <v>1</v>
      </c>
      <c r="L16">
        <v>1</v>
      </c>
    </row>
    <row r="17" spans="1:12" x14ac:dyDescent="0.35">
      <c r="A17" t="s">
        <v>39</v>
      </c>
      <c r="B17">
        <v>125</v>
      </c>
      <c r="C17">
        <v>1</v>
      </c>
      <c r="D17">
        <v>0</v>
      </c>
      <c r="E17">
        <v>0</v>
      </c>
      <c r="F17">
        <v>1</v>
      </c>
      <c r="G17">
        <v>0</v>
      </c>
      <c r="H17">
        <v>4950</v>
      </c>
      <c r="I17">
        <v>0</v>
      </c>
      <c r="J17">
        <v>360</v>
      </c>
      <c r="K17">
        <v>1</v>
      </c>
      <c r="L17">
        <v>1</v>
      </c>
    </row>
    <row r="18" spans="1:12" x14ac:dyDescent="0.35">
      <c r="A18" t="s">
        <v>41</v>
      </c>
      <c r="B18">
        <v>76</v>
      </c>
      <c r="C18">
        <v>2</v>
      </c>
      <c r="D18">
        <v>0</v>
      </c>
      <c r="E18">
        <v>0</v>
      </c>
      <c r="F18">
        <v>1</v>
      </c>
      <c r="G18">
        <v>0</v>
      </c>
      <c r="H18">
        <v>3510</v>
      </c>
      <c r="I18">
        <v>0</v>
      </c>
      <c r="J18">
        <v>360</v>
      </c>
      <c r="K18">
        <v>0</v>
      </c>
      <c r="L18">
        <v>1</v>
      </c>
    </row>
    <row r="19" spans="1:12" x14ac:dyDescent="0.35">
      <c r="A19" t="s">
        <v>43</v>
      </c>
      <c r="B19">
        <v>133</v>
      </c>
      <c r="C19">
        <v>1</v>
      </c>
      <c r="D19">
        <v>1</v>
      </c>
      <c r="E19">
        <v>0</v>
      </c>
      <c r="F19">
        <v>2</v>
      </c>
      <c r="G19">
        <v>0</v>
      </c>
      <c r="H19">
        <v>4887</v>
      </c>
      <c r="I19">
        <v>0</v>
      </c>
      <c r="J19">
        <v>360</v>
      </c>
      <c r="K19">
        <v>1</v>
      </c>
      <c r="L19">
        <v>3</v>
      </c>
    </row>
    <row r="20" spans="1:12" x14ac:dyDescent="0.35">
      <c r="A20" t="s">
        <v>44</v>
      </c>
      <c r="B20">
        <v>115</v>
      </c>
      <c r="C20">
        <v>1</v>
      </c>
      <c r="D20">
        <v>1</v>
      </c>
      <c r="E20">
        <v>0</v>
      </c>
      <c r="F20">
        <v>1</v>
      </c>
      <c r="G20">
        <v>0</v>
      </c>
      <c r="H20">
        <v>2600</v>
      </c>
      <c r="I20">
        <v>3500</v>
      </c>
      <c r="J20">
        <v>360</v>
      </c>
      <c r="K20">
        <v>1</v>
      </c>
      <c r="L20">
        <v>1</v>
      </c>
    </row>
    <row r="21" spans="1:12" x14ac:dyDescent="0.35">
      <c r="A21" t="s">
        <v>45</v>
      </c>
      <c r="B21">
        <v>104</v>
      </c>
      <c r="C21">
        <v>1</v>
      </c>
      <c r="D21">
        <v>1</v>
      </c>
      <c r="E21">
        <v>0</v>
      </c>
      <c r="F21">
        <v>2</v>
      </c>
      <c r="G21">
        <v>0</v>
      </c>
      <c r="H21">
        <v>7660</v>
      </c>
      <c r="I21">
        <v>0</v>
      </c>
      <c r="J21">
        <v>360</v>
      </c>
      <c r="K21">
        <v>0</v>
      </c>
      <c r="L21">
        <v>1</v>
      </c>
    </row>
    <row r="22" spans="1:12" x14ac:dyDescent="0.35">
      <c r="A22" t="s">
        <v>46</v>
      </c>
      <c r="B22">
        <v>315</v>
      </c>
      <c r="C22">
        <v>1</v>
      </c>
      <c r="D22">
        <v>1</v>
      </c>
      <c r="E22">
        <v>1</v>
      </c>
      <c r="F22">
        <v>1</v>
      </c>
      <c r="G22">
        <v>0</v>
      </c>
      <c r="H22">
        <v>5955</v>
      </c>
      <c r="I22">
        <v>5625</v>
      </c>
      <c r="J22">
        <v>360</v>
      </c>
      <c r="K22">
        <v>1</v>
      </c>
      <c r="L22">
        <v>1</v>
      </c>
    </row>
    <row r="23" spans="1:12" x14ac:dyDescent="0.35">
      <c r="A23" t="s">
        <v>47</v>
      </c>
      <c r="B23">
        <v>116</v>
      </c>
      <c r="C23">
        <v>1</v>
      </c>
      <c r="D23">
        <v>1</v>
      </c>
      <c r="E23">
        <v>0</v>
      </c>
      <c r="F23">
        <v>2</v>
      </c>
      <c r="G23">
        <v>0</v>
      </c>
      <c r="H23">
        <v>2600</v>
      </c>
      <c r="I23">
        <v>1911</v>
      </c>
      <c r="J23">
        <v>360</v>
      </c>
      <c r="K23">
        <v>0</v>
      </c>
      <c r="L23">
        <v>2</v>
      </c>
    </row>
    <row r="24" spans="1:12" x14ac:dyDescent="0.35">
      <c r="A24" t="s">
        <v>48</v>
      </c>
      <c r="B24">
        <v>112</v>
      </c>
      <c r="C24">
        <v>2</v>
      </c>
      <c r="D24">
        <v>1</v>
      </c>
      <c r="E24">
        <v>2</v>
      </c>
      <c r="F24">
        <v>2</v>
      </c>
      <c r="G24">
        <v>0</v>
      </c>
      <c r="H24">
        <v>3365</v>
      </c>
      <c r="I24">
        <v>1917</v>
      </c>
      <c r="J24">
        <v>360</v>
      </c>
      <c r="K24">
        <v>0</v>
      </c>
      <c r="L24">
        <v>3</v>
      </c>
    </row>
    <row r="25" spans="1:12" x14ac:dyDescent="0.35">
      <c r="A25" t="s">
        <v>50</v>
      </c>
      <c r="B25">
        <v>191</v>
      </c>
      <c r="C25">
        <v>1</v>
      </c>
      <c r="D25">
        <v>1</v>
      </c>
      <c r="E25">
        <v>0</v>
      </c>
      <c r="F25">
        <v>1</v>
      </c>
      <c r="G25">
        <v>1</v>
      </c>
      <c r="H25">
        <v>9560</v>
      </c>
      <c r="I25">
        <v>0</v>
      </c>
      <c r="J25">
        <v>360</v>
      </c>
      <c r="K25">
        <v>1</v>
      </c>
      <c r="L25">
        <v>2</v>
      </c>
    </row>
    <row r="26" spans="1:12" x14ac:dyDescent="0.35">
      <c r="A26" t="s">
        <v>51</v>
      </c>
      <c r="B26">
        <v>122</v>
      </c>
      <c r="C26">
        <v>1</v>
      </c>
      <c r="D26">
        <v>1</v>
      </c>
      <c r="E26">
        <v>0</v>
      </c>
      <c r="F26">
        <v>1</v>
      </c>
      <c r="G26">
        <v>0</v>
      </c>
      <c r="H26">
        <v>2799</v>
      </c>
      <c r="I26">
        <v>2253</v>
      </c>
      <c r="J26">
        <v>360</v>
      </c>
      <c r="K26">
        <v>1</v>
      </c>
      <c r="L26">
        <v>2</v>
      </c>
    </row>
    <row r="27" spans="1:12" x14ac:dyDescent="0.35">
      <c r="A27" t="s">
        <v>52</v>
      </c>
      <c r="B27">
        <v>110</v>
      </c>
      <c r="C27">
        <v>1</v>
      </c>
      <c r="D27">
        <v>1</v>
      </c>
      <c r="E27">
        <v>2</v>
      </c>
      <c r="F27">
        <v>2</v>
      </c>
      <c r="G27">
        <v>0</v>
      </c>
      <c r="H27">
        <v>4226</v>
      </c>
      <c r="I27">
        <v>1040</v>
      </c>
      <c r="J27">
        <v>360</v>
      </c>
      <c r="K27">
        <v>1</v>
      </c>
      <c r="L27">
        <v>1</v>
      </c>
    </row>
    <row r="28" spans="1:12" x14ac:dyDescent="0.35">
      <c r="A28" t="s">
        <v>53</v>
      </c>
      <c r="B28">
        <v>35</v>
      </c>
      <c r="C28">
        <v>1</v>
      </c>
      <c r="D28">
        <v>0</v>
      </c>
      <c r="E28">
        <v>0</v>
      </c>
      <c r="F28">
        <v>2</v>
      </c>
      <c r="G28">
        <v>0</v>
      </c>
      <c r="H28">
        <v>1442</v>
      </c>
      <c r="I28">
        <v>0</v>
      </c>
      <c r="J28">
        <v>360</v>
      </c>
      <c r="K28">
        <v>1</v>
      </c>
      <c r="L28">
        <v>1</v>
      </c>
    </row>
    <row r="29" spans="1:12" x14ac:dyDescent="0.35">
      <c r="A29" t="s">
        <v>54</v>
      </c>
      <c r="B29">
        <v>120</v>
      </c>
      <c r="C29">
        <v>2</v>
      </c>
      <c r="D29">
        <v>0</v>
      </c>
      <c r="E29">
        <v>2</v>
      </c>
      <c r="F29">
        <v>1</v>
      </c>
      <c r="G29">
        <v>0</v>
      </c>
      <c r="H29">
        <v>3750</v>
      </c>
      <c r="I29">
        <v>2083</v>
      </c>
      <c r="J29">
        <v>360</v>
      </c>
      <c r="K29">
        <v>1</v>
      </c>
      <c r="L29">
        <v>2</v>
      </c>
    </row>
    <row r="30" spans="1:12" x14ac:dyDescent="0.35">
      <c r="A30" t="s">
        <v>56</v>
      </c>
      <c r="B30">
        <v>74</v>
      </c>
      <c r="C30">
        <v>1</v>
      </c>
      <c r="D30">
        <v>0</v>
      </c>
      <c r="E30">
        <v>0</v>
      </c>
      <c r="F30">
        <v>1</v>
      </c>
      <c r="G30">
        <v>0</v>
      </c>
      <c r="H30">
        <v>3167</v>
      </c>
      <c r="I30">
        <v>0</v>
      </c>
      <c r="J30">
        <v>360</v>
      </c>
      <c r="K30">
        <v>1</v>
      </c>
      <c r="L30">
        <v>1</v>
      </c>
    </row>
    <row r="31" spans="1:12" x14ac:dyDescent="0.35">
      <c r="A31" t="s">
        <v>57</v>
      </c>
      <c r="B31">
        <v>106</v>
      </c>
      <c r="C31">
        <v>1</v>
      </c>
      <c r="D31">
        <v>0</v>
      </c>
      <c r="E31">
        <v>1</v>
      </c>
      <c r="F31">
        <v>1</v>
      </c>
      <c r="G31">
        <v>1</v>
      </c>
      <c r="H31">
        <v>4692</v>
      </c>
      <c r="I31">
        <v>0</v>
      </c>
      <c r="J31">
        <v>360</v>
      </c>
      <c r="K31">
        <v>1</v>
      </c>
      <c r="L31">
        <v>3</v>
      </c>
    </row>
    <row r="32" spans="1:12" x14ac:dyDescent="0.35">
      <c r="A32" t="s">
        <v>58</v>
      </c>
      <c r="B32">
        <v>114</v>
      </c>
      <c r="C32">
        <v>1</v>
      </c>
      <c r="D32">
        <v>1</v>
      </c>
      <c r="E32">
        <v>0</v>
      </c>
      <c r="F32">
        <v>1</v>
      </c>
      <c r="G32">
        <v>0</v>
      </c>
      <c r="H32">
        <v>3500</v>
      </c>
      <c r="I32">
        <v>1667</v>
      </c>
      <c r="J32">
        <v>360</v>
      </c>
      <c r="K32">
        <v>1</v>
      </c>
      <c r="L32">
        <v>2</v>
      </c>
    </row>
    <row r="33" spans="1:12" x14ac:dyDescent="0.35">
      <c r="A33" t="s">
        <v>59</v>
      </c>
      <c r="B33">
        <v>320</v>
      </c>
      <c r="C33">
        <v>1</v>
      </c>
      <c r="D33">
        <v>0</v>
      </c>
      <c r="E33">
        <v>3</v>
      </c>
      <c r="F33">
        <v>1</v>
      </c>
      <c r="G33">
        <v>0</v>
      </c>
      <c r="H33">
        <v>12500</v>
      </c>
      <c r="I33">
        <v>3000</v>
      </c>
      <c r="J33">
        <v>360</v>
      </c>
      <c r="K33">
        <v>1</v>
      </c>
      <c r="L33">
        <v>3</v>
      </c>
    </row>
    <row r="34" spans="1:12" x14ac:dyDescent="0.35">
      <c r="A34" t="s">
        <v>60</v>
      </c>
      <c r="B34">
        <v>2605.1999999999998</v>
      </c>
      <c r="C34">
        <v>1</v>
      </c>
      <c r="D34">
        <v>1</v>
      </c>
      <c r="E34">
        <v>0</v>
      </c>
      <c r="F34">
        <v>1</v>
      </c>
      <c r="G34">
        <v>0</v>
      </c>
      <c r="H34">
        <v>2275</v>
      </c>
      <c r="I34">
        <v>2067</v>
      </c>
      <c r="J34">
        <v>360</v>
      </c>
      <c r="K34">
        <v>1</v>
      </c>
      <c r="L34">
        <v>1</v>
      </c>
    </row>
    <row r="35" spans="1:12" x14ac:dyDescent="0.35">
      <c r="A35" t="s">
        <v>61</v>
      </c>
      <c r="B35">
        <v>100</v>
      </c>
      <c r="C35">
        <v>1</v>
      </c>
      <c r="D35">
        <v>1</v>
      </c>
      <c r="E35">
        <v>0</v>
      </c>
      <c r="F35">
        <v>1</v>
      </c>
      <c r="G35">
        <v>0</v>
      </c>
      <c r="H35">
        <v>1828</v>
      </c>
      <c r="I35">
        <v>1330</v>
      </c>
      <c r="J35">
        <v>360</v>
      </c>
      <c r="K35">
        <v>0</v>
      </c>
      <c r="L35">
        <v>1</v>
      </c>
    </row>
    <row r="36" spans="1:12" x14ac:dyDescent="0.35">
      <c r="A36" t="s">
        <v>62</v>
      </c>
      <c r="B36">
        <v>144</v>
      </c>
      <c r="C36">
        <v>2</v>
      </c>
      <c r="D36">
        <v>1</v>
      </c>
      <c r="E36">
        <v>0</v>
      </c>
      <c r="F36">
        <v>1</v>
      </c>
      <c r="G36">
        <v>0</v>
      </c>
      <c r="H36">
        <v>3667</v>
      </c>
      <c r="I36">
        <v>1459</v>
      </c>
      <c r="J36">
        <v>360</v>
      </c>
      <c r="K36">
        <v>1</v>
      </c>
      <c r="L36">
        <v>2</v>
      </c>
    </row>
    <row r="37" spans="1:12" x14ac:dyDescent="0.35">
      <c r="A37" t="s">
        <v>63</v>
      </c>
      <c r="B37">
        <v>184</v>
      </c>
      <c r="C37">
        <v>1</v>
      </c>
      <c r="D37">
        <v>0</v>
      </c>
      <c r="E37">
        <v>0</v>
      </c>
      <c r="F37">
        <v>1</v>
      </c>
      <c r="G37">
        <v>0</v>
      </c>
      <c r="H37">
        <v>4166</v>
      </c>
      <c r="I37">
        <v>7210</v>
      </c>
      <c r="J37">
        <v>360</v>
      </c>
      <c r="K37">
        <v>1</v>
      </c>
      <c r="L37">
        <v>1</v>
      </c>
    </row>
    <row r="38" spans="1:12" x14ac:dyDescent="0.35">
      <c r="A38" t="s">
        <v>64</v>
      </c>
      <c r="B38">
        <v>110</v>
      </c>
      <c r="C38">
        <v>1</v>
      </c>
      <c r="D38">
        <v>0</v>
      </c>
      <c r="E38">
        <v>0</v>
      </c>
      <c r="F38">
        <v>2</v>
      </c>
      <c r="G38">
        <v>0</v>
      </c>
      <c r="H38">
        <v>3748</v>
      </c>
      <c r="I38">
        <v>1668</v>
      </c>
      <c r="J38">
        <v>360</v>
      </c>
      <c r="K38">
        <v>1</v>
      </c>
      <c r="L38">
        <v>2</v>
      </c>
    </row>
    <row r="39" spans="1:12" x14ac:dyDescent="0.35">
      <c r="A39" t="s">
        <v>65</v>
      </c>
      <c r="B39">
        <v>80</v>
      </c>
      <c r="C39">
        <v>1</v>
      </c>
      <c r="D39">
        <v>0</v>
      </c>
      <c r="E39">
        <v>0</v>
      </c>
      <c r="F39">
        <v>1</v>
      </c>
      <c r="G39">
        <v>0</v>
      </c>
      <c r="H39">
        <v>3600</v>
      </c>
      <c r="I39">
        <v>0</v>
      </c>
      <c r="J39">
        <v>360</v>
      </c>
      <c r="K39">
        <v>1</v>
      </c>
      <c r="L39">
        <v>1</v>
      </c>
    </row>
    <row r="40" spans="1:12" x14ac:dyDescent="0.35">
      <c r="A40" t="s">
        <v>66</v>
      </c>
      <c r="B40">
        <v>47</v>
      </c>
      <c r="C40">
        <v>1</v>
      </c>
      <c r="D40">
        <v>0</v>
      </c>
      <c r="E40">
        <v>0</v>
      </c>
      <c r="F40">
        <v>1</v>
      </c>
      <c r="G40">
        <v>0</v>
      </c>
      <c r="H40">
        <v>1800</v>
      </c>
      <c r="I40">
        <v>1213</v>
      </c>
      <c r="J40">
        <v>360</v>
      </c>
      <c r="K40">
        <v>1</v>
      </c>
      <c r="L40">
        <v>1</v>
      </c>
    </row>
    <row r="41" spans="1:12" x14ac:dyDescent="0.35">
      <c r="A41" t="s">
        <v>68</v>
      </c>
      <c r="B41">
        <v>134</v>
      </c>
      <c r="C41">
        <v>1</v>
      </c>
      <c r="D41">
        <v>1</v>
      </c>
      <c r="E41">
        <v>0</v>
      </c>
      <c r="F41">
        <v>1</v>
      </c>
      <c r="G41">
        <v>0</v>
      </c>
      <c r="H41">
        <v>3941</v>
      </c>
      <c r="I41">
        <v>2336</v>
      </c>
      <c r="J41">
        <v>360</v>
      </c>
      <c r="K41">
        <v>1</v>
      </c>
      <c r="L41">
        <v>2</v>
      </c>
    </row>
    <row r="42" spans="1:12" x14ac:dyDescent="0.35">
      <c r="A42" t="s">
        <v>69</v>
      </c>
      <c r="B42">
        <v>96</v>
      </c>
      <c r="C42">
        <v>1</v>
      </c>
      <c r="D42">
        <v>1</v>
      </c>
      <c r="E42">
        <v>0</v>
      </c>
      <c r="F42">
        <v>2</v>
      </c>
      <c r="G42">
        <v>1</v>
      </c>
      <c r="H42">
        <v>4695</v>
      </c>
      <c r="I42">
        <v>0</v>
      </c>
      <c r="J42">
        <v>360</v>
      </c>
      <c r="K42">
        <v>1</v>
      </c>
      <c r="L42">
        <v>1</v>
      </c>
    </row>
    <row r="43" spans="1:12" x14ac:dyDescent="0.35">
      <c r="A43" t="s">
        <v>70</v>
      </c>
      <c r="B43">
        <v>88</v>
      </c>
      <c r="C43">
        <v>2</v>
      </c>
      <c r="D43">
        <v>0</v>
      </c>
      <c r="E43">
        <v>0</v>
      </c>
      <c r="F43">
        <v>1</v>
      </c>
      <c r="G43">
        <v>0</v>
      </c>
      <c r="H43">
        <v>3410</v>
      </c>
      <c r="I43">
        <v>0</v>
      </c>
      <c r="J43">
        <v>360</v>
      </c>
      <c r="K43">
        <v>1</v>
      </c>
      <c r="L43">
        <v>1</v>
      </c>
    </row>
    <row r="44" spans="1:12" x14ac:dyDescent="0.35">
      <c r="A44" t="s">
        <v>71</v>
      </c>
      <c r="B44">
        <v>44</v>
      </c>
      <c r="C44">
        <v>1</v>
      </c>
      <c r="D44">
        <v>1</v>
      </c>
      <c r="E44">
        <v>1</v>
      </c>
      <c r="F44">
        <v>1</v>
      </c>
      <c r="G44">
        <v>0</v>
      </c>
      <c r="H44">
        <v>5649</v>
      </c>
      <c r="I44">
        <v>0</v>
      </c>
      <c r="J44">
        <v>360</v>
      </c>
      <c r="K44">
        <v>1</v>
      </c>
      <c r="L44">
        <v>1</v>
      </c>
    </row>
    <row r="45" spans="1:12" x14ac:dyDescent="0.35">
      <c r="A45" t="s">
        <v>72</v>
      </c>
      <c r="B45">
        <v>144</v>
      </c>
      <c r="C45">
        <v>1</v>
      </c>
      <c r="D45">
        <v>1</v>
      </c>
      <c r="E45">
        <v>0</v>
      </c>
      <c r="F45">
        <v>1</v>
      </c>
      <c r="G45">
        <v>0</v>
      </c>
      <c r="H45">
        <v>5821</v>
      </c>
      <c r="I45">
        <v>0</v>
      </c>
      <c r="J45">
        <v>360</v>
      </c>
      <c r="K45">
        <v>1</v>
      </c>
      <c r="L45">
        <v>1</v>
      </c>
    </row>
    <row r="46" spans="1:12" x14ac:dyDescent="0.35">
      <c r="A46" t="s">
        <v>73</v>
      </c>
      <c r="B46">
        <v>120</v>
      </c>
      <c r="C46">
        <v>2</v>
      </c>
      <c r="D46">
        <v>1</v>
      </c>
      <c r="E46">
        <v>0</v>
      </c>
      <c r="F46">
        <v>1</v>
      </c>
      <c r="G46">
        <v>0</v>
      </c>
      <c r="H46">
        <v>2645</v>
      </c>
      <c r="I46">
        <v>3440</v>
      </c>
      <c r="J46">
        <v>360</v>
      </c>
      <c r="K46">
        <v>0</v>
      </c>
      <c r="L46">
        <v>1</v>
      </c>
    </row>
    <row r="47" spans="1:12" x14ac:dyDescent="0.35">
      <c r="A47" t="s">
        <v>74</v>
      </c>
      <c r="B47">
        <v>144</v>
      </c>
      <c r="C47">
        <v>2</v>
      </c>
      <c r="D47">
        <v>0</v>
      </c>
      <c r="E47">
        <v>0</v>
      </c>
      <c r="F47">
        <v>1</v>
      </c>
      <c r="G47">
        <v>0</v>
      </c>
      <c r="H47">
        <v>4000</v>
      </c>
      <c r="I47">
        <v>2275</v>
      </c>
      <c r="J47">
        <v>360</v>
      </c>
      <c r="K47">
        <v>1</v>
      </c>
      <c r="L47">
        <v>2</v>
      </c>
    </row>
    <row r="48" spans="1:12" x14ac:dyDescent="0.35">
      <c r="A48" t="s">
        <v>75</v>
      </c>
      <c r="B48">
        <v>100</v>
      </c>
      <c r="C48">
        <v>2</v>
      </c>
      <c r="D48">
        <v>1</v>
      </c>
      <c r="E48">
        <v>0</v>
      </c>
      <c r="F48">
        <v>2</v>
      </c>
      <c r="G48">
        <v>0</v>
      </c>
      <c r="H48">
        <v>1928</v>
      </c>
      <c r="I48">
        <v>1644</v>
      </c>
      <c r="J48">
        <v>360</v>
      </c>
      <c r="K48">
        <v>1</v>
      </c>
      <c r="L48">
        <v>2</v>
      </c>
    </row>
    <row r="49" spans="1:12" x14ac:dyDescent="0.35">
      <c r="A49" t="s">
        <v>76</v>
      </c>
      <c r="B49">
        <v>120</v>
      </c>
      <c r="C49">
        <v>2</v>
      </c>
      <c r="D49">
        <v>0</v>
      </c>
      <c r="E49">
        <v>0</v>
      </c>
      <c r="F49">
        <v>1</v>
      </c>
      <c r="G49">
        <v>0</v>
      </c>
      <c r="H49">
        <v>3086</v>
      </c>
      <c r="I49">
        <v>0</v>
      </c>
      <c r="J49">
        <v>360</v>
      </c>
      <c r="K49">
        <v>1</v>
      </c>
      <c r="L49">
        <v>2</v>
      </c>
    </row>
    <row r="50" spans="1:12" x14ac:dyDescent="0.35">
      <c r="A50" t="s">
        <v>77</v>
      </c>
      <c r="B50">
        <v>112</v>
      </c>
      <c r="C50">
        <v>2</v>
      </c>
      <c r="D50">
        <v>0</v>
      </c>
      <c r="E50">
        <v>0</v>
      </c>
      <c r="F50">
        <v>1</v>
      </c>
      <c r="G50">
        <v>0</v>
      </c>
      <c r="H50">
        <v>4230</v>
      </c>
      <c r="I50">
        <v>0</v>
      </c>
      <c r="J50">
        <v>360</v>
      </c>
      <c r="K50">
        <v>1</v>
      </c>
      <c r="L50">
        <v>2</v>
      </c>
    </row>
    <row r="51" spans="1:12" x14ac:dyDescent="0.35">
      <c r="A51" t="s">
        <v>78</v>
      </c>
      <c r="B51">
        <v>134</v>
      </c>
      <c r="C51">
        <v>1</v>
      </c>
      <c r="D51">
        <v>1</v>
      </c>
      <c r="E51">
        <v>2</v>
      </c>
      <c r="F51">
        <v>1</v>
      </c>
      <c r="G51">
        <v>0</v>
      </c>
      <c r="H51">
        <v>4616</v>
      </c>
      <c r="I51">
        <v>0</v>
      </c>
      <c r="J51">
        <v>360</v>
      </c>
      <c r="K51">
        <v>1</v>
      </c>
      <c r="L51">
        <v>1</v>
      </c>
    </row>
    <row r="52" spans="1:12" x14ac:dyDescent="0.35">
      <c r="A52" t="s">
        <v>79</v>
      </c>
      <c r="B52">
        <v>286</v>
      </c>
      <c r="C52">
        <v>2</v>
      </c>
      <c r="D52">
        <v>1</v>
      </c>
      <c r="E52">
        <v>1</v>
      </c>
      <c r="F52">
        <v>1</v>
      </c>
      <c r="G52">
        <v>1</v>
      </c>
      <c r="H52">
        <v>11500</v>
      </c>
      <c r="I52">
        <v>0</v>
      </c>
      <c r="J52">
        <v>360</v>
      </c>
      <c r="K52">
        <v>0</v>
      </c>
      <c r="L52">
        <v>1</v>
      </c>
    </row>
    <row r="53" spans="1:12" x14ac:dyDescent="0.35">
      <c r="A53" t="s">
        <v>80</v>
      </c>
      <c r="B53">
        <v>97</v>
      </c>
      <c r="C53">
        <v>1</v>
      </c>
      <c r="D53">
        <v>1</v>
      </c>
      <c r="E53">
        <v>2</v>
      </c>
      <c r="F53">
        <v>1</v>
      </c>
      <c r="G53">
        <v>0</v>
      </c>
      <c r="H53">
        <v>2708</v>
      </c>
      <c r="I53">
        <v>1167</v>
      </c>
      <c r="J53">
        <v>360</v>
      </c>
      <c r="K53">
        <v>1</v>
      </c>
      <c r="L53">
        <v>2</v>
      </c>
    </row>
    <row r="54" spans="1:12" x14ac:dyDescent="0.35">
      <c r="A54" t="s">
        <v>81</v>
      </c>
      <c r="B54">
        <v>96</v>
      </c>
      <c r="C54">
        <v>1</v>
      </c>
      <c r="D54">
        <v>1</v>
      </c>
      <c r="E54">
        <v>0</v>
      </c>
      <c r="F54">
        <v>1</v>
      </c>
      <c r="G54">
        <v>0</v>
      </c>
      <c r="H54">
        <v>2132</v>
      </c>
      <c r="I54">
        <v>1591</v>
      </c>
      <c r="J54">
        <v>360</v>
      </c>
      <c r="K54">
        <v>1</v>
      </c>
      <c r="L54">
        <v>2</v>
      </c>
    </row>
    <row r="55" spans="1:12" x14ac:dyDescent="0.35">
      <c r="A55" t="s">
        <v>82</v>
      </c>
      <c r="B55">
        <v>135</v>
      </c>
      <c r="C55">
        <v>1</v>
      </c>
      <c r="D55">
        <v>1</v>
      </c>
      <c r="E55">
        <v>0</v>
      </c>
      <c r="F55">
        <v>1</v>
      </c>
      <c r="G55">
        <v>0</v>
      </c>
      <c r="H55">
        <v>3366</v>
      </c>
      <c r="I55">
        <v>2200</v>
      </c>
      <c r="J55">
        <v>360</v>
      </c>
      <c r="K55">
        <v>1</v>
      </c>
      <c r="L55">
        <v>3</v>
      </c>
    </row>
    <row r="56" spans="1:12" x14ac:dyDescent="0.35">
      <c r="A56" t="s">
        <v>83</v>
      </c>
      <c r="B56">
        <v>180</v>
      </c>
      <c r="C56">
        <v>1</v>
      </c>
      <c r="D56">
        <v>1</v>
      </c>
      <c r="E56">
        <v>1</v>
      </c>
      <c r="F56">
        <v>1</v>
      </c>
      <c r="G56">
        <v>0</v>
      </c>
      <c r="H56">
        <v>8080</v>
      </c>
      <c r="I56">
        <v>2250</v>
      </c>
      <c r="J56">
        <v>360</v>
      </c>
      <c r="K56">
        <v>1</v>
      </c>
      <c r="L56">
        <v>1</v>
      </c>
    </row>
    <row r="57" spans="1:12" x14ac:dyDescent="0.35">
      <c r="A57" t="s">
        <v>84</v>
      </c>
      <c r="B57">
        <v>144</v>
      </c>
      <c r="C57">
        <v>1</v>
      </c>
      <c r="D57">
        <v>1</v>
      </c>
      <c r="E57">
        <v>2</v>
      </c>
      <c r="F57">
        <v>2</v>
      </c>
      <c r="G57">
        <v>0</v>
      </c>
      <c r="H57">
        <v>3357</v>
      </c>
      <c r="I57">
        <v>2859</v>
      </c>
      <c r="J57">
        <v>360</v>
      </c>
      <c r="K57">
        <v>1</v>
      </c>
      <c r="L57">
        <v>1</v>
      </c>
    </row>
    <row r="58" spans="1:12" x14ac:dyDescent="0.35">
      <c r="A58" t="s">
        <v>85</v>
      </c>
      <c r="B58">
        <v>120</v>
      </c>
      <c r="C58">
        <v>1</v>
      </c>
      <c r="D58">
        <v>1</v>
      </c>
      <c r="E58">
        <v>0</v>
      </c>
      <c r="F58">
        <v>1</v>
      </c>
      <c r="G58">
        <v>0</v>
      </c>
      <c r="H58">
        <v>2500</v>
      </c>
      <c r="I58">
        <v>3796</v>
      </c>
      <c r="J58">
        <v>360</v>
      </c>
      <c r="K58">
        <v>1</v>
      </c>
      <c r="L58">
        <v>1</v>
      </c>
    </row>
    <row r="59" spans="1:12" x14ac:dyDescent="0.35">
      <c r="A59" t="s">
        <v>86</v>
      </c>
      <c r="B59">
        <v>99</v>
      </c>
      <c r="C59">
        <v>1</v>
      </c>
      <c r="D59">
        <v>1</v>
      </c>
      <c r="E59">
        <v>3</v>
      </c>
      <c r="F59">
        <v>1</v>
      </c>
      <c r="G59">
        <v>0</v>
      </c>
      <c r="H59">
        <v>3029</v>
      </c>
      <c r="I59">
        <v>0</v>
      </c>
      <c r="J59">
        <v>360</v>
      </c>
      <c r="K59">
        <v>1</v>
      </c>
      <c r="L59">
        <v>1</v>
      </c>
    </row>
    <row r="60" spans="1:12" x14ac:dyDescent="0.35">
      <c r="A60" t="s">
        <v>87</v>
      </c>
      <c r="B60">
        <v>165</v>
      </c>
      <c r="C60">
        <v>1</v>
      </c>
      <c r="D60">
        <v>1</v>
      </c>
      <c r="E60">
        <v>0</v>
      </c>
      <c r="F60">
        <v>2</v>
      </c>
      <c r="G60">
        <v>1</v>
      </c>
      <c r="H60">
        <v>2609</v>
      </c>
      <c r="I60">
        <v>3449</v>
      </c>
      <c r="J60">
        <v>180</v>
      </c>
      <c r="K60">
        <v>0</v>
      </c>
      <c r="L60">
        <v>3</v>
      </c>
    </row>
    <row r="61" spans="1:12" x14ac:dyDescent="0.35">
      <c r="A61" t="s">
        <v>88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4945</v>
      </c>
      <c r="I61">
        <v>0</v>
      </c>
      <c r="J61">
        <v>360</v>
      </c>
      <c r="K61">
        <v>0</v>
      </c>
      <c r="L61">
        <v>3</v>
      </c>
    </row>
    <row r="62" spans="1:12" x14ac:dyDescent="0.35">
      <c r="A62" t="s">
        <v>89</v>
      </c>
      <c r="B62">
        <v>116</v>
      </c>
      <c r="C62">
        <v>2</v>
      </c>
      <c r="D62">
        <v>0</v>
      </c>
      <c r="E62">
        <v>0</v>
      </c>
      <c r="F62">
        <v>1</v>
      </c>
      <c r="G62">
        <v>0</v>
      </c>
      <c r="H62">
        <v>4166</v>
      </c>
      <c r="I62">
        <v>0</v>
      </c>
      <c r="J62">
        <v>360</v>
      </c>
      <c r="K62">
        <v>0</v>
      </c>
      <c r="L62">
        <v>2</v>
      </c>
    </row>
    <row r="63" spans="1:12" x14ac:dyDescent="0.35">
      <c r="A63" t="s">
        <v>90</v>
      </c>
      <c r="B63">
        <v>258</v>
      </c>
      <c r="C63">
        <v>1</v>
      </c>
      <c r="D63">
        <v>1</v>
      </c>
      <c r="E63">
        <v>0</v>
      </c>
      <c r="F63">
        <v>1</v>
      </c>
      <c r="G63">
        <v>0</v>
      </c>
      <c r="H63">
        <v>5726</v>
      </c>
      <c r="I63">
        <v>4595</v>
      </c>
      <c r="J63">
        <v>360</v>
      </c>
      <c r="K63">
        <v>1</v>
      </c>
      <c r="L63">
        <v>2</v>
      </c>
    </row>
    <row r="64" spans="1:12" x14ac:dyDescent="0.35">
      <c r="A64" t="s">
        <v>91</v>
      </c>
      <c r="B64">
        <v>126</v>
      </c>
      <c r="C64">
        <v>1</v>
      </c>
      <c r="D64">
        <v>0</v>
      </c>
      <c r="E64">
        <v>0</v>
      </c>
      <c r="F64">
        <v>2</v>
      </c>
      <c r="G64">
        <v>0</v>
      </c>
      <c r="H64">
        <v>3200</v>
      </c>
      <c r="I64">
        <v>2254</v>
      </c>
      <c r="J64">
        <v>180</v>
      </c>
      <c r="K64">
        <v>0</v>
      </c>
      <c r="L64">
        <v>1</v>
      </c>
    </row>
    <row r="65" spans="1:12" x14ac:dyDescent="0.35">
      <c r="A65" t="s">
        <v>92</v>
      </c>
      <c r="B65">
        <v>312</v>
      </c>
      <c r="C65">
        <v>1</v>
      </c>
      <c r="D65">
        <v>1</v>
      </c>
      <c r="E65">
        <v>1</v>
      </c>
      <c r="F65">
        <v>1</v>
      </c>
      <c r="G65">
        <v>0</v>
      </c>
      <c r="H65">
        <v>10750</v>
      </c>
      <c r="I65">
        <v>0</v>
      </c>
      <c r="J65">
        <v>360</v>
      </c>
      <c r="K65">
        <v>1</v>
      </c>
      <c r="L65">
        <v>1</v>
      </c>
    </row>
    <row r="66" spans="1:12" x14ac:dyDescent="0.35">
      <c r="A66" t="s">
        <v>93</v>
      </c>
      <c r="B66">
        <v>125</v>
      </c>
      <c r="C66">
        <v>1</v>
      </c>
      <c r="D66">
        <v>1</v>
      </c>
      <c r="E66">
        <v>3</v>
      </c>
      <c r="F66">
        <v>2</v>
      </c>
      <c r="G66">
        <v>1</v>
      </c>
      <c r="H66">
        <v>7100</v>
      </c>
      <c r="I66">
        <v>0</v>
      </c>
      <c r="J66">
        <v>60</v>
      </c>
      <c r="K66">
        <v>1</v>
      </c>
      <c r="L66">
        <v>1</v>
      </c>
    </row>
    <row r="67" spans="1:12" x14ac:dyDescent="0.35">
      <c r="A67" t="s">
        <v>94</v>
      </c>
      <c r="B67">
        <v>136</v>
      </c>
      <c r="C67">
        <v>2</v>
      </c>
      <c r="D67">
        <v>0</v>
      </c>
      <c r="E67">
        <v>0</v>
      </c>
      <c r="F67">
        <v>1</v>
      </c>
      <c r="G67">
        <v>0</v>
      </c>
      <c r="H67">
        <v>4300</v>
      </c>
      <c r="I67">
        <v>0</v>
      </c>
      <c r="J67">
        <v>360</v>
      </c>
      <c r="K67">
        <v>0</v>
      </c>
      <c r="L67">
        <v>2</v>
      </c>
    </row>
    <row r="68" spans="1:12" x14ac:dyDescent="0.35">
      <c r="A68" t="s">
        <v>95</v>
      </c>
      <c r="B68">
        <v>172</v>
      </c>
      <c r="C68">
        <v>1</v>
      </c>
      <c r="D68">
        <v>1</v>
      </c>
      <c r="E68">
        <v>0</v>
      </c>
      <c r="F68">
        <v>1</v>
      </c>
      <c r="G68">
        <v>0</v>
      </c>
      <c r="H68">
        <v>3208</v>
      </c>
      <c r="I68">
        <v>3066</v>
      </c>
      <c r="J68">
        <v>360</v>
      </c>
      <c r="K68">
        <v>1</v>
      </c>
      <c r="L68">
        <v>1</v>
      </c>
    </row>
    <row r="69" spans="1:12" x14ac:dyDescent="0.35">
      <c r="A69" t="s">
        <v>96</v>
      </c>
      <c r="B69">
        <v>97</v>
      </c>
      <c r="C69">
        <v>1</v>
      </c>
      <c r="D69">
        <v>1</v>
      </c>
      <c r="E69">
        <v>2</v>
      </c>
      <c r="F69">
        <v>2</v>
      </c>
      <c r="G69">
        <v>1</v>
      </c>
      <c r="H69">
        <v>1875</v>
      </c>
      <c r="I69">
        <v>1875</v>
      </c>
      <c r="J69">
        <v>360</v>
      </c>
      <c r="K69">
        <v>1</v>
      </c>
      <c r="L69">
        <v>2</v>
      </c>
    </row>
    <row r="70" spans="1:12" x14ac:dyDescent="0.35">
      <c r="A70" t="s">
        <v>97</v>
      </c>
      <c r="B70">
        <v>81</v>
      </c>
      <c r="C70">
        <v>1</v>
      </c>
      <c r="D70">
        <v>0</v>
      </c>
      <c r="E70">
        <v>0</v>
      </c>
      <c r="F70">
        <v>1</v>
      </c>
      <c r="G70">
        <v>0</v>
      </c>
      <c r="H70">
        <v>3500</v>
      </c>
      <c r="I70">
        <v>0</v>
      </c>
      <c r="J70">
        <v>300</v>
      </c>
      <c r="K70">
        <v>1</v>
      </c>
      <c r="L70">
        <v>2</v>
      </c>
    </row>
    <row r="71" spans="1:12" x14ac:dyDescent="0.35">
      <c r="A71" t="s">
        <v>98</v>
      </c>
      <c r="B71">
        <v>95</v>
      </c>
      <c r="C71">
        <v>1</v>
      </c>
      <c r="D71">
        <v>1</v>
      </c>
      <c r="E71">
        <v>3</v>
      </c>
      <c r="F71">
        <v>2</v>
      </c>
      <c r="G71">
        <v>0</v>
      </c>
      <c r="H71">
        <v>4755</v>
      </c>
      <c r="I71">
        <v>0</v>
      </c>
      <c r="J71">
        <v>360</v>
      </c>
      <c r="K71">
        <v>0</v>
      </c>
      <c r="L71">
        <v>2</v>
      </c>
    </row>
    <row r="72" spans="1:12" x14ac:dyDescent="0.35">
      <c r="A72" t="s">
        <v>99</v>
      </c>
      <c r="B72">
        <v>187</v>
      </c>
      <c r="C72">
        <v>1</v>
      </c>
      <c r="D72">
        <v>1</v>
      </c>
      <c r="E72">
        <v>3</v>
      </c>
      <c r="F72">
        <v>1</v>
      </c>
      <c r="G72">
        <v>1</v>
      </c>
      <c r="H72">
        <v>5266</v>
      </c>
      <c r="I72">
        <v>1774</v>
      </c>
      <c r="J72">
        <v>360</v>
      </c>
      <c r="K72">
        <v>1</v>
      </c>
      <c r="L72">
        <v>2</v>
      </c>
    </row>
    <row r="73" spans="1:12" x14ac:dyDescent="0.35">
      <c r="A73" t="s">
        <v>100</v>
      </c>
      <c r="B73">
        <v>113</v>
      </c>
      <c r="C73">
        <v>1</v>
      </c>
      <c r="D73">
        <v>0</v>
      </c>
      <c r="E73">
        <v>0</v>
      </c>
      <c r="F73">
        <v>1</v>
      </c>
      <c r="G73">
        <v>0</v>
      </c>
      <c r="H73">
        <v>3750</v>
      </c>
      <c r="I73">
        <v>0</v>
      </c>
      <c r="J73">
        <v>480</v>
      </c>
      <c r="K73">
        <v>1</v>
      </c>
      <c r="L73">
        <v>1</v>
      </c>
    </row>
    <row r="74" spans="1:12" x14ac:dyDescent="0.35">
      <c r="A74" t="s">
        <v>101</v>
      </c>
      <c r="B74">
        <v>176</v>
      </c>
      <c r="C74">
        <v>1</v>
      </c>
      <c r="D74">
        <v>0</v>
      </c>
      <c r="E74">
        <v>0</v>
      </c>
      <c r="F74">
        <v>1</v>
      </c>
      <c r="G74">
        <v>0</v>
      </c>
      <c r="H74">
        <v>3750</v>
      </c>
      <c r="I74">
        <v>4750</v>
      </c>
      <c r="J74">
        <v>360</v>
      </c>
      <c r="K74">
        <v>1</v>
      </c>
      <c r="L74">
        <v>1</v>
      </c>
    </row>
    <row r="75" spans="1:12" x14ac:dyDescent="0.35">
      <c r="A75" t="s">
        <v>102</v>
      </c>
      <c r="B75">
        <v>110</v>
      </c>
      <c r="C75">
        <v>1</v>
      </c>
      <c r="D75">
        <v>1</v>
      </c>
      <c r="E75">
        <v>1</v>
      </c>
      <c r="F75">
        <v>1</v>
      </c>
      <c r="G75">
        <v>1</v>
      </c>
      <c r="H75">
        <v>1000</v>
      </c>
      <c r="I75">
        <v>3022</v>
      </c>
      <c r="J75">
        <v>360</v>
      </c>
      <c r="K75">
        <v>1</v>
      </c>
      <c r="L75">
        <v>1</v>
      </c>
    </row>
    <row r="76" spans="1:12" x14ac:dyDescent="0.35">
      <c r="A76" t="s">
        <v>103</v>
      </c>
      <c r="B76">
        <v>180</v>
      </c>
      <c r="C76">
        <v>1</v>
      </c>
      <c r="D76">
        <v>1</v>
      </c>
      <c r="E76">
        <v>3</v>
      </c>
      <c r="F76">
        <v>1</v>
      </c>
      <c r="G76">
        <v>0</v>
      </c>
      <c r="H76">
        <v>3167</v>
      </c>
      <c r="I76">
        <v>4000</v>
      </c>
      <c r="J76">
        <v>300</v>
      </c>
      <c r="K76">
        <v>0</v>
      </c>
      <c r="L76">
        <v>2</v>
      </c>
    </row>
    <row r="77" spans="1:12" x14ac:dyDescent="0.35">
      <c r="A77" t="s">
        <v>105</v>
      </c>
      <c r="B77">
        <v>111</v>
      </c>
      <c r="C77">
        <v>2</v>
      </c>
      <c r="D77">
        <v>0</v>
      </c>
      <c r="E77">
        <v>0</v>
      </c>
      <c r="F77">
        <v>1</v>
      </c>
      <c r="G77">
        <v>0</v>
      </c>
      <c r="H77">
        <v>3846</v>
      </c>
      <c r="I77">
        <v>0</v>
      </c>
      <c r="J77">
        <v>360</v>
      </c>
      <c r="K77">
        <v>1</v>
      </c>
      <c r="L77">
        <v>2</v>
      </c>
    </row>
    <row r="78" spans="1:12" x14ac:dyDescent="0.35">
      <c r="A78" t="s">
        <v>106</v>
      </c>
      <c r="B78">
        <v>1437</v>
      </c>
      <c r="C78">
        <v>1</v>
      </c>
      <c r="D78">
        <v>1</v>
      </c>
      <c r="E78">
        <v>1</v>
      </c>
      <c r="F78">
        <v>1</v>
      </c>
      <c r="G78">
        <v>1</v>
      </c>
      <c r="H78">
        <v>2395</v>
      </c>
      <c r="I78">
        <v>0</v>
      </c>
      <c r="J78">
        <v>360</v>
      </c>
      <c r="K78">
        <v>1</v>
      </c>
      <c r="L78">
        <v>2</v>
      </c>
    </row>
    <row r="79" spans="1:12" x14ac:dyDescent="0.35">
      <c r="A79" t="s">
        <v>107</v>
      </c>
      <c r="B79">
        <v>167</v>
      </c>
      <c r="C79">
        <v>2</v>
      </c>
      <c r="D79">
        <v>1</v>
      </c>
      <c r="E79">
        <v>2</v>
      </c>
      <c r="F79">
        <v>1</v>
      </c>
      <c r="G79">
        <v>0</v>
      </c>
      <c r="H79">
        <v>1378</v>
      </c>
      <c r="I79">
        <v>1881</v>
      </c>
      <c r="J79">
        <v>360</v>
      </c>
      <c r="K79">
        <v>1</v>
      </c>
      <c r="L79">
        <v>1</v>
      </c>
    </row>
    <row r="80" spans="1:12" x14ac:dyDescent="0.35">
      <c r="A80" t="s">
        <v>109</v>
      </c>
      <c r="B80">
        <v>50</v>
      </c>
      <c r="C80">
        <v>1</v>
      </c>
      <c r="D80">
        <v>1</v>
      </c>
      <c r="E80">
        <v>1</v>
      </c>
      <c r="F80">
        <v>1</v>
      </c>
      <c r="G80">
        <v>0</v>
      </c>
      <c r="H80">
        <v>3988</v>
      </c>
      <c r="I80">
        <v>0</v>
      </c>
      <c r="J80">
        <v>240</v>
      </c>
      <c r="K80">
        <v>1</v>
      </c>
      <c r="L80">
        <v>1</v>
      </c>
    </row>
    <row r="81" spans="1:12" x14ac:dyDescent="0.35">
      <c r="A81" t="s">
        <v>110</v>
      </c>
      <c r="B81">
        <v>136</v>
      </c>
      <c r="C81">
        <v>1</v>
      </c>
      <c r="D81">
        <v>0</v>
      </c>
      <c r="E81">
        <v>0</v>
      </c>
      <c r="F81">
        <v>1</v>
      </c>
      <c r="G81">
        <v>0</v>
      </c>
      <c r="H81">
        <v>2366</v>
      </c>
      <c r="I81">
        <v>2531</v>
      </c>
      <c r="J81">
        <v>360</v>
      </c>
      <c r="K81">
        <v>1</v>
      </c>
      <c r="L81">
        <v>2</v>
      </c>
    </row>
    <row r="82" spans="1:12" x14ac:dyDescent="0.35">
      <c r="A82" t="s">
        <v>112</v>
      </c>
      <c r="B82">
        <v>104</v>
      </c>
      <c r="C82">
        <v>1</v>
      </c>
      <c r="D82">
        <v>1</v>
      </c>
      <c r="E82">
        <v>0</v>
      </c>
      <c r="F82">
        <v>1</v>
      </c>
      <c r="G82">
        <v>0</v>
      </c>
      <c r="H82">
        <v>2500</v>
      </c>
      <c r="I82">
        <v>2118</v>
      </c>
      <c r="J82">
        <v>360</v>
      </c>
      <c r="K82">
        <v>1</v>
      </c>
      <c r="L82">
        <v>2</v>
      </c>
    </row>
    <row r="83" spans="1:12" x14ac:dyDescent="0.35">
      <c r="A83" t="s">
        <v>113</v>
      </c>
      <c r="B83">
        <v>210</v>
      </c>
      <c r="C83">
        <v>1</v>
      </c>
      <c r="D83">
        <v>0</v>
      </c>
      <c r="E83">
        <v>0</v>
      </c>
      <c r="F83">
        <v>1</v>
      </c>
      <c r="G83">
        <v>0</v>
      </c>
      <c r="H83">
        <v>8566</v>
      </c>
      <c r="I83">
        <v>0</v>
      </c>
      <c r="J83">
        <v>360</v>
      </c>
      <c r="K83">
        <v>1</v>
      </c>
      <c r="L83">
        <v>1</v>
      </c>
    </row>
    <row r="84" spans="1:12" x14ac:dyDescent="0.35">
      <c r="A84" t="s">
        <v>114</v>
      </c>
      <c r="B84">
        <v>175</v>
      </c>
      <c r="C84">
        <v>1</v>
      </c>
      <c r="D84">
        <v>1</v>
      </c>
      <c r="E84">
        <v>0</v>
      </c>
      <c r="F84">
        <v>1</v>
      </c>
      <c r="G84">
        <v>0</v>
      </c>
      <c r="H84">
        <v>5695</v>
      </c>
      <c r="I84">
        <v>4167</v>
      </c>
      <c r="J84">
        <v>360</v>
      </c>
      <c r="K84">
        <v>1</v>
      </c>
      <c r="L84">
        <v>2</v>
      </c>
    </row>
    <row r="85" spans="1:12" x14ac:dyDescent="0.35">
      <c r="A85" t="s">
        <v>115</v>
      </c>
      <c r="B85">
        <v>131</v>
      </c>
      <c r="C85">
        <v>1</v>
      </c>
      <c r="D85">
        <v>1</v>
      </c>
      <c r="E85">
        <v>0</v>
      </c>
      <c r="F85">
        <v>1</v>
      </c>
      <c r="G85">
        <v>0</v>
      </c>
      <c r="H85">
        <v>2958</v>
      </c>
      <c r="I85">
        <v>2900</v>
      </c>
      <c r="J85">
        <v>360</v>
      </c>
      <c r="K85">
        <v>1</v>
      </c>
      <c r="L85">
        <v>2</v>
      </c>
    </row>
    <row r="86" spans="1:12" x14ac:dyDescent="0.35">
      <c r="A86" t="s">
        <v>116</v>
      </c>
      <c r="B86">
        <v>188</v>
      </c>
      <c r="C86">
        <v>1</v>
      </c>
      <c r="D86">
        <v>1</v>
      </c>
      <c r="E86">
        <v>2</v>
      </c>
      <c r="F86">
        <v>1</v>
      </c>
      <c r="G86">
        <v>0</v>
      </c>
      <c r="H86">
        <v>6250</v>
      </c>
      <c r="I86">
        <v>5654</v>
      </c>
      <c r="J86">
        <v>180</v>
      </c>
      <c r="K86">
        <v>1</v>
      </c>
      <c r="L86">
        <v>2</v>
      </c>
    </row>
    <row r="87" spans="1:12" x14ac:dyDescent="0.35">
      <c r="A87" t="s">
        <v>117</v>
      </c>
      <c r="B87">
        <v>81</v>
      </c>
      <c r="C87">
        <v>1</v>
      </c>
      <c r="D87">
        <v>1</v>
      </c>
      <c r="E87">
        <v>2</v>
      </c>
      <c r="F87">
        <v>2</v>
      </c>
      <c r="G87">
        <v>0</v>
      </c>
      <c r="H87">
        <v>3273</v>
      </c>
      <c r="I87">
        <v>1820</v>
      </c>
      <c r="J87">
        <v>360</v>
      </c>
      <c r="K87">
        <v>1</v>
      </c>
      <c r="L87">
        <v>1</v>
      </c>
    </row>
    <row r="88" spans="1:12" x14ac:dyDescent="0.35">
      <c r="A88" t="s">
        <v>118</v>
      </c>
      <c r="B88">
        <v>122</v>
      </c>
      <c r="C88">
        <v>1</v>
      </c>
      <c r="D88">
        <v>0</v>
      </c>
      <c r="E88">
        <v>0</v>
      </c>
      <c r="F88">
        <v>1</v>
      </c>
      <c r="G88">
        <v>0</v>
      </c>
      <c r="H88">
        <v>4133</v>
      </c>
      <c r="I88">
        <v>0</v>
      </c>
      <c r="J88">
        <v>360</v>
      </c>
      <c r="K88">
        <v>1</v>
      </c>
      <c r="L88">
        <v>2</v>
      </c>
    </row>
    <row r="89" spans="1:12" x14ac:dyDescent="0.35">
      <c r="A89" t="s">
        <v>119</v>
      </c>
      <c r="B89">
        <v>25</v>
      </c>
      <c r="C89">
        <v>1</v>
      </c>
      <c r="D89">
        <v>0</v>
      </c>
      <c r="E89">
        <v>0</v>
      </c>
      <c r="F89">
        <v>2</v>
      </c>
      <c r="G89">
        <v>0</v>
      </c>
      <c r="H89">
        <v>3620</v>
      </c>
      <c r="I89">
        <v>0</v>
      </c>
      <c r="J89">
        <v>120</v>
      </c>
      <c r="K89">
        <v>1</v>
      </c>
      <c r="L89">
        <v>2</v>
      </c>
    </row>
    <row r="90" spans="1:12" x14ac:dyDescent="0.35">
      <c r="A90" t="s">
        <v>121</v>
      </c>
      <c r="B90">
        <v>137</v>
      </c>
      <c r="C90">
        <v>2</v>
      </c>
      <c r="D90">
        <v>1</v>
      </c>
      <c r="E90">
        <v>0</v>
      </c>
      <c r="F90">
        <v>1</v>
      </c>
      <c r="G90">
        <v>0</v>
      </c>
      <c r="H90">
        <v>2484</v>
      </c>
      <c r="I90">
        <v>2302</v>
      </c>
      <c r="J90">
        <v>360</v>
      </c>
      <c r="K90">
        <v>1</v>
      </c>
      <c r="L90">
        <v>2</v>
      </c>
    </row>
    <row r="91" spans="1:12" x14ac:dyDescent="0.35">
      <c r="A91" t="s">
        <v>122</v>
      </c>
      <c r="B91">
        <v>50</v>
      </c>
      <c r="C91">
        <v>1</v>
      </c>
      <c r="D91">
        <v>1</v>
      </c>
      <c r="E91">
        <v>0</v>
      </c>
      <c r="F91">
        <v>1</v>
      </c>
      <c r="G91">
        <v>0</v>
      </c>
      <c r="H91">
        <v>1977</v>
      </c>
      <c r="I91">
        <v>997</v>
      </c>
      <c r="J91">
        <v>360</v>
      </c>
      <c r="K91">
        <v>1</v>
      </c>
      <c r="L91">
        <v>2</v>
      </c>
    </row>
    <row r="92" spans="1:12" x14ac:dyDescent="0.35">
      <c r="A92" t="s">
        <v>123</v>
      </c>
      <c r="B92">
        <v>115</v>
      </c>
      <c r="C92">
        <v>1</v>
      </c>
      <c r="D92">
        <v>1</v>
      </c>
      <c r="E92">
        <v>0</v>
      </c>
      <c r="F92">
        <v>2</v>
      </c>
      <c r="G92">
        <v>0</v>
      </c>
      <c r="H92">
        <v>4188</v>
      </c>
      <c r="I92">
        <v>0</v>
      </c>
      <c r="J92">
        <v>180</v>
      </c>
      <c r="K92">
        <v>1</v>
      </c>
      <c r="L92">
        <v>2</v>
      </c>
    </row>
    <row r="93" spans="1:12" x14ac:dyDescent="0.35">
      <c r="A93" t="s">
        <v>124</v>
      </c>
      <c r="B93">
        <v>131</v>
      </c>
      <c r="C93">
        <v>1</v>
      </c>
      <c r="D93">
        <v>1</v>
      </c>
      <c r="E93">
        <v>0</v>
      </c>
      <c r="F93">
        <v>1</v>
      </c>
      <c r="G93">
        <v>0</v>
      </c>
      <c r="H93">
        <v>1759</v>
      </c>
      <c r="I93">
        <v>3541</v>
      </c>
      <c r="J93">
        <v>360</v>
      </c>
      <c r="K93">
        <v>1</v>
      </c>
      <c r="L93">
        <v>2</v>
      </c>
    </row>
    <row r="94" spans="1:12" x14ac:dyDescent="0.35">
      <c r="A94" t="s">
        <v>125</v>
      </c>
      <c r="B94">
        <v>133</v>
      </c>
      <c r="C94">
        <v>1</v>
      </c>
      <c r="D94">
        <v>1</v>
      </c>
      <c r="E94">
        <v>2</v>
      </c>
      <c r="F94">
        <v>2</v>
      </c>
      <c r="G94">
        <v>0</v>
      </c>
      <c r="H94">
        <v>4288</v>
      </c>
      <c r="I94">
        <v>3263</v>
      </c>
      <c r="J94">
        <v>180</v>
      </c>
      <c r="K94">
        <v>1</v>
      </c>
      <c r="L94">
        <v>1</v>
      </c>
    </row>
    <row r="95" spans="1:12" x14ac:dyDescent="0.35">
      <c r="A95" t="s">
        <v>126</v>
      </c>
      <c r="B95">
        <v>151</v>
      </c>
      <c r="C95">
        <v>1</v>
      </c>
      <c r="D95">
        <v>0</v>
      </c>
      <c r="E95">
        <v>0</v>
      </c>
      <c r="F95">
        <v>1</v>
      </c>
      <c r="G95">
        <v>0</v>
      </c>
      <c r="H95">
        <v>4843</v>
      </c>
      <c r="I95">
        <v>3806</v>
      </c>
      <c r="J95">
        <v>360</v>
      </c>
      <c r="K95">
        <v>1</v>
      </c>
      <c r="L95">
        <v>2</v>
      </c>
    </row>
    <row r="96" spans="1:12" x14ac:dyDescent="0.35">
      <c r="A96" t="s">
        <v>127</v>
      </c>
      <c r="B96">
        <v>8190</v>
      </c>
      <c r="C96">
        <v>1</v>
      </c>
      <c r="D96">
        <v>1</v>
      </c>
      <c r="E96" s="1">
        <v>1</v>
      </c>
      <c r="F96">
        <v>1</v>
      </c>
      <c r="G96">
        <v>0</v>
      </c>
      <c r="H96">
        <v>13650</v>
      </c>
      <c r="I96">
        <v>0</v>
      </c>
      <c r="J96">
        <v>360</v>
      </c>
      <c r="K96">
        <v>1</v>
      </c>
      <c r="L96">
        <v>1</v>
      </c>
    </row>
    <row r="97" spans="1:12" x14ac:dyDescent="0.35">
      <c r="A97" t="s">
        <v>128</v>
      </c>
      <c r="B97">
        <v>4941</v>
      </c>
      <c r="C97">
        <v>1</v>
      </c>
      <c r="D97">
        <v>1</v>
      </c>
      <c r="E97">
        <v>0</v>
      </c>
      <c r="F97">
        <v>1</v>
      </c>
      <c r="G97">
        <v>0</v>
      </c>
      <c r="H97">
        <v>4652</v>
      </c>
      <c r="I97">
        <v>3583</v>
      </c>
      <c r="J97">
        <v>360</v>
      </c>
      <c r="K97">
        <v>1</v>
      </c>
      <c r="L97">
        <v>2</v>
      </c>
    </row>
    <row r="98" spans="1:12" x14ac:dyDescent="0.35">
      <c r="A98" t="s">
        <v>129</v>
      </c>
      <c r="B98">
        <v>160</v>
      </c>
      <c r="C98">
        <v>1</v>
      </c>
      <c r="D98">
        <v>1</v>
      </c>
      <c r="E98" s="1">
        <v>0</v>
      </c>
      <c r="F98">
        <v>1</v>
      </c>
      <c r="G98">
        <v>0</v>
      </c>
      <c r="H98">
        <v>3816</v>
      </c>
      <c r="I98">
        <v>754</v>
      </c>
      <c r="J98">
        <v>360</v>
      </c>
      <c r="K98">
        <v>1</v>
      </c>
      <c r="L98">
        <v>1</v>
      </c>
    </row>
    <row r="99" spans="1:12" x14ac:dyDescent="0.35">
      <c r="A99" t="s">
        <v>130</v>
      </c>
      <c r="B99">
        <v>100</v>
      </c>
      <c r="C99">
        <v>1</v>
      </c>
      <c r="D99">
        <v>1</v>
      </c>
      <c r="E99">
        <v>1</v>
      </c>
      <c r="F99">
        <v>1</v>
      </c>
      <c r="G99">
        <v>0</v>
      </c>
      <c r="H99">
        <v>3052</v>
      </c>
      <c r="I99">
        <v>1030</v>
      </c>
      <c r="J99">
        <v>360</v>
      </c>
      <c r="K99">
        <v>1</v>
      </c>
      <c r="L99">
        <v>1</v>
      </c>
    </row>
    <row r="100" spans="1:12" x14ac:dyDescent="0.35">
      <c r="A100" t="s">
        <v>131</v>
      </c>
      <c r="B100">
        <v>225</v>
      </c>
      <c r="C100">
        <v>1</v>
      </c>
      <c r="D100">
        <v>1</v>
      </c>
      <c r="E100">
        <v>2</v>
      </c>
      <c r="F100">
        <v>1</v>
      </c>
      <c r="G100">
        <v>0</v>
      </c>
      <c r="H100">
        <v>11417</v>
      </c>
      <c r="I100">
        <v>1126</v>
      </c>
      <c r="J100">
        <v>360</v>
      </c>
      <c r="K100">
        <v>1</v>
      </c>
      <c r="L100">
        <v>1</v>
      </c>
    </row>
    <row r="101" spans="1:12" x14ac:dyDescent="0.35">
      <c r="A101" t="s">
        <v>132</v>
      </c>
      <c r="B101">
        <v>120</v>
      </c>
      <c r="C101">
        <v>1</v>
      </c>
      <c r="D101">
        <v>0</v>
      </c>
      <c r="E101">
        <v>0</v>
      </c>
      <c r="F101">
        <v>2</v>
      </c>
      <c r="G101">
        <v>1</v>
      </c>
      <c r="H101">
        <v>7333</v>
      </c>
      <c r="I101">
        <v>0</v>
      </c>
      <c r="J101">
        <v>360</v>
      </c>
      <c r="K101">
        <v>1</v>
      </c>
      <c r="L101">
        <v>3</v>
      </c>
    </row>
    <row r="102" spans="1:12" x14ac:dyDescent="0.35">
      <c r="A102" t="s">
        <v>133</v>
      </c>
      <c r="B102">
        <v>216</v>
      </c>
      <c r="C102">
        <v>1</v>
      </c>
      <c r="D102">
        <v>1</v>
      </c>
      <c r="E102">
        <v>2</v>
      </c>
      <c r="F102">
        <v>1</v>
      </c>
      <c r="G102">
        <v>0</v>
      </c>
      <c r="H102">
        <v>3800</v>
      </c>
      <c r="I102">
        <v>3600</v>
      </c>
      <c r="J102">
        <v>360</v>
      </c>
      <c r="K102">
        <v>0</v>
      </c>
      <c r="L102">
        <v>1</v>
      </c>
    </row>
    <row r="103" spans="1:12" x14ac:dyDescent="0.35">
      <c r="A103" t="s">
        <v>134</v>
      </c>
      <c r="B103">
        <v>94</v>
      </c>
      <c r="C103">
        <v>1</v>
      </c>
      <c r="D103">
        <v>1</v>
      </c>
      <c r="E103">
        <v>3</v>
      </c>
      <c r="F103">
        <v>2</v>
      </c>
      <c r="G103">
        <v>0</v>
      </c>
      <c r="H103">
        <v>2071</v>
      </c>
      <c r="I103">
        <v>754</v>
      </c>
      <c r="J103">
        <v>480</v>
      </c>
      <c r="K103">
        <v>1</v>
      </c>
      <c r="L103">
        <v>2</v>
      </c>
    </row>
    <row r="104" spans="1:12" x14ac:dyDescent="0.35">
      <c r="A104" t="s">
        <v>135</v>
      </c>
      <c r="B104">
        <v>136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5316</v>
      </c>
      <c r="I104">
        <v>0</v>
      </c>
      <c r="J104">
        <v>360</v>
      </c>
      <c r="K104">
        <v>1</v>
      </c>
      <c r="L104">
        <v>1</v>
      </c>
    </row>
    <row r="105" spans="1:12" x14ac:dyDescent="0.35">
      <c r="A105" t="s">
        <v>136</v>
      </c>
      <c r="B105">
        <v>139</v>
      </c>
      <c r="C105">
        <v>2</v>
      </c>
      <c r="D105">
        <v>1</v>
      </c>
      <c r="E105">
        <v>0</v>
      </c>
      <c r="F105">
        <v>1</v>
      </c>
      <c r="G105">
        <v>0</v>
      </c>
      <c r="H105">
        <v>2929</v>
      </c>
      <c r="I105">
        <v>2333</v>
      </c>
      <c r="J105">
        <v>360</v>
      </c>
      <c r="K105">
        <v>1</v>
      </c>
      <c r="L105">
        <v>2</v>
      </c>
    </row>
    <row r="106" spans="1:12" x14ac:dyDescent="0.35">
      <c r="A106" t="s">
        <v>137</v>
      </c>
      <c r="B106">
        <v>152</v>
      </c>
      <c r="C106">
        <v>1</v>
      </c>
      <c r="D106">
        <v>1</v>
      </c>
      <c r="E106">
        <v>0</v>
      </c>
      <c r="F106">
        <v>2</v>
      </c>
      <c r="G106">
        <v>1</v>
      </c>
      <c r="H106">
        <v>3572</v>
      </c>
      <c r="I106">
        <v>4114</v>
      </c>
      <c r="J106">
        <v>360</v>
      </c>
      <c r="K106">
        <v>0</v>
      </c>
      <c r="L106">
        <v>3</v>
      </c>
    </row>
    <row r="107" spans="1:12" x14ac:dyDescent="0.35">
      <c r="A107" t="s">
        <v>138</v>
      </c>
      <c r="B107">
        <v>4470.5999999999995</v>
      </c>
      <c r="C107">
        <v>2</v>
      </c>
      <c r="D107">
        <v>0</v>
      </c>
      <c r="E107">
        <v>1</v>
      </c>
      <c r="F107">
        <v>1</v>
      </c>
      <c r="G107">
        <v>1</v>
      </c>
      <c r="H107">
        <v>7451</v>
      </c>
      <c r="I107">
        <v>0</v>
      </c>
      <c r="J107">
        <v>360</v>
      </c>
      <c r="K107">
        <v>1</v>
      </c>
      <c r="L107">
        <v>2</v>
      </c>
    </row>
    <row r="108" spans="1:12" x14ac:dyDescent="0.35">
      <c r="A108" t="s">
        <v>139</v>
      </c>
      <c r="B108">
        <v>118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5050</v>
      </c>
      <c r="I108">
        <v>0</v>
      </c>
      <c r="J108">
        <v>360</v>
      </c>
      <c r="K108">
        <v>1</v>
      </c>
      <c r="L108">
        <v>2</v>
      </c>
    </row>
    <row r="109" spans="1:12" x14ac:dyDescent="0.35">
      <c r="A109" t="s">
        <v>140</v>
      </c>
      <c r="B109">
        <v>185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14583</v>
      </c>
      <c r="I109">
        <v>0</v>
      </c>
      <c r="J109">
        <v>180</v>
      </c>
      <c r="K109">
        <v>1</v>
      </c>
      <c r="L109">
        <v>3</v>
      </c>
    </row>
    <row r="110" spans="1:12" x14ac:dyDescent="0.35">
      <c r="A110" t="s">
        <v>141</v>
      </c>
      <c r="B110">
        <v>154</v>
      </c>
      <c r="C110">
        <v>2</v>
      </c>
      <c r="D110">
        <v>1</v>
      </c>
      <c r="E110">
        <v>0</v>
      </c>
      <c r="F110">
        <v>1</v>
      </c>
      <c r="G110">
        <v>0</v>
      </c>
      <c r="H110">
        <v>3167</v>
      </c>
      <c r="I110">
        <v>2283</v>
      </c>
      <c r="J110">
        <v>360</v>
      </c>
      <c r="K110">
        <v>1</v>
      </c>
      <c r="L110">
        <v>2</v>
      </c>
    </row>
    <row r="111" spans="1:12" x14ac:dyDescent="0.35">
      <c r="A111" t="s">
        <v>143</v>
      </c>
      <c r="B111">
        <v>175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5568</v>
      </c>
      <c r="I111">
        <v>2142</v>
      </c>
      <c r="J111">
        <v>360</v>
      </c>
      <c r="K111">
        <v>1</v>
      </c>
      <c r="L111">
        <v>3</v>
      </c>
    </row>
    <row r="112" spans="1:12" x14ac:dyDescent="0.35">
      <c r="A112" t="s">
        <v>144</v>
      </c>
      <c r="B112">
        <v>259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10408</v>
      </c>
      <c r="I112">
        <v>0</v>
      </c>
      <c r="J112">
        <v>360</v>
      </c>
      <c r="K112">
        <v>1</v>
      </c>
      <c r="L112">
        <v>1</v>
      </c>
    </row>
    <row r="113" spans="1:12" x14ac:dyDescent="0.35">
      <c r="A113" t="s">
        <v>145</v>
      </c>
      <c r="B113">
        <v>180</v>
      </c>
      <c r="C113">
        <v>1</v>
      </c>
      <c r="D113">
        <v>1</v>
      </c>
      <c r="E113" s="1">
        <v>0</v>
      </c>
      <c r="F113">
        <v>1</v>
      </c>
      <c r="G113">
        <v>0</v>
      </c>
      <c r="H113">
        <v>5667</v>
      </c>
      <c r="I113">
        <v>2667</v>
      </c>
      <c r="J113">
        <v>360</v>
      </c>
      <c r="K113">
        <v>1</v>
      </c>
      <c r="L113">
        <v>3</v>
      </c>
    </row>
    <row r="114" spans="1:12" x14ac:dyDescent="0.35">
      <c r="A114" t="s">
        <v>146</v>
      </c>
      <c r="B114">
        <v>44</v>
      </c>
      <c r="C114">
        <v>2</v>
      </c>
      <c r="D114">
        <v>0</v>
      </c>
      <c r="E114">
        <v>0</v>
      </c>
      <c r="F114">
        <v>1</v>
      </c>
      <c r="G114">
        <v>0</v>
      </c>
      <c r="H114">
        <v>4166</v>
      </c>
      <c r="I114">
        <v>0</v>
      </c>
      <c r="J114">
        <v>360</v>
      </c>
      <c r="K114">
        <v>1</v>
      </c>
      <c r="L114">
        <v>2</v>
      </c>
    </row>
    <row r="115" spans="1:12" x14ac:dyDescent="0.35">
      <c r="A115" t="s">
        <v>147</v>
      </c>
      <c r="B115">
        <v>137</v>
      </c>
      <c r="C115">
        <v>2</v>
      </c>
      <c r="D115">
        <v>0</v>
      </c>
      <c r="E115">
        <v>0</v>
      </c>
      <c r="F115">
        <v>1</v>
      </c>
      <c r="G115">
        <v>0</v>
      </c>
      <c r="H115">
        <v>2137</v>
      </c>
      <c r="I115">
        <v>8980</v>
      </c>
      <c r="J115">
        <v>360</v>
      </c>
      <c r="K115">
        <v>0</v>
      </c>
      <c r="L115">
        <v>2</v>
      </c>
    </row>
    <row r="116" spans="1:12" x14ac:dyDescent="0.35">
      <c r="A116" t="s">
        <v>148</v>
      </c>
      <c r="B116">
        <v>81</v>
      </c>
      <c r="C116">
        <v>1</v>
      </c>
      <c r="D116">
        <v>1</v>
      </c>
      <c r="E116">
        <v>2</v>
      </c>
      <c r="F116">
        <v>1</v>
      </c>
      <c r="G116">
        <v>0</v>
      </c>
      <c r="H116">
        <v>2957</v>
      </c>
      <c r="I116">
        <v>0</v>
      </c>
      <c r="J116">
        <v>360</v>
      </c>
      <c r="K116">
        <v>1</v>
      </c>
      <c r="L116">
        <v>2</v>
      </c>
    </row>
    <row r="117" spans="1:12" x14ac:dyDescent="0.35">
      <c r="A117" t="s">
        <v>149</v>
      </c>
      <c r="B117">
        <v>194</v>
      </c>
      <c r="C117">
        <v>1</v>
      </c>
      <c r="D117">
        <v>1</v>
      </c>
      <c r="E117">
        <v>0</v>
      </c>
      <c r="F117">
        <v>2</v>
      </c>
      <c r="G117">
        <v>0</v>
      </c>
      <c r="H117">
        <v>4300</v>
      </c>
      <c r="I117">
        <v>2014</v>
      </c>
      <c r="J117">
        <v>360</v>
      </c>
      <c r="K117">
        <v>1</v>
      </c>
      <c r="L117">
        <v>3</v>
      </c>
    </row>
    <row r="118" spans="1:12" x14ac:dyDescent="0.35">
      <c r="A118" t="s">
        <v>151</v>
      </c>
      <c r="B118">
        <v>370</v>
      </c>
      <c r="C118">
        <v>2</v>
      </c>
      <c r="D118">
        <v>1</v>
      </c>
      <c r="E118">
        <v>3</v>
      </c>
      <c r="F118">
        <v>1</v>
      </c>
      <c r="G118">
        <v>0</v>
      </c>
      <c r="H118">
        <v>23803</v>
      </c>
      <c r="I118">
        <v>0</v>
      </c>
      <c r="J118">
        <v>360</v>
      </c>
      <c r="K118">
        <v>1</v>
      </c>
      <c r="L118">
        <v>3</v>
      </c>
    </row>
    <row r="119" spans="1:12" x14ac:dyDescent="0.35">
      <c r="A119" t="s">
        <v>152</v>
      </c>
      <c r="B119">
        <v>3303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3865</v>
      </c>
      <c r="I119">
        <v>1640</v>
      </c>
      <c r="J119">
        <v>360</v>
      </c>
      <c r="K119">
        <v>1</v>
      </c>
      <c r="L119">
        <v>3</v>
      </c>
    </row>
    <row r="120" spans="1:12" x14ac:dyDescent="0.35">
      <c r="A120" t="s">
        <v>153</v>
      </c>
      <c r="B120">
        <v>160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10513</v>
      </c>
      <c r="I120">
        <v>3850</v>
      </c>
      <c r="J120">
        <v>180</v>
      </c>
      <c r="K120">
        <v>0</v>
      </c>
      <c r="L120">
        <v>1</v>
      </c>
    </row>
    <row r="121" spans="1:12" x14ac:dyDescent="0.35">
      <c r="A121" t="s">
        <v>156</v>
      </c>
      <c r="B121">
        <v>74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2014</v>
      </c>
      <c r="I121">
        <v>1929</v>
      </c>
      <c r="J121">
        <v>360</v>
      </c>
      <c r="K121">
        <v>1</v>
      </c>
      <c r="L121">
        <v>1</v>
      </c>
    </row>
    <row r="122" spans="1:12" x14ac:dyDescent="0.35">
      <c r="A122" t="s">
        <v>157</v>
      </c>
      <c r="B122">
        <v>70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2718</v>
      </c>
      <c r="I122">
        <v>0</v>
      </c>
      <c r="J122">
        <v>360</v>
      </c>
      <c r="K122">
        <v>1</v>
      </c>
      <c r="L122">
        <v>2</v>
      </c>
    </row>
    <row r="123" spans="1:12" x14ac:dyDescent="0.35">
      <c r="A123" t="s">
        <v>158</v>
      </c>
      <c r="B123">
        <v>25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3459</v>
      </c>
      <c r="I123">
        <v>0</v>
      </c>
      <c r="J123">
        <v>120</v>
      </c>
      <c r="K123">
        <v>1</v>
      </c>
      <c r="L123">
        <v>2</v>
      </c>
    </row>
    <row r="124" spans="1:12" x14ac:dyDescent="0.35">
      <c r="A124" t="s">
        <v>159</v>
      </c>
      <c r="B124">
        <v>102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4895</v>
      </c>
      <c r="I124">
        <v>0</v>
      </c>
      <c r="J124">
        <v>360</v>
      </c>
      <c r="K124">
        <v>1</v>
      </c>
      <c r="L124">
        <v>2</v>
      </c>
    </row>
    <row r="125" spans="1:12" x14ac:dyDescent="0.35">
      <c r="A125" t="s">
        <v>160</v>
      </c>
      <c r="B125">
        <v>290</v>
      </c>
      <c r="C125">
        <v>1</v>
      </c>
      <c r="D125">
        <v>1</v>
      </c>
      <c r="E125">
        <v>3</v>
      </c>
      <c r="F125">
        <v>1</v>
      </c>
      <c r="G125">
        <v>0</v>
      </c>
      <c r="H125">
        <v>4000</v>
      </c>
      <c r="I125">
        <v>7750</v>
      </c>
      <c r="J125">
        <v>360</v>
      </c>
      <c r="K125">
        <v>1</v>
      </c>
      <c r="L125">
        <v>2</v>
      </c>
    </row>
    <row r="126" spans="1:12" x14ac:dyDescent="0.35">
      <c r="A126" t="s">
        <v>161</v>
      </c>
      <c r="B126">
        <v>84</v>
      </c>
      <c r="C126">
        <v>2</v>
      </c>
      <c r="D126">
        <v>1</v>
      </c>
      <c r="E126">
        <v>0</v>
      </c>
      <c r="F126">
        <v>1</v>
      </c>
      <c r="G126">
        <v>0</v>
      </c>
      <c r="H126">
        <v>4583</v>
      </c>
      <c r="I126">
        <v>0</v>
      </c>
      <c r="J126">
        <v>360</v>
      </c>
      <c r="K126">
        <v>1</v>
      </c>
      <c r="L126">
        <v>3</v>
      </c>
    </row>
    <row r="127" spans="1:12" x14ac:dyDescent="0.35">
      <c r="A127" t="s">
        <v>162</v>
      </c>
      <c r="B127">
        <v>88</v>
      </c>
      <c r="C127">
        <v>1</v>
      </c>
      <c r="D127">
        <v>1</v>
      </c>
      <c r="E127">
        <v>2</v>
      </c>
      <c r="F127">
        <v>1</v>
      </c>
      <c r="G127">
        <v>1</v>
      </c>
      <c r="H127">
        <v>3316</v>
      </c>
      <c r="I127">
        <v>3500</v>
      </c>
      <c r="J127">
        <v>360</v>
      </c>
      <c r="K127">
        <v>1</v>
      </c>
      <c r="L127">
        <v>1</v>
      </c>
    </row>
    <row r="128" spans="1:12" x14ac:dyDescent="0.35">
      <c r="A128" t="s">
        <v>163</v>
      </c>
      <c r="B128">
        <v>242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14999</v>
      </c>
      <c r="I128">
        <v>0</v>
      </c>
      <c r="J128">
        <v>360</v>
      </c>
      <c r="K128">
        <v>0</v>
      </c>
      <c r="L128">
        <v>2</v>
      </c>
    </row>
    <row r="129" spans="1:12" x14ac:dyDescent="0.35">
      <c r="A129" t="s">
        <v>164</v>
      </c>
      <c r="B129">
        <v>129</v>
      </c>
      <c r="C129">
        <v>1</v>
      </c>
      <c r="D129">
        <v>1</v>
      </c>
      <c r="E129">
        <v>2</v>
      </c>
      <c r="F129">
        <v>2</v>
      </c>
      <c r="G129">
        <v>0</v>
      </c>
      <c r="H129">
        <v>4200</v>
      </c>
      <c r="I129">
        <v>1430</v>
      </c>
      <c r="J129">
        <v>360</v>
      </c>
      <c r="K129">
        <v>1</v>
      </c>
      <c r="L129">
        <v>3</v>
      </c>
    </row>
    <row r="130" spans="1:12" x14ac:dyDescent="0.35">
      <c r="A130" t="s">
        <v>165</v>
      </c>
      <c r="B130">
        <v>185</v>
      </c>
      <c r="C130">
        <v>1</v>
      </c>
      <c r="D130">
        <v>1</v>
      </c>
      <c r="E130">
        <v>2</v>
      </c>
      <c r="F130">
        <v>1</v>
      </c>
      <c r="G130">
        <v>0</v>
      </c>
      <c r="H130">
        <v>5042</v>
      </c>
      <c r="I130">
        <v>2083</v>
      </c>
      <c r="J130">
        <v>360</v>
      </c>
      <c r="K130">
        <v>1</v>
      </c>
      <c r="L130">
        <v>3</v>
      </c>
    </row>
    <row r="131" spans="1:12" x14ac:dyDescent="0.35">
      <c r="A131" t="s">
        <v>166</v>
      </c>
      <c r="B131">
        <v>168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5417</v>
      </c>
      <c r="I131">
        <v>0</v>
      </c>
      <c r="J131">
        <v>360</v>
      </c>
      <c r="K131">
        <v>1</v>
      </c>
      <c r="L131">
        <v>1</v>
      </c>
    </row>
    <row r="132" spans="1:12" x14ac:dyDescent="0.35">
      <c r="A132" t="s">
        <v>167</v>
      </c>
      <c r="B132">
        <v>175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6950</v>
      </c>
      <c r="I132">
        <v>0</v>
      </c>
      <c r="J132">
        <v>180</v>
      </c>
      <c r="K132">
        <v>1</v>
      </c>
      <c r="L132">
        <v>2</v>
      </c>
    </row>
    <row r="133" spans="1:12" x14ac:dyDescent="0.35">
      <c r="A133" t="s">
        <v>168</v>
      </c>
      <c r="B133">
        <v>122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2698</v>
      </c>
      <c r="I133">
        <v>2034</v>
      </c>
      <c r="J133">
        <v>360</v>
      </c>
      <c r="K133">
        <v>1</v>
      </c>
      <c r="L133">
        <v>2</v>
      </c>
    </row>
    <row r="134" spans="1:12" x14ac:dyDescent="0.35">
      <c r="A134" t="s">
        <v>169</v>
      </c>
      <c r="B134">
        <v>187</v>
      </c>
      <c r="C134">
        <v>1</v>
      </c>
      <c r="D134">
        <v>1</v>
      </c>
      <c r="E134">
        <v>2</v>
      </c>
      <c r="F134">
        <v>1</v>
      </c>
      <c r="G134">
        <v>0</v>
      </c>
      <c r="H134">
        <v>11757</v>
      </c>
      <c r="I134">
        <v>0</v>
      </c>
      <c r="J134">
        <v>180</v>
      </c>
      <c r="K134">
        <v>1</v>
      </c>
      <c r="L134">
        <v>1</v>
      </c>
    </row>
    <row r="135" spans="1:12" x14ac:dyDescent="0.35">
      <c r="A135" t="s">
        <v>170</v>
      </c>
      <c r="B135">
        <v>100</v>
      </c>
      <c r="C135">
        <v>2</v>
      </c>
      <c r="D135">
        <v>1</v>
      </c>
      <c r="E135">
        <v>0</v>
      </c>
      <c r="F135">
        <v>1</v>
      </c>
      <c r="G135">
        <v>0</v>
      </c>
      <c r="H135">
        <v>2330</v>
      </c>
      <c r="I135">
        <v>4486</v>
      </c>
      <c r="J135">
        <v>360</v>
      </c>
      <c r="K135">
        <v>1</v>
      </c>
      <c r="L135">
        <v>2</v>
      </c>
    </row>
    <row r="136" spans="1:12" x14ac:dyDescent="0.35">
      <c r="A136" t="s">
        <v>171</v>
      </c>
      <c r="B136">
        <v>70</v>
      </c>
      <c r="C136">
        <v>2</v>
      </c>
      <c r="D136">
        <v>1</v>
      </c>
      <c r="E136">
        <v>2</v>
      </c>
      <c r="F136">
        <v>1</v>
      </c>
      <c r="G136">
        <v>0</v>
      </c>
      <c r="H136">
        <v>14866</v>
      </c>
      <c r="I136">
        <v>0</v>
      </c>
      <c r="J136">
        <v>360</v>
      </c>
      <c r="K136">
        <v>1</v>
      </c>
      <c r="L136">
        <v>1</v>
      </c>
    </row>
    <row r="137" spans="1:12" x14ac:dyDescent="0.35">
      <c r="A137" t="s">
        <v>172</v>
      </c>
      <c r="B137">
        <v>30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1538</v>
      </c>
      <c r="I137">
        <v>1425</v>
      </c>
      <c r="J137">
        <v>360</v>
      </c>
      <c r="K137">
        <v>1</v>
      </c>
      <c r="L137">
        <v>1</v>
      </c>
    </row>
    <row r="138" spans="1:12" x14ac:dyDescent="0.35">
      <c r="A138" t="s">
        <v>173</v>
      </c>
      <c r="B138">
        <v>225</v>
      </c>
      <c r="C138">
        <v>2</v>
      </c>
      <c r="D138">
        <v>0</v>
      </c>
      <c r="E138">
        <v>0</v>
      </c>
      <c r="F138">
        <v>1</v>
      </c>
      <c r="G138">
        <v>0</v>
      </c>
      <c r="H138">
        <v>10000</v>
      </c>
      <c r="I138">
        <v>1666</v>
      </c>
      <c r="J138">
        <v>360</v>
      </c>
      <c r="K138">
        <v>1</v>
      </c>
      <c r="L138">
        <v>3</v>
      </c>
    </row>
    <row r="139" spans="1:12" x14ac:dyDescent="0.35">
      <c r="A139" t="s">
        <v>174</v>
      </c>
      <c r="B139">
        <v>125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4860</v>
      </c>
      <c r="I139">
        <v>830</v>
      </c>
      <c r="J139">
        <v>360</v>
      </c>
      <c r="K139">
        <v>1</v>
      </c>
      <c r="L139">
        <v>2</v>
      </c>
    </row>
    <row r="140" spans="1:12" x14ac:dyDescent="0.35">
      <c r="A140" t="s">
        <v>175</v>
      </c>
      <c r="B140">
        <v>118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6277</v>
      </c>
      <c r="I140">
        <v>0</v>
      </c>
      <c r="J140">
        <v>360</v>
      </c>
      <c r="K140">
        <v>0</v>
      </c>
      <c r="L140">
        <v>3</v>
      </c>
    </row>
    <row r="141" spans="1:12" x14ac:dyDescent="0.35">
      <c r="A141" t="s">
        <v>176</v>
      </c>
      <c r="B141">
        <v>152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2577</v>
      </c>
      <c r="I141">
        <v>3750</v>
      </c>
      <c r="J141">
        <v>360</v>
      </c>
      <c r="K141">
        <v>1</v>
      </c>
      <c r="L141">
        <v>3</v>
      </c>
    </row>
    <row r="142" spans="1:12" x14ac:dyDescent="0.35">
      <c r="A142" t="s">
        <v>177</v>
      </c>
      <c r="B142">
        <v>244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9166</v>
      </c>
      <c r="I142">
        <v>0</v>
      </c>
      <c r="J142">
        <v>360</v>
      </c>
      <c r="K142">
        <v>1</v>
      </c>
      <c r="L142">
        <v>1</v>
      </c>
    </row>
    <row r="143" spans="1:12" x14ac:dyDescent="0.35">
      <c r="A143" t="s">
        <v>178</v>
      </c>
      <c r="B143">
        <v>113</v>
      </c>
      <c r="C143">
        <v>1</v>
      </c>
      <c r="D143">
        <v>1</v>
      </c>
      <c r="E143">
        <v>2</v>
      </c>
      <c r="F143">
        <v>2</v>
      </c>
      <c r="G143">
        <v>0</v>
      </c>
      <c r="H143">
        <v>2281</v>
      </c>
      <c r="I143">
        <v>0</v>
      </c>
      <c r="J143">
        <v>360</v>
      </c>
      <c r="K143">
        <v>1</v>
      </c>
      <c r="L143">
        <v>3</v>
      </c>
    </row>
    <row r="144" spans="1:12" x14ac:dyDescent="0.35">
      <c r="A144" t="s">
        <v>179</v>
      </c>
      <c r="B144">
        <v>50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3254</v>
      </c>
      <c r="I144">
        <v>0</v>
      </c>
      <c r="J144">
        <v>360</v>
      </c>
      <c r="K144">
        <v>1</v>
      </c>
      <c r="L144">
        <v>1</v>
      </c>
    </row>
    <row r="145" spans="1:12" x14ac:dyDescent="0.35">
      <c r="A145" t="s">
        <v>180</v>
      </c>
      <c r="B145">
        <v>600</v>
      </c>
      <c r="C145">
        <v>1</v>
      </c>
      <c r="D145">
        <v>1</v>
      </c>
      <c r="E145">
        <v>3</v>
      </c>
      <c r="F145">
        <v>1</v>
      </c>
      <c r="G145">
        <v>0</v>
      </c>
      <c r="H145">
        <v>39999</v>
      </c>
      <c r="I145">
        <v>0</v>
      </c>
      <c r="J145">
        <v>180</v>
      </c>
      <c r="K145">
        <v>0</v>
      </c>
      <c r="L145">
        <v>2</v>
      </c>
    </row>
    <row r="146" spans="1:12" x14ac:dyDescent="0.35">
      <c r="A146" t="s">
        <v>182</v>
      </c>
      <c r="B146">
        <v>187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9538</v>
      </c>
      <c r="I146">
        <v>0</v>
      </c>
      <c r="J146">
        <v>360</v>
      </c>
      <c r="K146">
        <v>1</v>
      </c>
      <c r="L146">
        <v>1</v>
      </c>
    </row>
    <row r="147" spans="1:12" x14ac:dyDescent="0.35">
      <c r="A147" t="s">
        <v>183</v>
      </c>
      <c r="B147">
        <v>120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2980</v>
      </c>
      <c r="I147">
        <v>2083</v>
      </c>
      <c r="J147">
        <v>360</v>
      </c>
      <c r="K147">
        <v>1</v>
      </c>
      <c r="L147">
        <v>3</v>
      </c>
    </row>
    <row r="148" spans="1:12" x14ac:dyDescent="0.35">
      <c r="A148" t="s">
        <v>184</v>
      </c>
      <c r="B148">
        <v>255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4583</v>
      </c>
      <c r="I148">
        <v>5625</v>
      </c>
      <c r="J148">
        <v>360</v>
      </c>
      <c r="K148">
        <v>1</v>
      </c>
      <c r="L148">
        <v>2</v>
      </c>
    </row>
    <row r="149" spans="1:12" x14ac:dyDescent="0.35">
      <c r="A149" t="s">
        <v>185</v>
      </c>
      <c r="B149">
        <v>98</v>
      </c>
      <c r="C149">
        <v>1</v>
      </c>
      <c r="D149">
        <v>1</v>
      </c>
      <c r="E149">
        <v>0</v>
      </c>
      <c r="F149">
        <v>2</v>
      </c>
      <c r="G149">
        <v>0</v>
      </c>
      <c r="H149">
        <v>1863</v>
      </c>
      <c r="I149">
        <v>1041</v>
      </c>
      <c r="J149">
        <v>360</v>
      </c>
      <c r="K149">
        <v>1</v>
      </c>
      <c r="L149">
        <v>2</v>
      </c>
    </row>
    <row r="150" spans="1:12" x14ac:dyDescent="0.35">
      <c r="A150" t="s">
        <v>186</v>
      </c>
      <c r="B150">
        <v>275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7933</v>
      </c>
      <c r="I150">
        <v>0</v>
      </c>
      <c r="J150">
        <v>360</v>
      </c>
      <c r="K150">
        <v>1</v>
      </c>
      <c r="L150">
        <v>1</v>
      </c>
    </row>
    <row r="151" spans="1:12" x14ac:dyDescent="0.35">
      <c r="A151" t="s">
        <v>187</v>
      </c>
      <c r="B151">
        <v>121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3089</v>
      </c>
      <c r="I151">
        <v>1280</v>
      </c>
      <c r="J151">
        <v>360</v>
      </c>
      <c r="K151">
        <v>0</v>
      </c>
      <c r="L151">
        <v>2</v>
      </c>
    </row>
    <row r="152" spans="1:12" x14ac:dyDescent="0.35">
      <c r="A152" t="s">
        <v>188</v>
      </c>
      <c r="B152">
        <v>158</v>
      </c>
      <c r="C152">
        <v>1</v>
      </c>
      <c r="D152">
        <v>1</v>
      </c>
      <c r="E152">
        <v>2</v>
      </c>
      <c r="F152">
        <v>1</v>
      </c>
      <c r="G152">
        <v>0</v>
      </c>
      <c r="H152">
        <v>4167</v>
      </c>
      <c r="I152">
        <v>1447</v>
      </c>
      <c r="J152">
        <v>360</v>
      </c>
      <c r="K152">
        <v>1</v>
      </c>
      <c r="L152">
        <v>3</v>
      </c>
    </row>
    <row r="153" spans="1:12" x14ac:dyDescent="0.35">
      <c r="A153" t="s">
        <v>189</v>
      </c>
      <c r="B153">
        <v>75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9323</v>
      </c>
      <c r="I153">
        <v>0</v>
      </c>
      <c r="J153">
        <v>180</v>
      </c>
      <c r="K153">
        <v>1</v>
      </c>
      <c r="L153">
        <v>1</v>
      </c>
    </row>
    <row r="154" spans="1:12" x14ac:dyDescent="0.35">
      <c r="A154" t="s">
        <v>190</v>
      </c>
      <c r="B154">
        <v>182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3707</v>
      </c>
      <c r="I154">
        <v>3166</v>
      </c>
      <c r="J154">
        <v>360</v>
      </c>
      <c r="K154">
        <v>1</v>
      </c>
      <c r="L154">
        <v>3</v>
      </c>
    </row>
    <row r="155" spans="1:12" x14ac:dyDescent="0.35">
      <c r="A155" t="s">
        <v>191</v>
      </c>
      <c r="B155">
        <v>112</v>
      </c>
      <c r="C155">
        <v>2</v>
      </c>
      <c r="D155">
        <v>1</v>
      </c>
      <c r="E155">
        <v>0</v>
      </c>
      <c r="F155">
        <v>1</v>
      </c>
      <c r="G155">
        <v>0</v>
      </c>
      <c r="H155">
        <v>4583</v>
      </c>
      <c r="I155">
        <v>0</v>
      </c>
      <c r="J155">
        <v>360</v>
      </c>
      <c r="K155">
        <v>1</v>
      </c>
      <c r="L155">
        <v>3</v>
      </c>
    </row>
    <row r="156" spans="1:12" x14ac:dyDescent="0.35">
      <c r="A156" t="s">
        <v>192</v>
      </c>
      <c r="B156">
        <v>129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2439</v>
      </c>
      <c r="I156">
        <v>3333</v>
      </c>
      <c r="J156">
        <v>360</v>
      </c>
      <c r="K156">
        <v>1</v>
      </c>
      <c r="L156">
        <v>3</v>
      </c>
    </row>
    <row r="157" spans="1:12" x14ac:dyDescent="0.35">
      <c r="A157" t="s">
        <v>193</v>
      </c>
      <c r="B157">
        <v>63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2237</v>
      </c>
      <c r="I157">
        <v>0</v>
      </c>
      <c r="J157">
        <v>480</v>
      </c>
      <c r="K157">
        <v>0</v>
      </c>
      <c r="L157">
        <v>2</v>
      </c>
    </row>
    <row r="158" spans="1:12" x14ac:dyDescent="0.35">
      <c r="A158" t="s">
        <v>194</v>
      </c>
      <c r="B158">
        <v>200</v>
      </c>
      <c r="C158">
        <v>1</v>
      </c>
      <c r="D158">
        <v>1</v>
      </c>
      <c r="E158">
        <v>2</v>
      </c>
      <c r="F158">
        <v>1</v>
      </c>
      <c r="G158">
        <v>0</v>
      </c>
      <c r="H158">
        <v>8000</v>
      </c>
      <c r="I158">
        <v>0</v>
      </c>
      <c r="J158">
        <v>360</v>
      </c>
      <c r="K158">
        <v>1</v>
      </c>
      <c r="L158">
        <v>2</v>
      </c>
    </row>
    <row r="159" spans="1:12" x14ac:dyDescent="0.35">
      <c r="A159" t="s">
        <v>195</v>
      </c>
      <c r="B159">
        <v>95</v>
      </c>
      <c r="C159">
        <v>1</v>
      </c>
      <c r="D159">
        <v>1</v>
      </c>
      <c r="E159">
        <v>0</v>
      </c>
      <c r="F159">
        <v>2</v>
      </c>
      <c r="G159">
        <v>1</v>
      </c>
      <c r="H159">
        <v>1820</v>
      </c>
      <c r="I159">
        <v>1769</v>
      </c>
      <c r="J159">
        <v>360</v>
      </c>
      <c r="K159">
        <v>1</v>
      </c>
      <c r="L159">
        <v>3</v>
      </c>
    </row>
    <row r="160" spans="1:12" x14ac:dyDescent="0.35">
      <c r="A160" t="s">
        <v>196</v>
      </c>
      <c r="B160">
        <v>700</v>
      </c>
      <c r="C160">
        <v>2</v>
      </c>
      <c r="D160">
        <v>1</v>
      </c>
      <c r="E160">
        <v>3</v>
      </c>
      <c r="F160">
        <v>1</v>
      </c>
      <c r="G160">
        <v>0</v>
      </c>
      <c r="H160">
        <v>51763</v>
      </c>
      <c r="I160">
        <v>0</v>
      </c>
      <c r="J160">
        <v>300</v>
      </c>
      <c r="K160">
        <v>1</v>
      </c>
      <c r="L160">
        <v>1</v>
      </c>
    </row>
    <row r="161" spans="1:12" x14ac:dyDescent="0.35">
      <c r="A161" t="s">
        <v>197</v>
      </c>
      <c r="B161">
        <v>81</v>
      </c>
      <c r="C161">
        <v>1</v>
      </c>
      <c r="D161">
        <v>1</v>
      </c>
      <c r="E161">
        <v>3</v>
      </c>
      <c r="F161">
        <v>2</v>
      </c>
      <c r="G161">
        <v>0</v>
      </c>
      <c r="H161">
        <v>3522</v>
      </c>
      <c r="I161">
        <v>0</v>
      </c>
      <c r="J161">
        <v>180</v>
      </c>
      <c r="K161">
        <v>1</v>
      </c>
      <c r="L161">
        <v>3</v>
      </c>
    </row>
    <row r="162" spans="1:12" x14ac:dyDescent="0.35">
      <c r="A162" t="s">
        <v>198</v>
      </c>
      <c r="B162">
        <v>187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5708</v>
      </c>
      <c r="I162">
        <v>5625</v>
      </c>
      <c r="J162">
        <v>360</v>
      </c>
      <c r="K162">
        <v>1</v>
      </c>
      <c r="L162">
        <v>2</v>
      </c>
    </row>
    <row r="163" spans="1:12" x14ac:dyDescent="0.35">
      <c r="A163" t="s">
        <v>199</v>
      </c>
      <c r="B163">
        <v>87</v>
      </c>
      <c r="C163">
        <v>1</v>
      </c>
      <c r="D163">
        <v>1</v>
      </c>
      <c r="E163">
        <v>0</v>
      </c>
      <c r="F163">
        <v>2</v>
      </c>
      <c r="G163">
        <v>1</v>
      </c>
      <c r="H163">
        <v>4344</v>
      </c>
      <c r="I163">
        <v>736</v>
      </c>
      <c r="J163">
        <v>360</v>
      </c>
      <c r="K163">
        <v>1</v>
      </c>
      <c r="L163">
        <v>2</v>
      </c>
    </row>
    <row r="164" spans="1:12" x14ac:dyDescent="0.35">
      <c r="A164" t="s">
        <v>200</v>
      </c>
      <c r="B164">
        <v>116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3497</v>
      </c>
      <c r="I164">
        <v>1964</v>
      </c>
      <c r="J164">
        <v>360</v>
      </c>
      <c r="K164">
        <v>1</v>
      </c>
      <c r="L164">
        <v>3</v>
      </c>
    </row>
    <row r="165" spans="1:12" x14ac:dyDescent="0.35">
      <c r="A165" t="s">
        <v>201</v>
      </c>
      <c r="B165">
        <v>101</v>
      </c>
      <c r="C165">
        <v>1</v>
      </c>
      <c r="D165">
        <v>1</v>
      </c>
      <c r="E165">
        <v>2</v>
      </c>
      <c r="F165">
        <v>1</v>
      </c>
      <c r="G165">
        <v>0</v>
      </c>
      <c r="H165">
        <v>2045</v>
      </c>
      <c r="I165">
        <v>1619</v>
      </c>
      <c r="J165">
        <v>360</v>
      </c>
      <c r="K165">
        <v>1</v>
      </c>
      <c r="L165">
        <v>3</v>
      </c>
    </row>
    <row r="166" spans="1:12" x14ac:dyDescent="0.35">
      <c r="A166" t="s">
        <v>202</v>
      </c>
      <c r="B166">
        <v>495</v>
      </c>
      <c r="C166">
        <v>1</v>
      </c>
      <c r="D166">
        <v>1</v>
      </c>
      <c r="E166">
        <v>3</v>
      </c>
      <c r="F166">
        <v>1</v>
      </c>
      <c r="G166">
        <v>0</v>
      </c>
      <c r="H166">
        <v>5516</v>
      </c>
      <c r="I166">
        <v>11300</v>
      </c>
      <c r="J166">
        <v>360</v>
      </c>
      <c r="K166">
        <v>0</v>
      </c>
      <c r="L166">
        <v>2</v>
      </c>
    </row>
    <row r="167" spans="1:12" x14ac:dyDescent="0.35">
      <c r="A167" t="s">
        <v>203</v>
      </c>
      <c r="B167">
        <v>116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3750</v>
      </c>
      <c r="I167">
        <v>0</v>
      </c>
      <c r="J167">
        <v>360</v>
      </c>
      <c r="K167">
        <v>1</v>
      </c>
      <c r="L167">
        <v>2</v>
      </c>
    </row>
    <row r="168" spans="1:12" x14ac:dyDescent="0.35">
      <c r="A168" t="s">
        <v>204</v>
      </c>
      <c r="B168">
        <v>102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2333</v>
      </c>
      <c r="I168">
        <v>1451</v>
      </c>
      <c r="J168">
        <v>480</v>
      </c>
      <c r="K168">
        <v>0</v>
      </c>
      <c r="L168">
        <v>1</v>
      </c>
    </row>
    <row r="169" spans="1:12" x14ac:dyDescent="0.35">
      <c r="A169" t="s">
        <v>205</v>
      </c>
      <c r="B169">
        <v>180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6400</v>
      </c>
      <c r="I169">
        <v>7250</v>
      </c>
      <c r="J169">
        <v>360</v>
      </c>
      <c r="K169">
        <v>0</v>
      </c>
      <c r="L169">
        <v>1</v>
      </c>
    </row>
    <row r="170" spans="1:12" x14ac:dyDescent="0.35">
      <c r="A170" t="s">
        <v>207</v>
      </c>
      <c r="B170">
        <v>73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4600</v>
      </c>
      <c r="I170">
        <v>0</v>
      </c>
      <c r="J170">
        <v>180</v>
      </c>
      <c r="K170">
        <v>1</v>
      </c>
      <c r="L170">
        <v>2</v>
      </c>
    </row>
    <row r="171" spans="1:12" x14ac:dyDescent="0.35">
      <c r="A171" t="s">
        <v>208</v>
      </c>
      <c r="B171">
        <v>260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33846</v>
      </c>
      <c r="I171">
        <v>0</v>
      </c>
      <c r="J171">
        <v>360</v>
      </c>
      <c r="K171">
        <v>1</v>
      </c>
      <c r="L171">
        <v>2</v>
      </c>
    </row>
    <row r="172" spans="1:12" x14ac:dyDescent="0.35">
      <c r="A172" t="s">
        <v>209</v>
      </c>
      <c r="B172">
        <v>108</v>
      </c>
      <c r="C172">
        <v>2</v>
      </c>
      <c r="D172">
        <v>1</v>
      </c>
      <c r="E172">
        <v>0</v>
      </c>
      <c r="F172">
        <v>1</v>
      </c>
      <c r="G172">
        <v>0</v>
      </c>
      <c r="H172">
        <v>3625</v>
      </c>
      <c r="I172">
        <v>0</v>
      </c>
      <c r="J172">
        <v>360</v>
      </c>
      <c r="K172">
        <v>1</v>
      </c>
      <c r="L172">
        <v>2</v>
      </c>
    </row>
    <row r="173" spans="1:12" x14ac:dyDescent="0.35">
      <c r="A173" t="s">
        <v>210</v>
      </c>
      <c r="B173">
        <v>120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39147</v>
      </c>
      <c r="I173">
        <v>4750</v>
      </c>
      <c r="J173">
        <v>360</v>
      </c>
      <c r="K173">
        <v>1</v>
      </c>
      <c r="L173">
        <v>2</v>
      </c>
    </row>
    <row r="174" spans="1:12" x14ac:dyDescent="0.35">
      <c r="A174" t="s">
        <v>211</v>
      </c>
      <c r="B174">
        <v>66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2178</v>
      </c>
      <c r="I174">
        <v>0</v>
      </c>
      <c r="J174">
        <v>300</v>
      </c>
      <c r="K174">
        <v>0</v>
      </c>
      <c r="L174">
        <v>3</v>
      </c>
    </row>
    <row r="175" spans="1:12" x14ac:dyDescent="0.35">
      <c r="A175" t="s">
        <v>213</v>
      </c>
      <c r="B175">
        <v>168</v>
      </c>
      <c r="C175">
        <v>2</v>
      </c>
      <c r="D175">
        <v>1</v>
      </c>
      <c r="E175">
        <v>0</v>
      </c>
      <c r="F175">
        <v>1</v>
      </c>
      <c r="G175">
        <v>1</v>
      </c>
      <c r="H175">
        <v>674</v>
      </c>
      <c r="I175">
        <v>5296</v>
      </c>
      <c r="J175">
        <v>360</v>
      </c>
      <c r="K175">
        <v>1</v>
      </c>
      <c r="L175">
        <v>3</v>
      </c>
    </row>
    <row r="176" spans="1:12" x14ac:dyDescent="0.35">
      <c r="A176" t="s">
        <v>214</v>
      </c>
      <c r="B176">
        <v>188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9328</v>
      </c>
      <c r="I176">
        <v>0</v>
      </c>
      <c r="J176">
        <v>180</v>
      </c>
      <c r="K176">
        <v>1</v>
      </c>
      <c r="L176">
        <v>3</v>
      </c>
    </row>
    <row r="177" spans="1:12" x14ac:dyDescent="0.35">
      <c r="A177" t="s">
        <v>215</v>
      </c>
      <c r="B177">
        <v>48</v>
      </c>
      <c r="C177">
        <v>1</v>
      </c>
      <c r="D177">
        <v>0</v>
      </c>
      <c r="E177">
        <v>0</v>
      </c>
      <c r="F177">
        <v>2</v>
      </c>
      <c r="G177">
        <v>0</v>
      </c>
      <c r="H177">
        <v>4885</v>
      </c>
      <c r="I177">
        <v>0</v>
      </c>
      <c r="J177">
        <v>360</v>
      </c>
      <c r="K177">
        <v>1</v>
      </c>
      <c r="L177">
        <v>3</v>
      </c>
    </row>
    <row r="178" spans="1:12" x14ac:dyDescent="0.35">
      <c r="A178" t="s">
        <v>216</v>
      </c>
      <c r="B178">
        <v>164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12000</v>
      </c>
      <c r="I178">
        <v>0</v>
      </c>
      <c r="J178">
        <v>360</v>
      </c>
      <c r="K178">
        <v>1</v>
      </c>
      <c r="L178">
        <v>2</v>
      </c>
    </row>
    <row r="179" spans="1:12" x14ac:dyDescent="0.35">
      <c r="A179" t="s">
        <v>217</v>
      </c>
      <c r="B179">
        <v>160</v>
      </c>
      <c r="C179">
        <v>1</v>
      </c>
      <c r="D179">
        <v>1</v>
      </c>
      <c r="E179">
        <v>0</v>
      </c>
      <c r="F179">
        <v>2</v>
      </c>
      <c r="G179">
        <v>0</v>
      </c>
      <c r="H179">
        <v>6033</v>
      </c>
      <c r="I179">
        <v>0</v>
      </c>
      <c r="J179">
        <v>360</v>
      </c>
      <c r="K179">
        <v>1</v>
      </c>
      <c r="L179">
        <v>1</v>
      </c>
    </row>
    <row r="180" spans="1:12" x14ac:dyDescent="0.35">
      <c r="A180" t="s">
        <v>218</v>
      </c>
      <c r="B180">
        <v>76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3858</v>
      </c>
      <c r="I180">
        <v>0</v>
      </c>
      <c r="J180">
        <v>360</v>
      </c>
      <c r="K180">
        <v>1</v>
      </c>
      <c r="L180">
        <v>2</v>
      </c>
    </row>
    <row r="181" spans="1:12" x14ac:dyDescent="0.35">
      <c r="A181" t="s">
        <v>219</v>
      </c>
      <c r="B181">
        <v>120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4191</v>
      </c>
      <c r="I181">
        <v>0</v>
      </c>
      <c r="J181">
        <v>360</v>
      </c>
      <c r="K181">
        <v>1</v>
      </c>
      <c r="L181">
        <v>3</v>
      </c>
    </row>
    <row r="182" spans="1:12" x14ac:dyDescent="0.35">
      <c r="A182" t="s">
        <v>220</v>
      </c>
      <c r="B182">
        <v>170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3125</v>
      </c>
      <c r="I182">
        <v>2583</v>
      </c>
      <c r="J182">
        <v>360</v>
      </c>
      <c r="K182">
        <v>1</v>
      </c>
      <c r="L182">
        <v>2</v>
      </c>
    </row>
    <row r="183" spans="1:12" x14ac:dyDescent="0.35">
      <c r="A183" t="s">
        <v>221</v>
      </c>
      <c r="B183">
        <v>187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8333</v>
      </c>
      <c r="I183">
        <v>3750</v>
      </c>
      <c r="J183">
        <v>360</v>
      </c>
      <c r="K183">
        <v>1</v>
      </c>
      <c r="L183">
        <v>3</v>
      </c>
    </row>
    <row r="184" spans="1:12" x14ac:dyDescent="0.35">
      <c r="A184" t="s">
        <v>222</v>
      </c>
      <c r="B184">
        <v>120</v>
      </c>
      <c r="C184">
        <v>2</v>
      </c>
      <c r="D184">
        <v>0</v>
      </c>
      <c r="E184">
        <v>0</v>
      </c>
      <c r="F184">
        <v>2</v>
      </c>
      <c r="G184">
        <v>0</v>
      </c>
      <c r="H184">
        <v>1907</v>
      </c>
      <c r="I184">
        <v>2365</v>
      </c>
      <c r="J184">
        <v>360</v>
      </c>
      <c r="K184">
        <v>1</v>
      </c>
      <c r="L184">
        <v>1</v>
      </c>
    </row>
    <row r="185" spans="1:12" x14ac:dyDescent="0.35">
      <c r="A185" t="s">
        <v>224</v>
      </c>
      <c r="B185">
        <v>83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11000</v>
      </c>
      <c r="I185">
        <v>0</v>
      </c>
      <c r="J185">
        <v>360</v>
      </c>
      <c r="K185">
        <v>1</v>
      </c>
      <c r="L185">
        <v>1</v>
      </c>
    </row>
    <row r="186" spans="1:12" x14ac:dyDescent="0.35">
      <c r="A186" t="s">
        <v>225</v>
      </c>
      <c r="B186">
        <v>90</v>
      </c>
      <c r="C186">
        <v>1</v>
      </c>
      <c r="D186">
        <v>1</v>
      </c>
      <c r="E186">
        <v>1</v>
      </c>
      <c r="F186">
        <v>2</v>
      </c>
      <c r="G186">
        <v>0</v>
      </c>
      <c r="H186">
        <v>2600</v>
      </c>
      <c r="I186">
        <v>2500</v>
      </c>
      <c r="J186">
        <v>360</v>
      </c>
      <c r="K186">
        <v>1</v>
      </c>
      <c r="L186">
        <v>2</v>
      </c>
    </row>
    <row r="187" spans="1:12" x14ac:dyDescent="0.35">
      <c r="A187" t="s">
        <v>226</v>
      </c>
      <c r="B187">
        <v>166</v>
      </c>
      <c r="C187">
        <v>1</v>
      </c>
      <c r="D187">
        <v>0</v>
      </c>
      <c r="E187">
        <v>2</v>
      </c>
      <c r="F187">
        <v>1</v>
      </c>
      <c r="G187">
        <v>0</v>
      </c>
      <c r="H187">
        <v>4923</v>
      </c>
      <c r="I187">
        <v>0</v>
      </c>
      <c r="J187">
        <v>360</v>
      </c>
      <c r="K187">
        <v>0</v>
      </c>
      <c r="L187">
        <v>2</v>
      </c>
    </row>
    <row r="188" spans="1:12" x14ac:dyDescent="0.35">
      <c r="A188" t="s">
        <v>227</v>
      </c>
      <c r="B188">
        <v>2395.1999999999998</v>
      </c>
      <c r="C188">
        <v>1</v>
      </c>
      <c r="D188">
        <v>1</v>
      </c>
      <c r="E188">
        <v>3</v>
      </c>
      <c r="F188">
        <v>2</v>
      </c>
      <c r="G188">
        <v>0</v>
      </c>
      <c r="H188">
        <v>3992</v>
      </c>
      <c r="I188">
        <v>0</v>
      </c>
      <c r="J188">
        <v>180</v>
      </c>
      <c r="K188">
        <v>1</v>
      </c>
      <c r="L188">
        <v>1</v>
      </c>
    </row>
    <row r="189" spans="1:12" x14ac:dyDescent="0.35">
      <c r="A189" t="s">
        <v>228</v>
      </c>
      <c r="B189">
        <v>135</v>
      </c>
      <c r="C189">
        <v>1</v>
      </c>
      <c r="D189">
        <v>1</v>
      </c>
      <c r="E189">
        <v>1</v>
      </c>
      <c r="F189">
        <v>2</v>
      </c>
      <c r="G189">
        <v>0</v>
      </c>
      <c r="H189">
        <v>3500</v>
      </c>
      <c r="I189">
        <v>1083</v>
      </c>
      <c r="J189">
        <v>360</v>
      </c>
      <c r="K189">
        <v>1</v>
      </c>
      <c r="L189">
        <v>1</v>
      </c>
    </row>
    <row r="190" spans="1:12" x14ac:dyDescent="0.35">
      <c r="A190" t="s">
        <v>229</v>
      </c>
      <c r="B190">
        <v>124</v>
      </c>
      <c r="C190">
        <v>1</v>
      </c>
      <c r="D190">
        <v>1</v>
      </c>
      <c r="E190">
        <v>2</v>
      </c>
      <c r="F190">
        <v>2</v>
      </c>
      <c r="G190">
        <v>0</v>
      </c>
      <c r="H190">
        <v>3917</v>
      </c>
      <c r="I190">
        <v>0</v>
      </c>
      <c r="J190">
        <v>360</v>
      </c>
      <c r="K190">
        <v>1</v>
      </c>
      <c r="L190">
        <v>2</v>
      </c>
    </row>
    <row r="191" spans="1:12" x14ac:dyDescent="0.35">
      <c r="A191" t="s">
        <v>230</v>
      </c>
      <c r="B191">
        <v>120</v>
      </c>
      <c r="C191">
        <v>2</v>
      </c>
      <c r="D191">
        <v>0</v>
      </c>
      <c r="E191">
        <v>0</v>
      </c>
      <c r="F191">
        <v>2</v>
      </c>
      <c r="G191">
        <v>0</v>
      </c>
      <c r="H191">
        <v>4408</v>
      </c>
      <c r="I191">
        <v>0</v>
      </c>
      <c r="J191">
        <v>360</v>
      </c>
      <c r="K191">
        <v>1</v>
      </c>
      <c r="L191">
        <v>2</v>
      </c>
    </row>
    <row r="192" spans="1:12" x14ac:dyDescent="0.35">
      <c r="A192" t="s">
        <v>231</v>
      </c>
      <c r="B192">
        <v>80</v>
      </c>
      <c r="C192">
        <v>2</v>
      </c>
      <c r="D192">
        <v>0</v>
      </c>
      <c r="E192">
        <v>0</v>
      </c>
      <c r="F192">
        <v>1</v>
      </c>
      <c r="G192">
        <v>0</v>
      </c>
      <c r="H192">
        <v>3244</v>
      </c>
      <c r="I192">
        <v>0</v>
      </c>
      <c r="J192">
        <v>360</v>
      </c>
      <c r="K192">
        <v>1</v>
      </c>
      <c r="L192">
        <v>1</v>
      </c>
    </row>
    <row r="193" spans="1:12" x14ac:dyDescent="0.35">
      <c r="A193" t="s">
        <v>232</v>
      </c>
      <c r="B193">
        <v>55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3975</v>
      </c>
      <c r="I193">
        <v>2531</v>
      </c>
      <c r="J193">
        <v>360</v>
      </c>
      <c r="K193">
        <v>1</v>
      </c>
      <c r="L193">
        <v>3</v>
      </c>
    </row>
    <row r="194" spans="1:12" x14ac:dyDescent="0.35">
      <c r="A194" t="s">
        <v>233</v>
      </c>
      <c r="B194">
        <v>59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2479</v>
      </c>
      <c r="I194">
        <v>0</v>
      </c>
      <c r="J194">
        <v>360</v>
      </c>
      <c r="K194">
        <v>1</v>
      </c>
      <c r="L194">
        <v>1</v>
      </c>
    </row>
    <row r="195" spans="1:12" x14ac:dyDescent="0.35">
      <c r="A195" t="s">
        <v>234</v>
      </c>
      <c r="B195">
        <v>127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3418</v>
      </c>
      <c r="I195">
        <v>0</v>
      </c>
      <c r="J195">
        <v>360</v>
      </c>
      <c r="K195">
        <v>1</v>
      </c>
      <c r="L195">
        <v>2</v>
      </c>
    </row>
    <row r="196" spans="1:12" x14ac:dyDescent="0.35">
      <c r="A196" t="s">
        <v>235</v>
      </c>
      <c r="B196">
        <v>214</v>
      </c>
      <c r="C196">
        <v>2</v>
      </c>
      <c r="D196">
        <v>0</v>
      </c>
      <c r="E196">
        <v>0</v>
      </c>
      <c r="F196">
        <v>1</v>
      </c>
      <c r="G196">
        <v>0</v>
      </c>
      <c r="H196">
        <v>10000</v>
      </c>
      <c r="I196">
        <v>0</v>
      </c>
      <c r="J196">
        <v>360</v>
      </c>
      <c r="K196">
        <v>1</v>
      </c>
      <c r="L196">
        <v>2</v>
      </c>
    </row>
    <row r="197" spans="1:12" x14ac:dyDescent="0.35">
      <c r="A197" t="s">
        <v>236</v>
      </c>
      <c r="B197">
        <v>128</v>
      </c>
      <c r="C197">
        <v>1</v>
      </c>
      <c r="D197">
        <v>1</v>
      </c>
      <c r="E197">
        <v>3</v>
      </c>
      <c r="F197">
        <v>1</v>
      </c>
      <c r="G197">
        <v>0</v>
      </c>
      <c r="H197">
        <v>3430</v>
      </c>
      <c r="I197">
        <v>1250</v>
      </c>
      <c r="J197">
        <v>360</v>
      </c>
      <c r="K197">
        <v>0</v>
      </c>
      <c r="L197">
        <v>2</v>
      </c>
    </row>
    <row r="198" spans="1:12" x14ac:dyDescent="0.35">
      <c r="A198" t="s">
        <v>237</v>
      </c>
      <c r="B198">
        <v>240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7787</v>
      </c>
      <c r="I198">
        <v>0</v>
      </c>
      <c r="J198">
        <v>360</v>
      </c>
      <c r="K198">
        <v>1</v>
      </c>
      <c r="L198">
        <v>1</v>
      </c>
    </row>
    <row r="199" spans="1:12" x14ac:dyDescent="0.35">
      <c r="A199" t="s">
        <v>238</v>
      </c>
      <c r="B199">
        <v>130</v>
      </c>
      <c r="C199">
        <v>1</v>
      </c>
      <c r="D199">
        <v>1</v>
      </c>
      <c r="E199">
        <v>3</v>
      </c>
      <c r="F199">
        <v>2</v>
      </c>
      <c r="G199">
        <v>1</v>
      </c>
      <c r="H199">
        <v>5703</v>
      </c>
      <c r="I199">
        <v>0</v>
      </c>
      <c r="J199">
        <v>360</v>
      </c>
      <c r="K199">
        <v>1</v>
      </c>
      <c r="L199">
        <v>3</v>
      </c>
    </row>
    <row r="200" spans="1:12" x14ac:dyDescent="0.35">
      <c r="A200" t="s">
        <v>239</v>
      </c>
      <c r="B200">
        <v>137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3173</v>
      </c>
      <c r="I200">
        <v>3021</v>
      </c>
      <c r="J200">
        <v>360</v>
      </c>
      <c r="K200">
        <v>1</v>
      </c>
      <c r="L200">
        <v>1</v>
      </c>
    </row>
    <row r="201" spans="1:12" x14ac:dyDescent="0.35">
      <c r="A201" t="s">
        <v>240</v>
      </c>
      <c r="B201">
        <v>100</v>
      </c>
      <c r="C201">
        <v>1</v>
      </c>
      <c r="D201">
        <v>1</v>
      </c>
      <c r="E201">
        <v>3</v>
      </c>
      <c r="F201">
        <v>2</v>
      </c>
      <c r="G201">
        <v>0</v>
      </c>
      <c r="H201">
        <v>3850</v>
      </c>
      <c r="I201">
        <v>983</v>
      </c>
      <c r="J201">
        <v>360</v>
      </c>
      <c r="K201">
        <v>1</v>
      </c>
      <c r="L201">
        <v>2</v>
      </c>
    </row>
    <row r="202" spans="1:12" x14ac:dyDescent="0.35">
      <c r="A202" t="s">
        <v>241</v>
      </c>
      <c r="B202">
        <v>135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150</v>
      </c>
      <c r="I202">
        <v>1800</v>
      </c>
      <c r="J202">
        <v>360</v>
      </c>
      <c r="K202">
        <v>1</v>
      </c>
      <c r="L202">
        <v>3</v>
      </c>
    </row>
    <row r="203" spans="1:12" x14ac:dyDescent="0.35">
      <c r="A203" t="s">
        <v>242</v>
      </c>
      <c r="B203">
        <v>131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3727</v>
      </c>
      <c r="I203">
        <v>1775</v>
      </c>
      <c r="J203">
        <v>360</v>
      </c>
      <c r="K203">
        <v>1</v>
      </c>
      <c r="L203">
        <v>2</v>
      </c>
    </row>
    <row r="204" spans="1:12" x14ac:dyDescent="0.35">
      <c r="A204" t="s">
        <v>243</v>
      </c>
      <c r="B204">
        <v>72</v>
      </c>
      <c r="C204">
        <v>1</v>
      </c>
      <c r="D204">
        <v>1</v>
      </c>
      <c r="E204">
        <v>2</v>
      </c>
      <c r="F204">
        <v>1</v>
      </c>
      <c r="G204">
        <v>0</v>
      </c>
      <c r="H204">
        <v>5000</v>
      </c>
      <c r="I204">
        <v>0</v>
      </c>
      <c r="J204">
        <v>360</v>
      </c>
      <c r="K204">
        <v>0</v>
      </c>
      <c r="L204">
        <v>2</v>
      </c>
    </row>
    <row r="205" spans="1:12" x14ac:dyDescent="0.35">
      <c r="A205" t="s">
        <v>245</v>
      </c>
      <c r="B205">
        <v>60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2221</v>
      </c>
      <c r="I205">
        <v>0</v>
      </c>
      <c r="J205">
        <v>360</v>
      </c>
      <c r="K205">
        <v>0</v>
      </c>
      <c r="L205">
        <v>1</v>
      </c>
    </row>
    <row r="206" spans="1:12" x14ac:dyDescent="0.35">
      <c r="A206" t="s">
        <v>246</v>
      </c>
      <c r="B206">
        <v>116</v>
      </c>
      <c r="C206">
        <v>1</v>
      </c>
      <c r="D206">
        <v>1</v>
      </c>
      <c r="E206">
        <v>2</v>
      </c>
      <c r="F206">
        <v>1</v>
      </c>
      <c r="G206">
        <v>0</v>
      </c>
      <c r="H206">
        <v>4009</v>
      </c>
      <c r="I206">
        <v>1717</v>
      </c>
      <c r="J206">
        <v>360</v>
      </c>
      <c r="K206">
        <v>1</v>
      </c>
      <c r="L206">
        <v>2</v>
      </c>
    </row>
    <row r="207" spans="1:12" x14ac:dyDescent="0.35">
      <c r="A207" t="s">
        <v>247</v>
      </c>
      <c r="B207">
        <v>144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2971</v>
      </c>
      <c r="I207">
        <v>2791</v>
      </c>
      <c r="J207">
        <v>360</v>
      </c>
      <c r="K207">
        <v>1</v>
      </c>
      <c r="L207">
        <v>2</v>
      </c>
    </row>
    <row r="208" spans="1:12" x14ac:dyDescent="0.35">
      <c r="A208" t="s">
        <v>248</v>
      </c>
      <c r="B208">
        <v>175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7578</v>
      </c>
      <c r="I208">
        <v>1010</v>
      </c>
      <c r="J208">
        <v>360</v>
      </c>
      <c r="K208">
        <v>1</v>
      </c>
      <c r="L208">
        <v>2</v>
      </c>
    </row>
    <row r="209" spans="1:12" x14ac:dyDescent="0.35">
      <c r="A209" t="s">
        <v>249</v>
      </c>
      <c r="B209">
        <v>128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6250</v>
      </c>
      <c r="I209">
        <v>0</v>
      </c>
      <c r="J209">
        <v>360</v>
      </c>
      <c r="K209">
        <v>1</v>
      </c>
      <c r="L209">
        <v>2</v>
      </c>
    </row>
    <row r="210" spans="1:12" x14ac:dyDescent="0.35">
      <c r="A210" t="s">
        <v>250</v>
      </c>
      <c r="B210">
        <v>170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3250</v>
      </c>
      <c r="I210">
        <v>0</v>
      </c>
      <c r="J210">
        <v>360</v>
      </c>
      <c r="K210">
        <v>1</v>
      </c>
      <c r="L210">
        <v>3</v>
      </c>
    </row>
    <row r="211" spans="1:12" x14ac:dyDescent="0.35">
      <c r="A211" t="s">
        <v>251</v>
      </c>
      <c r="B211">
        <v>138</v>
      </c>
      <c r="C211">
        <v>1</v>
      </c>
      <c r="D211">
        <v>1</v>
      </c>
      <c r="E211" s="1">
        <v>1</v>
      </c>
      <c r="F211">
        <v>2</v>
      </c>
      <c r="G211">
        <v>1</v>
      </c>
      <c r="H211">
        <v>4735</v>
      </c>
      <c r="I211">
        <v>0</v>
      </c>
      <c r="J211">
        <v>360</v>
      </c>
      <c r="K211">
        <v>1</v>
      </c>
      <c r="L211">
        <v>1</v>
      </c>
    </row>
    <row r="212" spans="1:12" x14ac:dyDescent="0.35">
      <c r="A212" t="s">
        <v>252</v>
      </c>
      <c r="B212">
        <v>210</v>
      </c>
      <c r="C212">
        <v>1</v>
      </c>
      <c r="D212">
        <v>1</v>
      </c>
      <c r="E212">
        <v>2</v>
      </c>
      <c r="F212">
        <v>1</v>
      </c>
      <c r="G212">
        <v>0</v>
      </c>
      <c r="H212">
        <v>6250</v>
      </c>
      <c r="I212">
        <v>1695</v>
      </c>
      <c r="J212">
        <v>360</v>
      </c>
      <c r="K212">
        <v>1</v>
      </c>
      <c r="L212">
        <v>2</v>
      </c>
    </row>
    <row r="213" spans="1:12" x14ac:dyDescent="0.35">
      <c r="A213" t="s">
        <v>253</v>
      </c>
      <c r="B213">
        <v>158</v>
      </c>
      <c r="C213">
        <v>1</v>
      </c>
      <c r="D213">
        <v>0</v>
      </c>
      <c r="E213" s="1">
        <v>0</v>
      </c>
      <c r="F213">
        <v>1</v>
      </c>
      <c r="G213">
        <v>0</v>
      </c>
      <c r="H213">
        <v>4758</v>
      </c>
      <c r="I213">
        <v>0</v>
      </c>
      <c r="J213">
        <v>480</v>
      </c>
      <c r="K213">
        <v>1</v>
      </c>
      <c r="L213">
        <v>2</v>
      </c>
    </row>
    <row r="214" spans="1:12" x14ac:dyDescent="0.35">
      <c r="A214" t="s">
        <v>254</v>
      </c>
      <c r="B214">
        <v>200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6400</v>
      </c>
      <c r="I214">
        <v>0</v>
      </c>
      <c r="J214">
        <v>360</v>
      </c>
      <c r="K214">
        <v>1</v>
      </c>
      <c r="L214">
        <v>3</v>
      </c>
    </row>
    <row r="215" spans="1:12" x14ac:dyDescent="0.35">
      <c r="A215" t="s">
        <v>255</v>
      </c>
      <c r="B215">
        <v>104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2491</v>
      </c>
      <c r="I215">
        <v>2054</v>
      </c>
      <c r="J215">
        <v>360</v>
      </c>
      <c r="K215">
        <v>1</v>
      </c>
      <c r="L215">
        <v>2</v>
      </c>
    </row>
    <row r="216" spans="1:12" x14ac:dyDescent="0.35">
      <c r="A216" t="s">
        <v>256</v>
      </c>
      <c r="B216">
        <v>42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3716</v>
      </c>
      <c r="I216">
        <v>0</v>
      </c>
      <c r="J216">
        <v>180</v>
      </c>
      <c r="K216">
        <v>1</v>
      </c>
      <c r="L216">
        <v>3</v>
      </c>
    </row>
    <row r="217" spans="1:12" x14ac:dyDescent="0.35">
      <c r="A217" t="s">
        <v>257</v>
      </c>
      <c r="B217">
        <v>120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3189</v>
      </c>
      <c r="I217">
        <v>2598</v>
      </c>
      <c r="J217">
        <v>360</v>
      </c>
      <c r="K217">
        <v>1</v>
      </c>
      <c r="L217">
        <v>3</v>
      </c>
    </row>
    <row r="218" spans="1:12" x14ac:dyDescent="0.35">
      <c r="A218" t="s">
        <v>258</v>
      </c>
      <c r="B218">
        <v>280</v>
      </c>
      <c r="C218">
        <v>2</v>
      </c>
      <c r="D218">
        <v>0</v>
      </c>
      <c r="E218">
        <v>0</v>
      </c>
      <c r="F218">
        <v>1</v>
      </c>
      <c r="G218">
        <v>0</v>
      </c>
      <c r="H218">
        <v>8333</v>
      </c>
      <c r="I218">
        <v>0</v>
      </c>
      <c r="J218">
        <v>360</v>
      </c>
      <c r="K218">
        <v>1</v>
      </c>
      <c r="L218">
        <v>2</v>
      </c>
    </row>
    <row r="219" spans="1:12" x14ac:dyDescent="0.35">
      <c r="A219" t="s">
        <v>259</v>
      </c>
      <c r="B219">
        <v>140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3155</v>
      </c>
      <c r="I219">
        <v>1779</v>
      </c>
      <c r="J219">
        <v>360</v>
      </c>
      <c r="K219">
        <v>1</v>
      </c>
      <c r="L219">
        <v>2</v>
      </c>
    </row>
    <row r="220" spans="1:12" x14ac:dyDescent="0.35">
      <c r="A220" t="s">
        <v>260</v>
      </c>
      <c r="B220">
        <v>170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5500</v>
      </c>
      <c r="I220">
        <v>1260</v>
      </c>
      <c r="J220">
        <v>360</v>
      </c>
      <c r="K220">
        <v>1</v>
      </c>
      <c r="L220">
        <v>3</v>
      </c>
    </row>
    <row r="221" spans="1:12" x14ac:dyDescent="0.35">
      <c r="A221" t="s">
        <v>263</v>
      </c>
      <c r="B221">
        <v>112</v>
      </c>
      <c r="C221">
        <v>2</v>
      </c>
      <c r="D221">
        <v>0</v>
      </c>
      <c r="E221">
        <v>1</v>
      </c>
      <c r="F221">
        <v>1</v>
      </c>
      <c r="G221">
        <v>0</v>
      </c>
      <c r="H221">
        <v>3812</v>
      </c>
      <c r="I221">
        <v>0</v>
      </c>
      <c r="J221">
        <v>360</v>
      </c>
      <c r="K221">
        <v>1</v>
      </c>
      <c r="L221">
        <v>3</v>
      </c>
    </row>
    <row r="222" spans="1:12" x14ac:dyDescent="0.35">
      <c r="A222" t="s">
        <v>264</v>
      </c>
      <c r="B222">
        <v>96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3315</v>
      </c>
      <c r="I222">
        <v>0</v>
      </c>
      <c r="J222">
        <v>360</v>
      </c>
      <c r="K222">
        <v>1</v>
      </c>
      <c r="L222">
        <v>2</v>
      </c>
    </row>
    <row r="223" spans="1:12" x14ac:dyDescent="0.35">
      <c r="A223" t="s">
        <v>265</v>
      </c>
      <c r="B223">
        <v>120</v>
      </c>
      <c r="C223">
        <v>1</v>
      </c>
      <c r="D223">
        <v>1</v>
      </c>
      <c r="E223">
        <v>2</v>
      </c>
      <c r="F223">
        <v>1</v>
      </c>
      <c r="G223">
        <v>0</v>
      </c>
      <c r="H223">
        <v>5819</v>
      </c>
      <c r="I223">
        <v>5000</v>
      </c>
      <c r="J223">
        <v>360</v>
      </c>
      <c r="K223">
        <v>1</v>
      </c>
      <c r="L223">
        <v>3</v>
      </c>
    </row>
    <row r="224" spans="1:12" x14ac:dyDescent="0.35">
      <c r="A224" t="s">
        <v>266</v>
      </c>
      <c r="B224">
        <v>140</v>
      </c>
      <c r="C224">
        <v>1</v>
      </c>
      <c r="D224">
        <v>1</v>
      </c>
      <c r="E224">
        <v>1</v>
      </c>
      <c r="F224">
        <v>2</v>
      </c>
      <c r="G224">
        <v>0</v>
      </c>
      <c r="H224">
        <v>2510</v>
      </c>
      <c r="I224">
        <v>1983</v>
      </c>
      <c r="J224">
        <v>180</v>
      </c>
      <c r="K224">
        <v>1</v>
      </c>
      <c r="L224">
        <v>1</v>
      </c>
    </row>
    <row r="225" spans="1:12" x14ac:dyDescent="0.35">
      <c r="A225" t="s">
        <v>267</v>
      </c>
      <c r="B225">
        <v>155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2965</v>
      </c>
      <c r="I225">
        <v>5701</v>
      </c>
      <c r="J225">
        <v>60</v>
      </c>
      <c r="K225">
        <v>1</v>
      </c>
      <c r="L225">
        <v>1</v>
      </c>
    </row>
    <row r="226" spans="1:12" x14ac:dyDescent="0.35">
      <c r="A226" t="s">
        <v>268</v>
      </c>
      <c r="B226">
        <v>108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6250</v>
      </c>
      <c r="I226">
        <v>1300</v>
      </c>
      <c r="J226">
        <v>360</v>
      </c>
      <c r="K226">
        <v>1</v>
      </c>
      <c r="L226">
        <v>3</v>
      </c>
    </row>
    <row r="227" spans="1:12" x14ac:dyDescent="0.35">
      <c r="A227" t="s">
        <v>269</v>
      </c>
      <c r="B227">
        <v>123</v>
      </c>
      <c r="C227">
        <v>1</v>
      </c>
      <c r="D227">
        <v>1</v>
      </c>
      <c r="E227">
        <v>0</v>
      </c>
      <c r="F227">
        <v>2</v>
      </c>
      <c r="G227">
        <v>0</v>
      </c>
      <c r="H227">
        <v>3406</v>
      </c>
      <c r="I227">
        <v>4417</v>
      </c>
      <c r="J227">
        <v>360</v>
      </c>
      <c r="K227">
        <v>1</v>
      </c>
      <c r="L227">
        <v>2</v>
      </c>
    </row>
    <row r="228" spans="1:12" x14ac:dyDescent="0.35">
      <c r="A228" t="s">
        <v>270</v>
      </c>
      <c r="B228">
        <v>120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6050</v>
      </c>
      <c r="I228">
        <v>4333</v>
      </c>
      <c r="J228">
        <v>180</v>
      </c>
      <c r="K228">
        <v>1</v>
      </c>
      <c r="L228">
        <v>1</v>
      </c>
    </row>
    <row r="229" spans="1:12" x14ac:dyDescent="0.35">
      <c r="A229" t="s">
        <v>271</v>
      </c>
      <c r="B229">
        <v>112</v>
      </c>
      <c r="C229">
        <v>1</v>
      </c>
      <c r="D229">
        <v>1</v>
      </c>
      <c r="E229">
        <v>2</v>
      </c>
      <c r="F229">
        <v>1</v>
      </c>
      <c r="G229">
        <v>0</v>
      </c>
      <c r="H229">
        <v>9703</v>
      </c>
      <c r="I229">
        <v>0</v>
      </c>
      <c r="J229">
        <v>360</v>
      </c>
      <c r="K229">
        <v>1</v>
      </c>
      <c r="L229">
        <v>1</v>
      </c>
    </row>
    <row r="230" spans="1:12" x14ac:dyDescent="0.35">
      <c r="A230" t="s">
        <v>272</v>
      </c>
      <c r="B230">
        <v>137</v>
      </c>
      <c r="C230">
        <v>1</v>
      </c>
      <c r="D230">
        <v>1</v>
      </c>
      <c r="E230">
        <v>1</v>
      </c>
      <c r="F230">
        <v>2</v>
      </c>
      <c r="G230">
        <v>0</v>
      </c>
      <c r="H230">
        <v>6608</v>
      </c>
      <c r="I230">
        <v>0</v>
      </c>
      <c r="J230">
        <v>180</v>
      </c>
      <c r="K230">
        <v>1</v>
      </c>
      <c r="L230">
        <v>1</v>
      </c>
    </row>
    <row r="231" spans="1:12" x14ac:dyDescent="0.35">
      <c r="A231" t="s">
        <v>273</v>
      </c>
      <c r="B231">
        <v>123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2882</v>
      </c>
      <c r="I231">
        <v>1843</v>
      </c>
      <c r="J231">
        <v>480</v>
      </c>
      <c r="K231">
        <v>1</v>
      </c>
      <c r="L231">
        <v>2</v>
      </c>
    </row>
    <row r="232" spans="1:12" x14ac:dyDescent="0.35">
      <c r="A232" t="s">
        <v>274</v>
      </c>
      <c r="B232">
        <v>90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1809</v>
      </c>
      <c r="I232">
        <v>1868</v>
      </c>
      <c r="J232">
        <v>360</v>
      </c>
      <c r="K232">
        <v>1</v>
      </c>
      <c r="L232">
        <v>1</v>
      </c>
    </row>
    <row r="233" spans="1:12" x14ac:dyDescent="0.35">
      <c r="A233" t="s">
        <v>275</v>
      </c>
      <c r="B233">
        <v>201</v>
      </c>
      <c r="C233">
        <v>1</v>
      </c>
      <c r="D233">
        <v>1</v>
      </c>
      <c r="E233">
        <v>0</v>
      </c>
      <c r="F233">
        <v>2</v>
      </c>
      <c r="G233">
        <v>0</v>
      </c>
      <c r="H233">
        <v>1668</v>
      </c>
      <c r="I233">
        <v>3890</v>
      </c>
      <c r="J233">
        <v>360</v>
      </c>
      <c r="K233">
        <v>0</v>
      </c>
      <c r="L233">
        <v>2</v>
      </c>
    </row>
    <row r="234" spans="1:12" x14ac:dyDescent="0.35">
      <c r="A234" t="s">
        <v>276</v>
      </c>
      <c r="B234">
        <v>138</v>
      </c>
      <c r="C234">
        <v>2</v>
      </c>
      <c r="D234">
        <v>0</v>
      </c>
      <c r="E234">
        <v>2</v>
      </c>
      <c r="F234">
        <v>1</v>
      </c>
      <c r="G234">
        <v>0</v>
      </c>
      <c r="H234">
        <v>3427</v>
      </c>
      <c r="I234">
        <v>0</v>
      </c>
      <c r="J234">
        <v>360</v>
      </c>
      <c r="K234">
        <v>1</v>
      </c>
      <c r="L234">
        <v>1</v>
      </c>
    </row>
    <row r="235" spans="1:12" x14ac:dyDescent="0.35">
      <c r="A235" t="s">
        <v>277</v>
      </c>
      <c r="B235">
        <v>104</v>
      </c>
      <c r="C235">
        <v>1</v>
      </c>
      <c r="D235">
        <v>0</v>
      </c>
      <c r="E235">
        <v>0</v>
      </c>
      <c r="F235">
        <v>2</v>
      </c>
      <c r="G235">
        <v>1</v>
      </c>
      <c r="H235">
        <v>2583</v>
      </c>
      <c r="I235">
        <v>2167</v>
      </c>
      <c r="J235">
        <v>360</v>
      </c>
      <c r="K235">
        <v>1</v>
      </c>
      <c r="L235">
        <v>3</v>
      </c>
    </row>
    <row r="236" spans="1:12" x14ac:dyDescent="0.35">
      <c r="A236" t="s">
        <v>278</v>
      </c>
      <c r="B236">
        <v>279</v>
      </c>
      <c r="C236">
        <v>1</v>
      </c>
      <c r="D236">
        <v>1</v>
      </c>
      <c r="E236">
        <v>1</v>
      </c>
      <c r="F236">
        <v>2</v>
      </c>
      <c r="G236">
        <v>0</v>
      </c>
      <c r="H236">
        <v>2661</v>
      </c>
      <c r="I236">
        <v>7101</v>
      </c>
      <c r="J236">
        <v>180</v>
      </c>
      <c r="K236">
        <v>1</v>
      </c>
      <c r="L236">
        <v>2</v>
      </c>
    </row>
    <row r="237" spans="1:12" x14ac:dyDescent="0.35">
      <c r="A237" t="s">
        <v>279</v>
      </c>
      <c r="B237">
        <v>192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16250</v>
      </c>
      <c r="I237">
        <v>0</v>
      </c>
      <c r="J237">
        <v>360</v>
      </c>
      <c r="K237">
        <v>0</v>
      </c>
      <c r="L237">
        <v>1</v>
      </c>
    </row>
    <row r="238" spans="1:12" x14ac:dyDescent="0.35">
      <c r="A238" t="s">
        <v>280</v>
      </c>
      <c r="B238">
        <v>255</v>
      </c>
      <c r="C238">
        <v>2</v>
      </c>
      <c r="D238">
        <v>0</v>
      </c>
      <c r="E238">
        <v>3</v>
      </c>
      <c r="F238">
        <v>1</v>
      </c>
      <c r="G238">
        <v>0</v>
      </c>
      <c r="H238">
        <v>3083</v>
      </c>
      <c r="I238">
        <v>0</v>
      </c>
      <c r="J238">
        <v>360</v>
      </c>
      <c r="K238">
        <v>1</v>
      </c>
      <c r="L238">
        <v>3</v>
      </c>
    </row>
    <row r="239" spans="1:12" x14ac:dyDescent="0.35">
      <c r="A239" t="s">
        <v>281</v>
      </c>
      <c r="B239">
        <v>115</v>
      </c>
      <c r="C239">
        <v>1</v>
      </c>
      <c r="D239">
        <v>0</v>
      </c>
      <c r="E239">
        <v>0</v>
      </c>
      <c r="F239">
        <v>2</v>
      </c>
      <c r="G239">
        <v>0</v>
      </c>
      <c r="H239">
        <v>6045</v>
      </c>
      <c r="I239">
        <v>0</v>
      </c>
      <c r="J239">
        <v>360</v>
      </c>
      <c r="K239">
        <v>0</v>
      </c>
      <c r="L239">
        <v>3</v>
      </c>
    </row>
    <row r="240" spans="1:12" x14ac:dyDescent="0.35">
      <c r="A240" t="s">
        <v>282</v>
      </c>
      <c r="B240">
        <v>94</v>
      </c>
      <c r="C240">
        <v>1</v>
      </c>
      <c r="D240">
        <v>1</v>
      </c>
      <c r="E240">
        <v>3</v>
      </c>
      <c r="F240">
        <v>1</v>
      </c>
      <c r="G240">
        <v>0</v>
      </c>
      <c r="H240">
        <v>5250</v>
      </c>
      <c r="I240">
        <v>0</v>
      </c>
      <c r="J240">
        <v>360</v>
      </c>
      <c r="K240">
        <v>1</v>
      </c>
      <c r="L240">
        <v>1</v>
      </c>
    </row>
    <row r="241" spans="1:12" x14ac:dyDescent="0.35">
      <c r="A241" t="s">
        <v>283</v>
      </c>
      <c r="B241">
        <v>304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14683</v>
      </c>
      <c r="I241">
        <v>2100</v>
      </c>
      <c r="J241">
        <v>360</v>
      </c>
      <c r="K241">
        <v>1</v>
      </c>
      <c r="L241">
        <v>3</v>
      </c>
    </row>
    <row r="242" spans="1:12" x14ac:dyDescent="0.35">
      <c r="A242" t="s">
        <v>286</v>
      </c>
      <c r="B242">
        <v>134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2060</v>
      </c>
      <c r="I242">
        <v>2209</v>
      </c>
      <c r="J242">
        <v>360</v>
      </c>
      <c r="K242">
        <v>1</v>
      </c>
      <c r="L242">
        <v>2</v>
      </c>
    </row>
    <row r="243" spans="1:12" x14ac:dyDescent="0.35">
      <c r="A243" t="s">
        <v>287</v>
      </c>
      <c r="B243">
        <v>155</v>
      </c>
      <c r="C243">
        <v>2</v>
      </c>
      <c r="D243">
        <v>0</v>
      </c>
      <c r="E243">
        <v>1</v>
      </c>
      <c r="F243">
        <v>1</v>
      </c>
      <c r="G243">
        <v>0</v>
      </c>
      <c r="H243">
        <v>3481</v>
      </c>
      <c r="I243">
        <v>0</v>
      </c>
      <c r="J243">
        <v>36</v>
      </c>
      <c r="K243">
        <v>1</v>
      </c>
      <c r="L243">
        <v>2</v>
      </c>
    </row>
    <row r="244" spans="1:12" x14ac:dyDescent="0.35">
      <c r="A244" t="s">
        <v>288</v>
      </c>
      <c r="B244">
        <v>120</v>
      </c>
      <c r="C244">
        <v>2</v>
      </c>
      <c r="D244">
        <v>0</v>
      </c>
      <c r="E244">
        <v>0</v>
      </c>
      <c r="F244">
        <v>1</v>
      </c>
      <c r="G244">
        <v>0</v>
      </c>
      <c r="H244">
        <v>7200</v>
      </c>
      <c r="I244">
        <v>0</v>
      </c>
      <c r="J244">
        <v>360</v>
      </c>
      <c r="K244">
        <v>1</v>
      </c>
      <c r="L244">
        <v>3</v>
      </c>
    </row>
    <row r="245" spans="1:12" x14ac:dyDescent="0.35">
      <c r="A245" t="s">
        <v>289</v>
      </c>
      <c r="B245">
        <v>128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5166</v>
      </c>
      <c r="I245">
        <v>0</v>
      </c>
      <c r="J245">
        <v>360</v>
      </c>
      <c r="K245">
        <v>1</v>
      </c>
      <c r="L245">
        <v>2</v>
      </c>
    </row>
    <row r="246" spans="1:12" x14ac:dyDescent="0.35">
      <c r="A246" t="s">
        <v>290</v>
      </c>
      <c r="B246">
        <v>151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4095</v>
      </c>
      <c r="I246">
        <v>3447</v>
      </c>
      <c r="J246">
        <v>360</v>
      </c>
      <c r="K246">
        <v>1</v>
      </c>
      <c r="L246">
        <v>3</v>
      </c>
    </row>
    <row r="247" spans="1:12" x14ac:dyDescent="0.35">
      <c r="A247" t="s">
        <v>291</v>
      </c>
      <c r="B247">
        <v>150</v>
      </c>
      <c r="C247">
        <v>1</v>
      </c>
      <c r="D247">
        <v>1</v>
      </c>
      <c r="E247">
        <v>2</v>
      </c>
      <c r="F247">
        <v>1</v>
      </c>
      <c r="G247">
        <v>0</v>
      </c>
      <c r="H247">
        <v>4708</v>
      </c>
      <c r="I247">
        <v>1387</v>
      </c>
      <c r="J247">
        <v>360</v>
      </c>
      <c r="K247">
        <v>1</v>
      </c>
      <c r="L247">
        <v>2</v>
      </c>
    </row>
    <row r="248" spans="1:12" x14ac:dyDescent="0.35">
      <c r="A248" t="s">
        <v>292</v>
      </c>
      <c r="B248">
        <v>160</v>
      </c>
      <c r="C248">
        <v>1</v>
      </c>
      <c r="D248">
        <v>1</v>
      </c>
      <c r="E248">
        <v>3</v>
      </c>
      <c r="F248">
        <v>1</v>
      </c>
      <c r="G248">
        <v>0</v>
      </c>
      <c r="H248">
        <v>4333</v>
      </c>
      <c r="I248">
        <v>1811</v>
      </c>
      <c r="J248">
        <v>360</v>
      </c>
      <c r="K248">
        <v>0</v>
      </c>
      <c r="L248">
        <v>1</v>
      </c>
    </row>
    <row r="249" spans="1:12" x14ac:dyDescent="0.35">
      <c r="A249" t="s">
        <v>293</v>
      </c>
      <c r="B249">
        <v>135</v>
      </c>
      <c r="C249">
        <v>2</v>
      </c>
      <c r="D249">
        <v>0</v>
      </c>
      <c r="E249">
        <v>0</v>
      </c>
      <c r="F249">
        <v>1</v>
      </c>
      <c r="G249">
        <v>0</v>
      </c>
      <c r="H249">
        <v>3418</v>
      </c>
      <c r="I249">
        <v>0</v>
      </c>
      <c r="J249">
        <v>360</v>
      </c>
      <c r="K249">
        <v>1</v>
      </c>
      <c r="L249">
        <v>3</v>
      </c>
    </row>
    <row r="250" spans="1:12" x14ac:dyDescent="0.35">
      <c r="A250" t="s">
        <v>294</v>
      </c>
      <c r="B250">
        <v>90</v>
      </c>
      <c r="C250">
        <v>2</v>
      </c>
      <c r="D250">
        <v>0</v>
      </c>
      <c r="E250">
        <v>1</v>
      </c>
      <c r="F250">
        <v>1</v>
      </c>
      <c r="G250">
        <v>0</v>
      </c>
      <c r="H250">
        <v>2876</v>
      </c>
      <c r="I250">
        <v>1560</v>
      </c>
      <c r="J250">
        <v>360</v>
      </c>
      <c r="K250">
        <v>1</v>
      </c>
      <c r="L250">
        <v>1</v>
      </c>
    </row>
    <row r="251" spans="1:12" x14ac:dyDescent="0.35">
      <c r="A251" t="s">
        <v>295</v>
      </c>
      <c r="B251">
        <v>30</v>
      </c>
      <c r="C251">
        <v>2</v>
      </c>
      <c r="D251">
        <v>0</v>
      </c>
      <c r="E251">
        <v>0</v>
      </c>
      <c r="F251">
        <v>1</v>
      </c>
      <c r="G251">
        <v>0</v>
      </c>
      <c r="H251">
        <v>3237</v>
      </c>
      <c r="I251">
        <v>0</v>
      </c>
      <c r="J251">
        <v>360</v>
      </c>
      <c r="K251">
        <v>1</v>
      </c>
      <c r="L251">
        <v>1</v>
      </c>
    </row>
    <row r="252" spans="1:12" x14ac:dyDescent="0.35">
      <c r="A252" t="s">
        <v>296</v>
      </c>
      <c r="B252">
        <v>136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11146</v>
      </c>
      <c r="I252">
        <v>0</v>
      </c>
      <c r="J252">
        <v>360</v>
      </c>
      <c r="K252">
        <v>1</v>
      </c>
      <c r="L252">
        <v>1</v>
      </c>
    </row>
    <row r="253" spans="1:12" x14ac:dyDescent="0.35">
      <c r="A253" t="s">
        <v>297</v>
      </c>
      <c r="B253">
        <v>126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2833</v>
      </c>
      <c r="I253">
        <v>1857</v>
      </c>
      <c r="J253">
        <v>360</v>
      </c>
      <c r="K253">
        <v>1</v>
      </c>
      <c r="L253">
        <v>3</v>
      </c>
    </row>
    <row r="254" spans="1:12" x14ac:dyDescent="0.35">
      <c r="A254" t="s">
        <v>298</v>
      </c>
      <c r="B254">
        <v>150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2620</v>
      </c>
      <c r="I254">
        <v>2223</v>
      </c>
      <c r="J254">
        <v>360</v>
      </c>
      <c r="K254">
        <v>1</v>
      </c>
      <c r="L254">
        <v>2</v>
      </c>
    </row>
    <row r="255" spans="1:12" x14ac:dyDescent="0.35">
      <c r="A255" t="s">
        <v>299</v>
      </c>
      <c r="B255">
        <v>90</v>
      </c>
      <c r="C255">
        <v>1</v>
      </c>
      <c r="D255">
        <v>1</v>
      </c>
      <c r="E255">
        <v>2</v>
      </c>
      <c r="F255">
        <v>1</v>
      </c>
      <c r="G255">
        <v>0</v>
      </c>
      <c r="H255">
        <v>3900</v>
      </c>
      <c r="I255">
        <v>0</v>
      </c>
      <c r="J255">
        <v>360</v>
      </c>
      <c r="K255">
        <v>1</v>
      </c>
      <c r="L255">
        <v>2</v>
      </c>
    </row>
    <row r="256" spans="1:12" x14ac:dyDescent="0.35">
      <c r="A256" t="s">
        <v>300</v>
      </c>
      <c r="B256">
        <v>115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2750</v>
      </c>
      <c r="I256">
        <v>1842</v>
      </c>
      <c r="J256">
        <v>360</v>
      </c>
      <c r="K256">
        <v>1</v>
      </c>
      <c r="L256">
        <v>2</v>
      </c>
    </row>
    <row r="257" spans="1:12" x14ac:dyDescent="0.35">
      <c r="A257" t="s">
        <v>301</v>
      </c>
      <c r="B257">
        <v>207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3993</v>
      </c>
      <c r="I257">
        <v>3274</v>
      </c>
      <c r="J257">
        <v>360</v>
      </c>
      <c r="K257">
        <v>1</v>
      </c>
      <c r="L257">
        <v>2</v>
      </c>
    </row>
    <row r="258" spans="1:12" x14ac:dyDescent="0.35">
      <c r="A258" t="s">
        <v>302</v>
      </c>
      <c r="B258">
        <v>80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3103</v>
      </c>
      <c r="I258">
        <v>1300</v>
      </c>
      <c r="J258">
        <v>360</v>
      </c>
      <c r="K258">
        <v>1</v>
      </c>
      <c r="L258">
        <v>1</v>
      </c>
    </row>
    <row r="259" spans="1:12" x14ac:dyDescent="0.35">
      <c r="A259" t="s">
        <v>303</v>
      </c>
      <c r="B259">
        <v>436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14583</v>
      </c>
      <c r="I259">
        <v>0</v>
      </c>
      <c r="J259">
        <v>360</v>
      </c>
      <c r="K259">
        <v>1</v>
      </c>
      <c r="L259">
        <v>2</v>
      </c>
    </row>
    <row r="260" spans="1:12" x14ac:dyDescent="0.35">
      <c r="A260" t="s">
        <v>305</v>
      </c>
      <c r="B260">
        <v>158</v>
      </c>
      <c r="C260">
        <v>1</v>
      </c>
      <c r="D260">
        <v>0</v>
      </c>
      <c r="E260">
        <v>1</v>
      </c>
      <c r="F260">
        <v>2</v>
      </c>
      <c r="G260">
        <v>1</v>
      </c>
      <c r="H260">
        <v>4053</v>
      </c>
      <c r="I260">
        <v>2426</v>
      </c>
      <c r="J260">
        <v>360</v>
      </c>
      <c r="K260">
        <v>0</v>
      </c>
      <c r="L260">
        <v>1</v>
      </c>
    </row>
    <row r="261" spans="1:12" x14ac:dyDescent="0.35">
      <c r="A261" t="s">
        <v>306</v>
      </c>
      <c r="B261">
        <v>112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3927</v>
      </c>
      <c r="I261">
        <v>800</v>
      </c>
      <c r="J261">
        <v>360</v>
      </c>
      <c r="K261">
        <v>1</v>
      </c>
      <c r="L261">
        <v>2</v>
      </c>
    </row>
    <row r="262" spans="1:12" x14ac:dyDescent="0.35">
      <c r="A262" t="s">
        <v>307</v>
      </c>
      <c r="B262">
        <v>78</v>
      </c>
      <c r="C262">
        <v>1</v>
      </c>
      <c r="D262">
        <v>1</v>
      </c>
      <c r="E262">
        <v>2</v>
      </c>
      <c r="F262">
        <v>1</v>
      </c>
      <c r="G262">
        <v>0</v>
      </c>
      <c r="H262">
        <v>2301</v>
      </c>
      <c r="I262">
        <v>985.79998780000005</v>
      </c>
      <c r="J262">
        <v>180</v>
      </c>
      <c r="K262">
        <v>1</v>
      </c>
      <c r="L262">
        <v>1</v>
      </c>
    </row>
    <row r="263" spans="1:12" x14ac:dyDescent="0.35">
      <c r="A263" t="s">
        <v>308</v>
      </c>
      <c r="B263">
        <v>54</v>
      </c>
      <c r="C263">
        <v>2</v>
      </c>
      <c r="D263">
        <v>0</v>
      </c>
      <c r="E263">
        <v>0</v>
      </c>
      <c r="F263">
        <v>1</v>
      </c>
      <c r="G263">
        <v>0</v>
      </c>
      <c r="H263">
        <v>1811</v>
      </c>
      <c r="I263">
        <v>1666</v>
      </c>
      <c r="J263">
        <v>360</v>
      </c>
      <c r="K263">
        <v>1</v>
      </c>
      <c r="L263">
        <v>1</v>
      </c>
    </row>
    <row r="264" spans="1:12" x14ac:dyDescent="0.35">
      <c r="A264" t="s">
        <v>309</v>
      </c>
      <c r="B264">
        <v>12400.199999999999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20667</v>
      </c>
      <c r="I264">
        <v>0</v>
      </c>
      <c r="J264">
        <v>360</v>
      </c>
      <c r="K264">
        <v>1</v>
      </c>
      <c r="L264">
        <v>3</v>
      </c>
    </row>
    <row r="265" spans="1:12" x14ac:dyDescent="0.35">
      <c r="A265" t="s">
        <v>310</v>
      </c>
      <c r="B265">
        <v>89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3158</v>
      </c>
      <c r="I265">
        <v>3053</v>
      </c>
      <c r="J265">
        <v>360</v>
      </c>
      <c r="K265">
        <v>1</v>
      </c>
      <c r="L265">
        <v>3</v>
      </c>
    </row>
    <row r="266" spans="1:12" x14ac:dyDescent="0.35">
      <c r="A266" t="s">
        <v>311</v>
      </c>
      <c r="B266">
        <v>99</v>
      </c>
      <c r="C266">
        <v>2</v>
      </c>
      <c r="D266">
        <v>0</v>
      </c>
      <c r="E266">
        <v>0</v>
      </c>
      <c r="F266">
        <v>1</v>
      </c>
      <c r="G266">
        <v>1</v>
      </c>
      <c r="H266">
        <v>2600</v>
      </c>
      <c r="I266">
        <v>1717</v>
      </c>
      <c r="J266">
        <v>300</v>
      </c>
      <c r="K266">
        <v>1</v>
      </c>
      <c r="L266">
        <v>2</v>
      </c>
    </row>
    <row r="267" spans="1:12" x14ac:dyDescent="0.35">
      <c r="A267" t="s">
        <v>312</v>
      </c>
      <c r="B267">
        <v>120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3704</v>
      </c>
      <c r="I267">
        <v>2000</v>
      </c>
      <c r="J267">
        <v>360</v>
      </c>
      <c r="K267">
        <v>1</v>
      </c>
      <c r="L267">
        <v>3</v>
      </c>
    </row>
    <row r="268" spans="1:12" x14ac:dyDescent="0.35">
      <c r="A268" t="s">
        <v>313</v>
      </c>
      <c r="B268">
        <v>115</v>
      </c>
      <c r="C268">
        <v>2</v>
      </c>
      <c r="D268">
        <v>0</v>
      </c>
      <c r="E268">
        <v>0</v>
      </c>
      <c r="F268">
        <v>1</v>
      </c>
      <c r="G268">
        <v>0</v>
      </c>
      <c r="H268">
        <v>4124</v>
      </c>
      <c r="I268">
        <v>0</v>
      </c>
      <c r="J268">
        <v>360</v>
      </c>
      <c r="K268">
        <v>1</v>
      </c>
      <c r="L268">
        <v>2</v>
      </c>
    </row>
    <row r="269" spans="1:12" x14ac:dyDescent="0.35">
      <c r="A269" t="s">
        <v>314</v>
      </c>
      <c r="B269">
        <v>187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9508</v>
      </c>
      <c r="I269">
        <v>0</v>
      </c>
      <c r="J269">
        <v>360</v>
      </c>
      <c r="K269">
        <v>1</v>
      </c>
      <c r="L269">
        <v>3</v>
      </c>
    </row>
    <row r="270" spans="1:12" x14ac:dyDescent="0.35">
      <c r="A270" t="s">
        <v>315</v>
      </c>
      <c r="B270">
        <v>139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3075</v>
      </c>
      <c r="I270">
        <v>2416</v>
      </c>
      <c r="J270">
        <v>360</v>
      </c>
      <c r="K270">
        <v>1</v>
      </c>
      <c r="L270">
        <v>3</v>
      </c>
    </row>
    <row r="271" spans="1:12" x14ac:dyDescent="0.35">
      <c r="A271" t="s">
        <v>316</v>
      </c>
      <c r="B271">
        <v>127</v>
      </c>
      <c r="C271">
        <v>1</v>
      </c>
      <c r="D271">
        <v>1</v>
      </c>
      <c r="E271">
        <v>2</v>
      </c>
      <c r="F271">
        <v>1</v>
      </c>
      <c r="G271">
        <v>0</v>
      </c>
      <c r="H271">
        <v>4400</v>
      </c>
      <c r="I271">
        <v>0</v>
      </c>
      <c r="J271">
        <v>360</v>
      </c>
      <c r="K271">
        <v>0</v>
      </c>
      <c r="L271">
        <v>2</v>
      </c>
    </row>
    <row r="272" spans="1:12" x14ac:dyDescent="0.35">
      <c r="A272" t="s">
        <v>317</v>
      </c>
      <c r="B272">
        <v>134</v>
      </c>
      <c r="C272">
        <v>1</v>
      </c>
      <c r="D272">
        <v>1</v>
      </c>
      <c r="E272">
        <v>2</v>
      </c>
      <c r="F272">
        <v>1</v>
      </c>
      <c r="G272">
        <v>0</v>
      </c>
      <c r="H272">
        <v>3153</v>
      </c>
      <c r="I272">
        <v>1560</v>
      </c>
      <c r="J272">
        <v>360</v>
      </c>
      <c r="K272">
        <v>1</v>
      </c>
      <c r="L272">
        <v>1</v>
      </c>
    </row>
    <row r="273" spans="1:12" x14ac:dyDescent="0.35">
      <c r="A273" t="s">
        <v>318</v>
      </c>
      <c r="B273">
        <v>143</v>
      </c>
      <c r="C273">
        <v>2</v>
      </c>
      <c r="D273">
        <v>0</v>
      </c>
      <c r="E273" s="1">
        <v>0</v>
      </c>
      <c r="F273">
        <v>1</v>
      </c>
      <c r="G273">
        <v>0</v>
      </c>
      <c r="H273">
        <v>5417</v>
      </c>
      <c r="I273">
        <v>0</v>
      </c>
      <c r="J273">
        <v>480</v>
      </c>
      <c r="K273">
        <v>0</v>
      </c>
      <c r="L273">
        <v>1</v>
      </c>
    </row>
    <row r="274" spans="1:12" x14ac:dyDescent="0.35">
      <c r="A274" t="s">
        <v>319</v>
      </c>
      <c r="B274">
        <v>172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2383</v>
      </c>
      <c r="I274">
        <v>3334</v>
      </c>
      <c r="J274">
        <v>360</v>
      </c>
      <c r="K274">
        <v>1</v>
      </c>
      <c r="L274">
        <v>2</v>
      </c>
    </row>
    <row r="275" spans="1:12" x14ac:dyDescent="0.35">
      <c r="A275" t="s">
        <v>320</v>
      </c>
      <c r="B275">
        <v>110</v>
      </c>
      <c r="C275">
        <v>1</v>
      </c>
      <c r="D275">
        <v>1</v>
      </c>
      <c r="E275">
        <v>3</v>
      </c>
      <c r="F275">
        <v>1</v>
      </c>
      <c r="G275">
        <v>0</v>
      </c>
      <c r="H275">
        <v>4416</v>
      </c>
      <c r="I275">
        <v>1250</v>
      </c>
      <c r="J275">
        <v>360</v>
      </c>
      <c r="K275">
        <v>1</v>
      </c>
      <c r="L275">
        <v>1</v>
      </c>
    </row>
    <row r="276" spans="1:12" x14ac:dyDescent="0.35">
      <c r="A276" t="s">
        <v>321</v>
      </c>
      <c r="B276">
        <v>200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6875</v>
      </c>
      <c r="I276">
        <v>0</v>
      </c>
      <c r="J276">
        <v>360</v>
      </c>
      <c r="K276">
        <v>1</v>
      </c>
      <c r="L276">
        <v>2</v>
      </c>
    </row>
    <row r="277" spans="1:12" x14ac:dyDescent="0.35">
      <c r="A277" t="s">
        <v>322</v>
      </c>
      <c r="B277">
        <v>135</v>
      </c>
      <c r="C277">
        <v>2</v>
      </c>
      <c r="D277">
        <v>1</v>
      </c>
      <c r="E277">
        <v>1</v>
      </c>
      <c r="F277">
        <v>1</v>
      </c>
      <c r="G277">
        <v>0</v>
      </c>
      <c r="H277">
        <v>4666</v>
      </c>
      <c r="I277">
        <v>0</v>
      </c>
      <c r="J277">
        <v>360</v>
      </c>
      <c r="K277">
        <v>1</v>
      </c>
      <c r="L277">
        <v>1</v>
      </c>
    </row>
    <row r="278" spans="1:12" x14ac:dyDescent="0.35">
      <c r="A278" t="s">
        <v>323</v>
      </c>
      <c r="B278">
        <v>151</v>
      </c>
      <c r="C278">
        <v>2</v>
      </c>
      <c r="D278">
        <v>0</v>
      </c>
      <c r="E278">
        <v>0</v>
      </c>
      <c r="F278">
        <v>1</v>
      </c>
      <c r="G278">
        <v>0</v>
      </c>
      <c r="H278">
        <v>5000</v>
      </c>
      <c r="I278">
        <v>2541</v>
      </c>
      <c r="J278">
        <v>480</v>
      </c>
      <c r="K278">
        <v>1</v>
      </c>
      <c r="L278">
        <v>3</v>
      </c>
    </row>
    <row r="279" spans="1:12" x14ac:dyDescent="0.35">
      <c r="A279" t="s">
        <v>324</v>
      </c>
      <c r="B279">
        <v>113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2014</v>
      </c>
      <c r="I279">
        <v>2925</v>
      </c>
      <c r="J279">
        <v>360</v>
      </c>
      <c r="K279">
        <v>1</v>
      </c>
      <c r="L279">
        <v>1</v>
      </c>
    </row>
    <row r="280" spans="1:12" x14ac:dyDescent="0.35">
      <c r="A280" t="s">
        <v>325</v>
      </c>
      <c r="B280">
        <v>93</v>
      </c>
      <c r="C280">
        <v>1</v>
      </c>
      <c r="D280">
        <v>1</v>
      </c>
      <c r="E280">
        <v>0</v>
      </c>
      <c r="F280">
        <v>2</v>
      </c>
      <c r="G280">
        <v>0</v>
      </c>
      <c r="H280">
        <v>1800</v>
      </c>
      <c r="I280">
        <v>2934</v>
      </c>
      <c r="J280">
        <v>360</v>
      </c>
      <c r="K280">
        <v>0</v>
      </c>
      <c r="L280">
        <v>1</v>
      </c>
    </row>
    <row r="281" spans="1:12" x14ac:dyDescent="0.35">
      <c r="A281" t="s">
        <v>326</v>
      </c>
      <c r="B281">
        <v>105</v>
      </c>
      <c r="C281">
        <v>1</v>
      </c>
      <c r="D281">
        <v>1</v>
      </c>
      <c r="E281" s="1">
        <v>0</v>
      </c>
      <c r="F281">
        <v>2</v>
      </c>
      <c r="G281">
        <v>0</v>
      </c>
      <c r="H281">
        <v>2875</v>
      </c>
      <c r="I281">
        <v>1750</v>
      </c>
      <c r="J281">
        <v>360</v>
      </c>
      <c r="K281">
        <v>1</v>
      </c>
      <c r="L281">
        <v>2</v>
      </c>
    </row>
    <row r="282" spans="1:12" x14ac:dyDescent="0.35">
      <c r="A282" t="s">
        <v>327</v>
      </c>
      <c r="B282">
        <v>132</v>
      </c>
      <c r="C282">
        <v>2</v>
      </c>
      <c r="D282">
        <v>0</v>
      </c>
      <c r="E282">
        <v>0</v>
      </c>
      <c r="F282">
        <v>1</v>
      </c>
      <c r="G282">
        <v>0</v>
      </c>
      <c r="H282">
        <v>5000</v>
      </c>
      <c r="I282">
        <v>0</v>
      </c>
      <c r="J282">
        <v>360</v>
      </c>
      <c r="K282">
        <v>1</v>
      </c>
      <c r="L282">
        <v>3</v>
      </c>
    </row>
    <row r="283" spans="1:12" x14ac:dyDescent="0.35">
      <c r="A283" t="s">
        <v>328</v>
      </c>
      <c r="B283">
        <v>96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1625</v>
      </c>
      <c r="I283">
        <v>1803</v>
      </c>
      <c r="J283">
        <v>360</v>
      </c>
      <c r="K283">
        <v>1</v>
      </c>
      <c r="L283">
        <v>1</v>
      </c>
    </row>
    <row r="284" spans="1:12" x14ac:dyDescent="0.35">
      <c r="A284" t="s">
        <v>329</v>
      </c>
      <c r="B284">
        <v>140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4000</v>
      </c>
      <c r="I284">
        <v>2500</v>
      </c>
      <c r="J284">
        <v>360</v>
      </c>
      <c r="K284">
        <v>1</v>
      </c>
      <c r="L284">
        <v>3</v>
      </c>
    </row>
    <row r="285" spans="1:12" x14ac:dyDescent="0.35">
      <c r="A285" t="s">
        <v>330</v>
      </c>
      <c r="B285">
        <v>1200</v>
      </c>
      <c r="C285">
        <v>1</v>
      </c>
      <c r="D285">
        <v>0</v>
      </c>
      <c r="E285">
        <v>0</v>
      </c>
      <c r="F285">
        <v>2</v>
      </c>
      <c r="G285">
        <v>0</v>
      </c>
      <c r="H285">
        <v>2000</v>
      </c>
      <c r="I285">
        <v>0</v>
      </c>
      <c r="J285">
        <v>360</v>
      </c>
      <c r="K285">
        <v>1</v>
      </c>
      <c r="L285">
        <v>1</v>
      </c>
    </row>
    <row r="286" spans="1:12" x14ac:dyDescent="0.35">
      <c r="A286" t="s">
        <v>331</v>
      </c>
      <c r="B286">
        <v>135</v>
      </c>
      <c r="C286">
        <v>2</v>
      </c>
      <c r="D286">
        <v>0</v>
      </c>
      <c r="E286">
        <v>0</v>
      </c>
      <c r="F286">
        <v>1</v>
      </c>
      <c r="G286">
        <v>0</v>
      </c>
      <c r="H286">
        <v>3762</v>
      </c>
      <c r="I286">
        <v>1666</v>
      </c>
      <c r="J286">
        <v>360</v>
      </c>
      <c r="K286">
        <v>1</v>
      </c>
      <c r="L286">
        <v>3</v>
      </c>
    </row>
    <row r="287" spans="1:12" x14ac:dyDescent="0.35">
      <c r="A287" t="s">
        <v>332</v>
      </c>
      <c r="B287">
        <v>104</v>
      </c>
      <c r="C287">
        <v>2</v>
      </c>
      <c r="D287">
        <v>0</v>
      </c>
      <c r="E287">
        <v>0</v>
      </c>
      <c r="F287">
        <v>1</v>
      </c>
      <c r="G287">
        <v>0</v>
      </c>
      <c r="H287">
        <v>2400</v>
      </c>
      <c r="I287">
        <v>1863</v>
      </c>
      <c r="J287">
        <v>360</v>
      </c>
      <c r="K287">
        <v>0</v>
      </c>
      <c r="L287">
        <v>1</v>
      </c>
    </row>
    <row r="288" spans="1:12" x14ac:dyDescent="0.35">
      <c r="A288" t="s">
        <v>333</v>
      </c>
      <c r="B288">
        <v>480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20233</v>
      </c>
      <c r="I288">
        <v>0</v>
      </c>
      <c r="J288">
        <v>360</v>
      </c>
      <c r="K288">
        <v>1</v>
      </c>
      <c r="L288">
        <v>3</v>
      </c>
    </row>
    <row r="289" spans="1:12" x14ac:dyDescent="0.35">
      <c r="A289" t="s">
        <v>335</v>
      </c>
      <c r="B289">
        <v>84</v>
      </c>
      <c r="C289">
        <v>2</v>
      </c>
      <c r="D289">
        <v>0</v>
      </c>
      <c r="E289">
        <v>0</v>
      </c>
      <c r="F289">
        <v>1</v>
      </c>
      <c r="G289">
        <v>0</v>
      </c>
      <c r="H289">
        <v>2917</v>
      </c>
      <c r="I289">
        <v>0</v>
      </c>
      <c r="J289">
        <v>360</v>
      </c>
      <c r="K289">
        <v>1</v>
      </c>
      <c r="L289">
        <v>2</v>
      </c>
    </row>
    <row r="290" spans="1:12" x14ac:dyDescent="0.35">
      <c r="A290" t="s">
        <v>336</v>
      </c>
      <c r="B290">
        <v>111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2927</v>
      </c>
      <c r="I290">
        <v>2405</v>
      </c>
      <c r="J290">
        <v>360</v>
      </c>
      <c r="K290">
        <v>1</v>
      </c>
      <c r="L290">
        <v>2</v>
      </c>
    </row>
    <row r="291" spans="1:12" x14ac:dyDescent="0.35">
      <c r="A291" t="s">
        <v>337</v>
      </c>
      <c r="B291">
        <v>56</v>
      </c>
      <c r="C291">
        <v>2</v>
      </c>
      <c r="D291">
        <v>0</v>
      </c>
      <c r="E291">
        <v>0</v>
      </c>
      <c r="F291">
        <v>1</v>
      </c>
      <c r="G291">
        <v>0</v>
      </c>
      <c r="H291">
        <v>2507</v>
      </c>
      <c r="I291">
        <v>0</v>
      </c>
      <c r="J291">
        <v>360</v>
      </c>
      <c r="K291">
        <v>1</v>
      </c>
      <c r="L291">
        <v>3</v>
      </c>
    </row>
    <row r="292" spans="1:12" x14ac:dyDescent="0.35">
      <c r="A292" t="s">
        <v>339</v>
      </c>
      <c r="B292">
        <v>159</v>
      </c>
      <c r="C292">
        <v>2</v>
      </c>
      <c r="D292">
        <v>1</v>
      </c>
      <c r="E292">
        <v>0</v>
      </c>
      <c r="F292">
        <v>1</v>
      </c>
      <c r="G292">
        <v>0</v>
      </c>
      <c r="H292">
        <v>2473</v>
      </c>
      <c r="I292">
        <v>1843</v>
      </c>
      <c r="J292">
        <v>360</v>
      </c>
      <c r="K292">
        <v>1</v>
      </c>
      <c r="L292">
        <v>3</v>
      </c>
    </row>
    <row r="293" spans="1:12" x14ac:dyDescent="0.35">
      <c r="A293" t="s">
        <v>340</v>
      </c>
      <c r="B293">
        <v>111</v>
      </c>
      <c r="C293">
        <v>1</v>
      </c>
      <c r="D293">
        <v>1</v>
      </c>
      <c r="E293">
        <v>1</v>
      </c>
      <c r="F293">
        <v>2</v>
      </c>
      <c r="G293">
        <v>0</v>
      </c>
      <c r="H293">
        <v>3399</v>
      </c>
      <c r="I293">
        <v>1640</v>
      </c>
      <c r="J293">
        <v>180</v>
      </c>
      <c r="K293">
        <v>1</v>
      </c>
      <c r="L293">
        <v>1</v>
      </c>
    </row>
    <row r="294" spans="1:12" x14ac:dyDescent="0.35">
      <c r="A294" t="s">
        <v>341</v>
      </c>
      <c r="B294">
        <v>120</v>
      </c>
      <c r="C294">
        <v>1</v>
      </c>
      <c r="D294">
        <v>1</v>
      </c>
      <c r="E294">
        <v>2</v>
      </c>
      <c r="F294">
        <v>1</v>
      </c>
      <c r="G294">
        <v>0</v>
      </c>
      <c r="H294">
        <v>3717</v>
      </c>
      <c r="I294">
        <v>0</v>
      </c>
      <c r="J294">
        <v>360</v>
      </c>
      <c r="K294">
        <v>1</v>
      </c>
      <c r="L294">
        <v>2</v>
      </c>
    </row>
    <row r="295" spans="1:12" x14ac:dyDescent="0.35">
      <c r="A295" t="s">
        <v>344</v>
      </c>
      <c r="B295">
        <v>155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10000</v>
      </c>
      <c r="I295">
        <v>0</v>
      </c>
      <c r="J295">
        <v>360</v>
      </c>
      <c r="K295">
        <v>1</v>
      </c>
      <c r="L295">
        <v>3</v>
      </c>
    </row>
    <row r="296" spans="1:12" x14ac:dyDescent="0.35">
      <c r="A296" t="s">
        <v>345</v>
      </c>
      <c r="B296">
        <v>115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2400</v>
      </c>
      <c r="I296">
        <v>2167</v>
      </c>
      <c r="J296">
        <v>360</v>
      </c>
      <c r="K296">
        <v>1</v>
      </c>
      <c r="L296">
        <v>2</v>
      </c>
    </row>
    <row r="297" spans="1:12" x14ac:dyDescent="0.35">
      <c r="A297" t="s">
        <v>346</v>
      </c>
      <c r="B297">
        <v>124</v>
      </c>
      <c r="C297">
        <v>1</v>
      </c>
      <c r="D297">
        <v>1</v>
      </c>
      <c r="E297">
        <v>3</v>
      </c>
      <c r="F297">
        <v>1</v>
      </c>
      <c r="G297">
        <v>0</v>
      </c>
      <c r="H297">
        <v>4342</v>
      </c>
      <c r="I297">
        <v>189</v>
      </c>
      <c r="J297">
        <v>360</v>
      </c>
      <c r="K297">
        <v>1</v>
      </c>
      <c r="L297">
        <v>2</v>
      </c>
    </row>
    <row r="298" spans="1:12" x14ac:dyDescent="0.35">
      <c r="A298" t="s">
        <v>347</v>
      </c>
      <c r="B298">
        <v>3114.6</v>
      </c>
      <c r="C298">
        <v>1</v>
      </c>
      <c r="D298">
        <v>1</v>
      </c>
      <c r="E298">
        <v>2</v>
      </c>
      <c r="F298">
        <v>2</v>
      </c>
      <c r="G298">
        <v>0</v>
      </c>
      <c r="H298">
        <v>3601</v>
      </c>
      <c r="I298">
        <v>1590</v>
      </c>
      <c r="J298">
        <v>360</v>
      </c>
      <c r="K298">
        <v>1</v>
      </c>
      <c r="L298">
        <v>3</v>
      </c>
    </row>
    <row r="299" spans="1:12" x14ac:dyDescent="0.35">
      <c r="A299" t="s">
        <v>349</v>
      </c>
      <c r="B299">
        <v>300</v>
      </c>
      <c r="C299">
        <v>1</v>
      </c>
      <c r="D299">
        <v>1</v>
      </c>
      <c r="E299">
        <v>3</v>
      </c>
      <c r="F299">
        <v>1</v>
      </c>
      <c r="G299">
        <v>0</v>
      </c>
      <c r="H299">
        <v>15000</v>
      </c>
      <c r="I299">
        <v>0</v>
      </c>
      <c r="J299">
        <v>360</v>
      </c>
      <c r="K299">
        <v>1</v>
      </c>
      <c r="L299">
        <v>3</v>
      </c>
    </row>
    <row r="300" spans="1:12" x14ac:dyDescent="0.35">
      <c r="A300" t="s">
        <v>350</v>
      </c>
      <c r="B300">
        <v>376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8666</v>
      </c>
      <c r="I300">
        <v>4983</v>
      </c>
      <c r="J300">
        <v>360</v>
      </c>
      <c r="K300">
        <v>0</v>
      </c>
      <c r="L300">
        <v>3</v>
      </c>
    </row>
    <row r="301" spans="1:12" x14ac:dyDescent="0.35">
      <c r="A301" t="s">
        <v>351</v>
      </c>
      <c r="B301">
        <v>130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4917</v>
      </c>
      <c r="I301">
        <v>0</v>
      </c>
      <c r="J301">
        <v>360</v>
      </c>
      <c r="K301">
        <v>0</v>
      </c>
      <c r="L301">
        <v>3</v>
      </c>
    </row>
    <row r="302" spans="1:12" x14ac:dyDescent="0.35">
      <c r="A302" t="s">
        <v>352</v>
      </c>
      <c r="B302">
        <v>184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5818</v>
      </c>
      <c r="I302">
        <v>2160</v>
      </c>
      <c r="J302">
        <v>360</v>
      </c>
      <c r="K302">
        <v>1</v>
      </c>
      <c r="L302">
        <v>2</v>
      </c>
    </row>
    <row r="303" spans="1:12" x14ac:dyDescent="0.35">
      <c r="A303" t="s">
        <v>353</v>
      </c>
      <c r="B303">
        <v>110</v>
      </c>
      <c r="C303">
        <v>2</v>
      </c>
      <c r="D303">
        <v>1</v>
      </c>
      <c r="E303">
        <v>0</v>
      </c>
      <c r="F303">
        <v>1</v>
      </c>
      <c r="G303">
        <v>0</v>
      </c>
      <c r="H303">
        <v>4333</v>
      </c>
      <c r="I303">
        <v>2451</v>
      </c>
      <c r="J303">
        <v>360</v>
      </c>
      <c r="K303">
        <v>1</v>
      </c>
      <c r="L303">
        <v>1</v>
      </c>
    </row>
    <row r="304" spans="1:12" x14ac:dyDescent="0.35">
      <c r="A304" t="s">
        <v>354</v>
      </c>
      <c r="B304">
        <v>67</v>
      </c>
      <c r="C304">
        <v>2</v>
      </c>
      <c r="D304">
        <v>0</v>
      </c>
      <c r="E304">
        <v>0</v>
      </c>
      <c r="F304">
        <v>1</v>
      </c>
      <c r="G304">
        <v>0</v>
      </c>
      <c r="H304">
        <v>2500</v>
      </c>
      <c r="I304">
        <v>0</v>
      </c>
      <c r="J304">
        <v>360</v>
      </c>
      <c r="K304">
        <v>1</v>
      </c>
      <c r="L304">
        <v>1</v>
      </c>
    </row>
    <row r="305" spans="1:12" x14ac:dyDescent="0.35">
      <c r="A305" t="s">
        <v>355</v>
      </c>
      <c r="B305">
        <v>117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4384</v>
      </c>
      <c r="I305">
        <v>1793</v>
      </c>
      <c r="J305">
        <v>360</v>
      </c>
      <c r="K305">
        <v>1</v>
      </c>
      <c r="L305">
        <v>1</v>
      </c>
    </row>
    <row r="306" spans="1:12" x14ac:dyDescent="0.35">
      <c r="A306" t="s">
        <v>356</v>
      </c>
      <c r="B306">
        <v>98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2935</v>
      </c>
      <c r="I306">
        <v>0</v>
      </c>
      <c r="J306">
        <v>360</v>
      </c>
      <c r="K306">
        <v>1</v>
      </c>
      <c r="L306">
        <v>2</v>
      </c>
    </row>
    <row r="307" spans="1:12" x14ac:dyDescent="0.35">
      <c r="A307" t="s">
        <v>357</v>
      </c>
      <c r="B307">
        <v>71</v>
      </c>
      <c r="C307">
        <v>1</v>
      </c>
      <c r="D307">
        <v>0</v>
      </c>
      <c r="E307" s="1">
        <v>0</v>
      </c>
      <c r="F307">
        <v>1</v>
      </c>
      <c r="G307">
        <v>0</v>
      </c>
      <c r="H307">
        <v>2833</v>
      </c>
      <c r="I307">
        <v>0</v>
      </c>
      <c r="J307">
        <v>360</v>
      </c>
      <c r="K307">
        <v>1</v>
      </c>
      <c r="L307">
        <v>1</v>
      </c>
    </row>
    <row r="308" spans="1:12" x14ac:dyDescent="0.35">
      <c r="A308" t="s">
        <v>358</v>
      </c>
      <c r="B308">
        <v>490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63337</v>
      </c>
      <c r="I308">
        <v>0</v>
      </c>
      <c r="J308">
        <v>180</v>
      </c>
      <c r="K308">
        <v>1</v>
      </c>
      <c r="L308">
        <v>1</v>
      </c>
    </row>
    <row r="309" spans="1:12" x14ac:dyDescent="0.35">
      <c r="A309" t="s">
        <v>359</v>
      </c>
      <c r="B309">
        <v>182</v>
      </c>
      <c r="C309">
        <v>2</v>
      </c>
      <c r="D309">
        <v>1</v>
      </c>
      <c r="E309">
        <v>1</v>
      </c>
      <c r="F309">
        <v>1</v>
      </c>
      <c r="G309">
        <v>1</v>
      </c>
      <c r="H309">
        <v>9833</v>
      </c>
      <c r="I309">
        <v>1833</v>
      </c>
      <c r="J309">
        <v>180</v>
      </c>
      <c r="K309">
        <v>1</v>
      </c>
      <c r="L309">
        <v>1</v>
      </c>
    </row>
    <row r="310" spans="1:12" x14ac:dyDescent="0.35">
      <c r="A310" t="s">
        <v>360</v>
      </c>
      <c r="B310">
        <v>70</v>
      </c>
      <c r="C310">
        <v>1</v>
      </c>
      <c r="D310">
        <v>1</v>
      </c>
      <c r="E310" s="1">
        <v>0</v>
      </c>
      <c r="F310">
        <v>1</v>
      </c>
      <c r="G310">
        <v>1</v>
      </c>
      <c r="H310">
        <v>5503</v>
      </c>
      <c r="I310">
        <v>4490</v>
      </c>
      <c r="J310">
        <v>360</v>
      </c>
      <c r="K310">
        <v>1</v>
      </c>
      <c r="L310">
        <v>2</v>
      </c>
    </row>
    <row r="311" spans="1:12" x14ac:dyDescent="0.35">
      <c r="A311" t="s">
        <v>361</v>
      </c>
      <c r="B311">
        <v>160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5250</v>
      </c>
      <c r="I311">
        <v>688</v>
      </c>
      <c r="J311">
        <v>360</v>
      </c>
      <c r="K311">
        <v>1</v>
      </c>
      <c r="L311">
        <v>3</v>
      </c>
    </row>
    <row r="312" spans="1:12" x14ac:dyDescent="0.35">
      <c r="A312" t="s">
        <v>362</v>
      </c>
      <c r="B312">
        <v>176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2500</v>
      </c>
      <c r="I312">
        <v>4600</v>
      </c>
      <c r="J312">
        <v>360</v>
      </c>
      <c r="K312">
        <v>1</v>
      </c>
      <c r="L312">
        <v>3</v>
      </c>
    </row>
    <row r="313" spans="1:12" x14ac:dyDescent="0.35">
      <c r="A313" t="s">
        <v>363</v>
      </c>
      <c r="B313">
        <v>0</v>
      </c>
      <c r="C313">
        <v>2</v>
      </c>
      <c r="D313">
        <v>0</v>
      </c>
      <c r="E313">
        <v>3</v>
      </c>
      <c r="F313">
        <v>2</v>
      </c>
      <c r="G313">
        <v>0</v>
      </c>
      <c r="H313">
        <v>1830</v>
      </c>
      <c r="I313">
        <v>0</v>
      </c>
      <c r="J313">
        <v>360</v>
      </c>
      <c r="K313">
        <v>0</v>
      </c>
      <c r="L313">
        <v>1</v>
      </c>
    </row>
    <row r="314" spans="1:12" x14ac:dyDescent="0.35">
      <c r="A314" t="s">
        <v>364</v>
      </c>
      <c r="B314">
        <v>71</v>
      </c>
      <c r="C314">
        <v>2</v>
      </c>
      <c r="D314">
        <v>0</v>
      </c>
      <c r="E314">
        <v>0</v>
      </c>
      <c r="F314">
        <v>1</v>
      </c>
      <c r="G314">
        <v>0</v>
      </c>
      <c r="H314">
        <v>4160</v>
      </c>
      <c r="I314">
        <v>0</v>
      </c>
      <c r="J314">
        <v>360</v>
      </c>
      <c r="K314">
        <v>1</v>
      </c>
      <c r="L314">
        <v>2</v>
      </c>
    </row>
    <row r="315" spans="1:12" x14ac:dyDescent="0.35">
      <c r="A315" t="s">
        <v>365</v>
      </c>
      <c r="B315">
        <v>173</v>
      </c>
      <c r="C315">
        <v>1</v>
      </c>
      <c r="D315">
        <v>1</v>
      </c>
      <c r="E315">
        <v>3</v>
      </c>
      <c r="F315">
        <v>2</v>
      </c>
      <c r="G315">
        <v>0</v>
      </c>
      <c r="H315">
        <v>2647</v>
      </c>
      <c r="I315">
        <v>1587</v>
      </c>
      <c r="J315">
        <v>360</v>
      </c>
      <c r="K315">
        <v>1</v>
      </c>
      <c r="L315">
        <v>3</v>
      </c>
    </row>
    <row r="316" spans="1:12" x14ac:dyDescent="0.35">
      <c r="A316" t="s">
        <v>366</v>
      </c>
      <c r="B316">
        <v>46</v>
      </c>
      <c r="C316">
        <v>2</v>
      </c>
      <c r="D316">
        <v>0</v>
      </c>
      <c r="E316">
        <v>0</v>
      </c>
      <c r="F316">
        <v>1</v>
      </c>
      <c r="G316">
        <v>0</v>
      </c>
      <c r="H316">
        <v>2378</v>
      </c>
      <c r="I316">
        <v>0</v>
      </c>
      <c r="J316">
        <v>360</v>
      </c>
      <c r="K316">
        <v>1</v>
      </c>
      <c r="L316">
        <v>3</v>
      </c>
    </row>
    <row r="317" spans="1:12" x14ac:dyDescent="0.35">
      <c r="A317" t="s">
        <v>367</v>
      </c>
      <c r="B317">
        <v>158</v>
      </c>
      <c r="C317">
        <v>1</v>
      </c>
      <c r="D317">
        <v>1</v>
      </c>
      <c r="E317">
        <v>1</v>
      </c>
      <c r="F317">
        <v>2</v>
      </c>
      <c r="G317">
        <v>0</v>
      </c>
      <c r="H317">
        <v>4554</v>
      </c>
      <c r="I317">
        <v>1229</v>
      </c>
      <c r="J317">
        <v>360</v>
      </c>
      <c r="K317">
        <v>1</v>
      </c>
      <c r="L317">
        <v>1</v>
      </c>
    </row>
    <row r="318" spans="1:12" x14ac:dyDescent="0.35">
      <c r="A318" t="s">
        <v>368</v>
      </c>
      <c r="B318">
        <v>74</v>
      </c>
      <c r="C318">
        <v>1</v>
      </c>
      <c r="D318">
        <v>1</v>
      </c>
      <c r="E318">
        <v>3</v>
      </c>
      <c r="F318">
        <v>2</v>
      </c>
      <c r="G318">
        <v>0</v>
      </c>
      <c r="H318">
        <v>3173</v>
      </c>
      <c r="I318">
        <v>0</v>
      </c>
      <c r="J318">
        <v>360</v>
      </c>
      <c r="K318">
        <v>1</v>
      </c>
      <c r="L318">
        <v>2</v>
      </c>
    </row>
    <row r="319" spans="1:12" x14ac:dyDescent="0.35">
      <c r="A319" t="s">
        <v>369</v>
      </c>
      <c r="B319">
        <v>125</v>
      </c>
      <c r="C319">
        <v>1</v>
      </c>
      <c r="D319">
        <v>1</v>
      </c>
      <c r="E319">
        <v>2</v>
      </c>
      <c r="F319">
        <v>1</v>
      </c>
      <c r="G319">
        <v>0</v>
      </c>
      <c r="H319">
        <v>2583</v>
      </c>
      <c r="I319">
        <v>2330</v>
      </c>
      <c r="J319">
        <v>360</v>
      </c>
      <c r="K319">
        <v>1</v>
      </c>
      <c r="L319">
        <v>3</v>
      </c>
    </row>
    <row r="320" spans="1:12" x14ac:dyDescent="0.35">
      <c r="A320" t="s">
        <v>370</v>
      </c>
      <c r="B320">
        <v>160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2499</v>
      </c>
      <c r="I320">
        <v>2458</v>
      </c>
      <c r="J320">
        <v>360</v>
      </c>
      <c r="K320">
        <v>1</v>
      </c>
      <c r="L320">
        <v>2</v>
      </c>
    </row>
    <row r="321" spans="1:12" x14ac:dyDescent="0.35">
      <c r="A321" t="s">
        <v>371</v>
      </c>
      <c r="B321">
        <v>152</v>
      </c>
      <c r="C321">
        <v>1</v>
      </c>
      <c r="D321">
        <v>1</v>
      </c>
      <c r="E321" s="1">
        <v>0</v>
      </c>
      <c r="F321">
        <v>2</v>
      </c>
      <c r="G321">
        <v>0</v>
      </c>
      <c r="H321">
        <v>3523</v>
      </c>
      <c r="I321">
        <v>3230</v>
      </c>
      <c r="J321">
        <v>360</v>
      </c>
      <c r="K321">
        <v>0</v>
      </c>
      <c r="L321">
        <v>3</v>
      </c>
    </row>
    <row r="322" spans="1:12" x14ac:dyDescent="0.35">
      <c r="A322" t="s">
        <v>372</v>
      </c>
      <c r="B322">
        <v>126</v>
      </c>
      <c r="C322">
        <v>1</v>
      </c>
      <c r="D322">
        <v>1</v>
      </c>
      <c r="E322">
        <v>2</v>
      </c>
      <c r="F322">
        <v>2</v>
      </c>
      <c r="G322">
        <v>0</v>
      </c>
      <c r="H322">
        <v>3083</v>
      </c>
      <c r="I322">
        <v>2168</v>
      </c>
      <c r="J322">
        <v>360</v>
      </c>
      <c r="K322">
        <v>1</v>
      </c>
      <c r="L322">
        <v>1</v>
      </c>
    </row>
    <row r="323" spans="1:12" x14ac:dyDescent="0.35">
      <c r="A323" t="s">
        <v>374</v>
      </c>
      <c r="B323">
        <v>187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2625</v>
      </c>
      <c r="I323">
        <v>6250</v>
      </c>
      <c r="J323">
        <v>360</v>
      </c>
      <c r="K323">
        <v>1</v>
      </c>
      <c r="L323">
        <v>3</v>
      </c>
    </row>
    <row r="324" spans="1:12" x14ac:dyDescent="0.35">
      <c r="A324" t="s">
        <v>375</v>
      </c>
      <c r="B324">
        <v>228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9083</v>
      </c>
      <c r="I324">
        <v>0</v>
      </c>
      <c r="J324">
        <v>360</v>
      </c>
      <c r="K324">
        <v>1</v>
      </c>
      <c r="L324">
        <v>2</v>
      </c>
    </row>
    <row r="325" spans="1:12" x14ac:dyDescent="0.35">
      <c r="A325" t="s">
        <v>376</v>
      </c>
      <c r="B325">
        <v>308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8750</v>
      </c>
      <c r="I325">
        <v>4167</v>
      </c>
      <c r="J325">
        <v>360</v>
      </c>
      <c r="K325">
        <v>1</v>
      </c>
      <c r="L325">
        <v>3</v>
      </c>
    </row>
    <row r="326" spans="1:12" x14ac:dyDescent="0.35">
      <c r="A326" t="s">
        <v>377</v>
      </c>
      <c r="B326">
        <v>95</v>
      </c>
      <c r="C326">
        <v>1</v>
      </c>
      <c r="D326">
        <v>1</v>
      </c>
      <c r="E326">
        <v>3</v>
      </c>
      <c r="F326">
        <v>1</v>
      </c>
      <c r="G326">
        <v>0</v>
      </c>
      <c r="H326">
        <v>2666</v>
      </c>
      <c r="I326">
        <v>2083</v>
      </c>
      <c r="J326">
        <v>360</v>
      </c>
      <c r="K326">
        <v>1</v>
      </c>
      <c r="L326">
        <v>3</v>
      </c>
    </row>
    <row r="327" spans="1:12" x14ac:dyDescent="0.35">
      <c r="A327" t="s">
        <v>378</v>
      </c>
      <c r="B327">
        <v>105</v>
      </c>
      <c r="C327">
        <v>2</v>
      </c>
      <c r="D327">
        <v>1</v>
      </c>
      <c r="E327">
        <v>0</v>
      </c>
      <c r="F327">
        <v>1</v>
      </c>
      <c r="G327">
        <v>1</v>
      </c>
      <c r="H327">
        <v>5500</v>
      </c>
      <c r="I327">
        <v>0</v>
      </c>
      <c r="J327">
        <v>360</v>
      </c>
      <c r="K327">
        <v>0</v>
      </c>
      <c r="L327">
        <v>3</v>
      </c>
    </row>
    <row r="328" spans="1:12" x14ac:dyDescent="0.35">
      <c r="A328" t="s">
        <v>379</v>
      </c>
      <c r="B328">
        <v>130</v>
      </c>
      <c r="C328">
        <v>2</v>
      </c>
      <c r="D328">
        <v>1</v>
      </c>
      <c r="E328">
        <v>0</v>
      </c>
      <c r="F328">
        <v>1</v>
      </c>
      <c r="G328">
        <v>0</v>
      </c>
      <c r="H328">
        <v>2423</v>
      </c>
      <c r="I328">
        <v>505</v>
      </c>
      <c r="J328">
        <v>360</v>
      </c>
      <c r="K328">
        <v>1</v>
      </c>
      <c r="L328">
        <v>2</v>
      </c>
    </row>
    <row r="329" spans="1:12" x14ac:dyDescent="0.35">
      <c r="A329" t="s">
        <v>380</v>
      </c>
      <c r="B329">
        <v>116</v>
      </c>
      <c r="C329">
        <v>2</v>
      </c>
      <c r="D329">
        <v>0</v>
      </c>
      <c r="E329" s="1">
        <v>0</v>
      </c>
      <c r="F329">
        <v>1</v>
      </c>
      <c r="G329">
        <v>0</v>
      </c>
      <c r="H329">
        <v>3813</v>
      </c>
      <c r="I329">
        <v>0</v>
      </c>
      <c r="J329">
        <v>180</v>
      </c>
      <c r="K329">
        <v>1</v>
      </c>
      <c r="L329">
        <v>1</v>
      </c>
    </row>
    <row r="330" spans="1:12" x14ac:dyDescent="0.35">
      <c r="A330" t="s">
        <v>381</v>
      </c>
      <c r="B330">
        <v>165</v>
      </c>
      <c r="C330">
        <v>1</v>
      </c>
      <c r="D330">
        <v>1</v>
      </c>
      <c r="E330">
        <v>2</v>
      </c>
      <c r="F330">
        <v>1</v>
      </c>
      <c r="G330">
        <v>0</v>
      </c>
      <c r="H330">
        <v>8333</v>
      </c>
      <c r="I330">
        <v>3167</v>
      </c>
      <c r="J330">
        <v>360</v>
      </c>
      <c r="K330">
        <v>1</v>
      </c>
      <c r="L330">
        <v>3</v>
      </c>
    </row>
    <row r="331" spans="1:12" x14ac:dyDescent="0.35">
      <c r="A331" t="s">
        <v>382</v>
      </c>
      <c r="B331">
        <v>67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3875</v>
      </c>
      <c r="I331">
        <v>0</v>
      </c>
      <c r="J331">
        <v>360</v>
      </c>
      <c r="K331">
        <v>1</v>
      </c>
      <c r="L331">
        <v>1</v>
      </c>
    </row>
    <row r="332" spans="1:12" x14ac:dyDescent="0.35">
      <c r="A332" t="s">
        <v>383</v>
      </c>
      <c r="B332">
        <v>100</v>
      </c>
      <c r="C332">
        <v>1</v>
      </c>
      <c r="D332">
        <v>1</v>
      </c>
      <c r="E332">
        <v>0</v>
      </c>
      <c r="F332">
        <v>2</v>
      </c>
      <c r="G332">
        <v>0</v>
      </c>
      <c r="H332">
        <v>3000</v>
      </c>
      <c r="I332">
        <v>1666</v>
      </c>
      <c r="J332">
        <v>480</v>
      </c>
      <c r="K332">
        <v>0</v>
      </c>
      <c r="L332">
        <v>1</v>
      </c>
    </row>
    <row r="333" spans="1:12" x14ac:dyDescent="0.35">
      <c r="A333" t="s">
        <v>384</v>
      </c>
      <c r="B333">
        <v>200</v>
      </c>
      <c r="C333">
        <v>1</v>
      </c>
      <c r="D333">
        <v>1</v>
      </c>
      <c r="E333">
        <v>3</v>
      </c>
      <c r="F333">
        <v>1</v>
      </c>
      <c r="G333">
        <v>0</v>
      </c>
      <c r="H333">
        <v>5167</v>
      </c>
      <c r="I333">
        <v>3167</v>
      </c>
      <c r="J333">
        <v>360</v>
      </c>
      <c r="K333">
        <v>1</v>
      </c>
      <c r="L333">
        <v>2</v>
      </c>
    </row>
    <row r="334" spans="1:12" x14ac:dyDescent="0.35">
      <c r="A334" t="s">
        <v>385</v>
      </c>
      <c r="B334">
        <v>81</v>
      </c>
      <c r="C334">
        <v>2</v>
      </c>
      <c r="D334">
        <v>0</v>
      </c>
      <c r="E334">
        <v>1</v>
      </c>
      <c r="F334">
        <v>1</v>
      </c>
      <c r="G334">
        <v>0</v>
      </c>
      <c r="H334">
        <v>4723</v>
      </c>
      <c r="I334">
        <v>0</v>
      </c>
      <c r="J334">
        <v>360</v>
      </c>
      <c r="K334">
        <v>1</v>
      </c>
      <c r="L334">
        <v>2</v>
      </c>
    </row>
    <row r="335" spans="1:12" x14ac:dyDescent="0.35">
      <c r="A335" t="s">
        <v>386</v>
      </c>
      <c r="B335">
        <v>236</v>
      </c>
      <c r="C335">
        <v>1</v>
      </c>
      <c r="D335">
        <v>1</v>
      </c>
      <c r="E335">
        <v>2</v>
      </c>
      <c r="F335">
        <v>1</v>
      </c>
      <c r="G335">
        <v>0</v>
      </c>
      <c r="H335">
        <v>5000</v>
      </c>
      <c r="I335">
        <v>3667</v>
      </c>
      <c r="J335">
        <v>360</v>
      </c>
      <c r="K335">
        <v>1</v>
      </c>
      <c r="L335">
        <v>2</v>
      </c>
    </row>
    <row r="336" spans="1:12" x14ac:dyDescent="0.35">
      <c r="A336" t="s">
        <v>387</v>
      </c>
      <c r="B336">
        <v>130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4750</v>
      </c>
      <c r="I336">
        <v>2333</v>
      </c>
      <c r="J336">
        <v>360</v>
      </c>
      <c r="K336">
        <v>1</v>
      </c>
      <c r="L336">
        <v>1</v>
      </c>
    </row>
    <row r="337" spans="1:12" x14ac:dyDescent="0.35">
      <c r="A337" t="s">
        <v>389</v>
      </c>
      <c r="B337">
        <v>141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6822</v>
      </c>
      <c r="I337">
        <v>0</v>
      </c>
      <c r="J337">
        <v>360</v>
      </c>
      <c r="K337">
        <v>1</v>
      </c>
      <c r="L337">
        <v>3</v>
      </c>
    </row>
    <row r="338" spans="1:12" x14ac:dyDescent="0.35">
      <c r="A338" t="s">
        <v>390</v>
      </c>
      <c r="B338">
        <v>133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6216</v>
      </c>
      <c r="I338">
        <v>0</v>
      </c>
      <c r="J338">
        <v>360</v>
      </c>
      <c r="K338">
        <v>1</v>
      </c>
      <c r="L338">
        <v>3</v>
      </c>
    </row>
    <row r="339" spans="1:12" x14ac:dyDescent="0.35">
      <c r="A339" t="s">
        <v>391</v>
      </c>
      <c r="B339">
        <v>96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2500</v>
      </c>
      <c r="I339">
        <v>0</v>
      </c>
      <c r="J339">
        <v>480</v>
      </c>
      <c r="K339">
        <v>1</v>
      </c>
      <c r="L339">
        <v>2</v>
      </c>
    </row>
    <row r="340" spans="1:12" x14ac:dyDescent="0.35">
      <c r="A340" t="s">
        <v>392</v>
      </c>
      <c r="B340">
        <v>124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5124</v>
      </c>
      <c r="I340">
        <v>0</v>
      </c>
      <c r="J340">
        <v>360</v>
      </c>
      <c r="K340">
        <v>0</v>
      </c>
      <c r="L340">
        <v>3</v>
      </c>
    </row>
    <row r="341" spans="1:12" x14ac:dyDescent="0.35">
      <c r="A341" t="s">
        <v>393</v>
      </c>
      <c r="B341">
        <v>175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6325</v>
      </c>
      <c r="I341">
        <v>0</v>
      </c>
      <c r="J341">
        <v>360</v>
      </c>
      <c r="K341">
        <v>1</v>
      </c>
      <c r="L341">
        <v>2</v>
      </c>
    </row>
    <row r="342" spans="1:12" x14ac:dyDescent="0.35">
      <c r="A342" t="s">
        <v>394</v>
      </c>
      <c r="B342">
        <v>570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19730</v>
      </c>
      <c r="I342">
        <v>5266</v>
      </c>
      <c r="J342">
        <v>360</v>
      </c>
      <c r="K342">
        <v>1</v>
      </c>
      <c r="L342">
        <v>3</v>
      </c>
    </row>
    <row r="343" spans="1:12" x14ac:dyDescent="0.35">
      <c r="A343" t="s">
        <v>395</v>
      </c>
      <c r="B343">
        <v>55</v>
      </c>
      <c r="C343">
        <v>2</v>
      </c>
      <c r="D343">
        <v>0</v>
      </c>
      <c r="E343">
        <v>0</v>
      </c>
      <c r="F343">
        <v>1</v>
      </c>
      <c r="G343">
        <v>1</v>
      </c>
      <c r="H343">
        <v>15759</v>
      </c>
      <c r="I343">
        <v>0</v>
      </c>
      <c r="J343">
        <v>360</v>
      </c>
      <c r="K343">
        <v>1</v>
      </c>
      <c r="L343">
        <v>2</v>
      </c>
    </row>
    <row r="344" spans="1:12" x14ac:dyDescent="0.35">
      <c r="A344" t="s">
        <v>396</v>
      </c>
      <c r="B344">
        <v>155</v>
      </c>
      <c r="C344">
        <v>1</v>
      </c>
      <c r="D344">
        <v>1</v>
      </c>
      <c r="E344">
        <v>2</v>
      </c>
      <c r="F344">
        <v>1</v>
      </c>
      <c r="G344">
        <v>0</v>
      </c>
      <c r="H344">
        <v>5185</v>
      </c>
      <c r="I344">
        <v>0</v>
      </c>
      <c r="J344">
        <v>360</v>
      </c>
      <c r="K344">
        <v>1</v>
      </c>
      <c r="L344">
        <v>2</v>
      </c>
    </row>
    <row r="345" spans="1:12" x14ac:dyDescent="0.35">
      <c r="A345" t="s">
        <v>397</v>
      </c>
      <c r="B345">
        <v>380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9323</v>
      </c>
      <c r="I345">
        <v>7873</v>
      </c>
      <c r="J345">
        <v>300</v>
      </c>
      <c r="K345">
        <v>1</v>
      </c>
      <c r="L345">
        <v>3</v>
      </c>
    </row>
    <row r="346" spans="1:12" x14ac:dyDescent="0.35">
      <c r="A346" t="s">
        <v>398</v>
      </c>
      <c r="B346">
        <v>111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3062</v>
      </c>
      <c r="I346">
        <v>1987</v>
      </c>
      <c r="J346">
        <v>180</v>
      </c>
      <c r="K346">
        <v>0</v>
      </c>
      <c r="L346">
        <v>1</v>
      </c>
    </row>
    <row r="347" spans="1:12" x14ac:dyDescent="0.35">
      <c r="A347" t="s">
        <v>399</v>
      </c>
      <c r="B347">
        <v>110</v>
      </c>
      <c r="C347">
        <v>2</v>
      </c>
      <c r="D347">
        <v>0</v>
      </c>
      <c r="E347">
        <v>0</v>
      </c>
      <c r="F347">
        <v>1</v>
      </c>
      <c r="G347">
        <v>0</v>
      </c>
      <c r="H347">
        <v>2764</v>
      </c>
      <c r="I347">
        <v>1459</v>
      </c>
      <c r="J347">
        <v>360</v>
      </c>
      <c r="K347">
        <v>1</v>
      </c>
      <c r="L347">
        <v>1</v>
      </c>
    </row>
    <row r="348" spans="1:12" x14ac:dyDescent="0.35">
      <c r="A348" t="s">
        <v>400</v>
      </c>
      <c r="B348">
        <v>120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4817</v>
      </c>
      <c r="I348">
        <v>923</v>
      </c>
      <c r="J348">
        <v>180</v>
      </c>
      <c r="K348">
        <v>1</v>
      </c>
      <c r="L348">
        <v>1</v>
      </c>
    </row>
    <row r="349" spans="1:12" x14ac:dyDescent="0.35">
      <c r="A349" t="s">
        <v>401</v>
      </c>
      <c r="B349">
        <v>130</v>
      </c>
      <c r="C349">
        <v>1</v>
      </c>
      <c r="D349">
        <v>1</v>
      </c>
      <c r="E349">
        <v>3</v>
      </c>
      <c r="F349">
        <v>1</v>
      </c>
      <c r="G349">
        <v>0</v>
      </c>
      <c r="H349">
        <v>8750</v>
      </c>
      <c r="I349">
        <v>4996</v>
      </c>
      <c r="J349">
        <v>360</v>
      </c>
      <c r="K349">
        <v>1</v>
      </c>
      <c r="L349">
        <v>3</v>
      </c>
    </row>
    <row r="350" spans="1:12" x14ac:dyDescent="0.35">
      <c r="A350" t="s">
        <v>403</v>
      </c>
      <c r="B350">
        <v>71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3069</v>
      </c>
      <c r="I350">
        <v>0</v>
      </c>
      <c r="J350">
        <v>480</v>
      </c>
      <c r="K350">
        <v>1</v>
      </c>
      <c r="L350">
        <v>1</v>
      </c>
    </row>
    <row r="351" spans="1:12" x14ac:dyDescent="0.35">
      <c r="A351" t="s">
        <v>404</v>
      </c>
      <c r="B351">
        <v>130</v>
      </c>
      <c r="C351">
        <v>1</v>
      </c>
      <c r="D351">
        <v>1</v>
      </c>
      <c r="E351">
        <v>2</v>
      </c>
      <c r="F351">
        <v>1</v>
      </c>
      <c r="G351">
        <v>0</v>
      </c>
      <c r="H351">
        <v>5391</v>
      </c>
      <c r="I351">
        <v>0</v>
      </c>
      <c r="J351">
        <v>360</v>
      </c>
      <c r="K351">
        <v>1</v>
      </c>
      <c r="L351">
        <v>1</v>
      </c>
    </row>
    <row r="352" spans="1:12" x14ac:dyDescent="0.35">
      <c r="A352" t="s">
        <v>405</v>
      </c>
      <c r="B352">
        <v>128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3333</v>
      </c>
      <c r="I352">
        <v>2500</v>
      </c>
      <c r="J352">
        <v>360</v>
      </c>
      <c r="K352">
        <v>1</v>
      </c>
      <c r="L352">
        <v>2</v>
      </c>
    </row>
    <row r="353" spans="1:12" x14ac:dyDescent="0.35">
      <c r="A353" t="s">
        <v>406</v>
      </c>
      <c r="B353">
        <v>296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5941</v>
      </c>
      <c r="I353">
        <v>4232</v>
      </c>
      <c r="J353">
        <v>360</v>
      </c>
      <c r="K353">
        <v>1</v>
      </c>
      <c r="L353">
        <v>2</v>
      </c>
    </row>
    <row r="354" spans="1:12" x14ac:dyDescent="0.35">
      <c r="A354" t="s">
        <v>407</v>
      </c>
      <c r="B354">
        <v>156</v>
      </c>
      <c r="C354">
        <v>2</v>
      </c>
      <c r="D354">
        <v>0</v>
      </c>
      <c r="E354">
        <v>0</v>
      </c>
      <c r="F354">
        <v>1</v>
      </c>
      <c r="G354">
        <v>0</v>
      </c>
      <c r="H354">
        <v>6000</v>
      </c>
      <c r="I354">
        <v>0</v>
      </c>
      <c r="J354">
        <v>360</v>
      </c>
      <c r="K354">
        <v>1</v>
      </c>
      <c r="L354">
        <v>1</v>
      </c>
    </row>
    <row r="355" spans="1:12" x14ac:dyDescent="0.35">
      <c r="A355" t="s">
        <v>408</v>
      </c>
      <c r="B355">
        <v>128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7167</v>
      </c>
      <c r="I355">
        <v>0</v>
      </c>
      <c r="J355">
        <v>360</v>
      </c>
      <c r="K355">
        <v>1</v>
      </c>
      <c r="L355">
        <v>1</v>
      </c>
    </row>
    <row r="356" spans="1:12" x14ac:dyDescent="0.35">
      <c r="A356" t="s">
        <v>409</v>
      </c>
      <c r="B356">
        <v>100</v>
      </c>
      <c r="C356">
        <v>1</v>
      </c>
      <c r="D356">
        <v>1</v>
      </c>
      <c r="E356">
        <v>2</v>
      </c>
      <c r="F356">
        <v>1</v>
      </c>
      <c r="G356">
        <v>0</v>
      </c>
      <c r="H356">
        <v>4566</v>
      </c>
      <c r="I356">
        <v>0</v>
      </c>
      <c r="J356">
        <v>360</v>
      </c>
      <c r="K356">
        <v>1</v>
      </c>
      <c r="L356">
        <v>1</v>
      </c>
    </row>
    <row r="357" spans="1:12" x14ac:dyDescent="0.35">
      <c r="A357" t="s">
        <v>410</v>
      </c>
      <c r="B357">
        <v>113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3667</v>
      </c>
      <c r="I357">
        <v>0</v>
      </c>
      <c r="J357">
        <v>180</v>
      </c>
      <c r="K357">
        <v>1</v>
      </c>
      <c r="L357">
        <v>1</v>
      </c>
    </row>
    <row r="358" spans="1:12" x14ac:dyDescent="0.35">
      <c r="A358" t="s">
        <v>411</v>
      </c>
      <c r="B358">
        <v>132</v>
      </c>
      <c r="C358">
        <v>1</v>
      </c>
      <c r="D358">
        <v>0</v>
      </c>
      <c r="E358">
        <v>0</v>
      </c>
      <c r="F358">
        <v>2</v>
      </c>
      <c r="G358">
        <v>0</v>
      </c>
      <c r="H358">
        <v>2346</v>
      </c>
      <c r="I358">
        <v>1600</v>
      </c>
      <c r="J358">
        <v>360</v>
      </c>
      <c r="K358">
        <v>1</v>
      </c>
      <c r="L358">
        <v>2</v>
      </c>
    </row>
    <row r="359" spans="1:12" x14ac:dyDescent="0.35">
      <c r="A359" t="s">
        <v>412</v>
      </c>
      <c r="B359">
        <v>0</v>
      </c>
      <c r="C359">
        <v>1</v>
      </c>
      <c r="D359">
        <v>1</v>
      </c>
      <c r="E359">
        <v>0</v>
      </c>
      <c r="F359">
        <v>2</v>
      </c>
      <c r="G359">
        <v>0</v>
      </c>
      <c r="H359">
        <v>3010</v>
      </c>
      <c r="I359">
        <v>3136</v>
      </c>
      <c r="J359">
        <v>360</v>
      </c>
      <c r="K359">
        <v>0</v>
      </c>
      <c r="L359">
        <v>1</v>
      </c>
    </row>
    <row r="360" spans="1:12" x14ac:dyDescent="0.35">
      <c r="A360" t="s">
        <v>413</v>
      </c>
      <c r="B360">
        <v>136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2333</v>
      </c>
      <c r="I360">
        <v>2417</v>
      </c>
      <c r="J360">
        <v>360</v>
      </c>
      <c r="K360">
        <v>1</v>
      </c>
      <c r="L360">
        <v>1</v>
      </c>
    </row>
    <row r="361" spans="1:12" x14ac:dyDescent="0.35">
      <c r="A361" t="s">
        <v>414</v>
      </c>
      <c r="B361">
        <v>125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5488</v>
      </c>
      <c r="I361">
        <v>0</v>
      </c>
      <c r="J361">
        <v>360</v>
      </c>
      <c r="K361">
        <v>1</v>
      </c>
      <c r="L361">
        <v>3</v>
      </c>
    </row>
    <row r="362" spans="1:12" x14ac:dyDescent="0.35">
      <c r="A362" t="s">
        <v>415</v>
      </c>
      <c r="B362">
        <v>185</v>
      </c>
      <c r="C362">
        <v>1</v>
      </c>
      <c r="D362">
        <v>0</v>
      </c>
      <c r="E362">
        <v>3</v>
      </c>
      <c r="F362">
        <v>1</v>
      </c>
      <c r="G362">
        <v>0</v>
      </c>
      <c r="H362">
        <v>9167</v>
      </c>
      <c r="I362">
        <v>0</v>
      </c>
      <c r="J362">
        <v>360</v>
      </c>
      <c r="K362">
        <v>1</v>
      </c>
      <c r="L362">
        <v>3</v>
      </c>
    </row>
    <row r="363" spans="1:12" x14ac:dyDescent="0.35">
      <c r="A363" t="s">
        <v>416</v>
      </c>
      <c r="B363">
        <v>275</v>
      </c>
      <c r="C363">
        <v>1</v>
      </c>
      <c r="D363">
        <v>1</v>
      </c>
      <c r="E363">
        <v>3</v>
      </c>
      <c r="F363">
        <v>1</v>
      </c>
      <c r="G363">
        <v>0</v>
      </c>
      <c r="H363">
        <v>9504</v>
      </c>
      <c r="I363">
        <v>0</v>
      </c>
      <c r="J363">
        <v>360</v>
      </c>
      <c r="K363">
        <v>1</v>
      </c>
      <c r="L363">
        <v>3</v>
      </c>
    </row>
    <row r="364" spans="1:12" x14ac:dyDescent="0.35">
      <c r="A364" t="s">
        <v>418</v>
      </c>
      <c r="B364">
        <v>113</v>
      </c>
      <c r="C364">
        <v>1</v>
      </c>
      <c r="D364">
        <v>1</v>
      </c>
      <c r="E364">
        <v>2</v>
      </c>
      <c r="F364">
        <v>2</v>
      </c>
      <c r="G364">
        <v>0</v>
      </c>
      <c r="H364">
        <v>1993</v>
      </c>
      <c r="I364">
        <v>1625</v>
      </c>
      <c r="J364">
        <v>180</v>
      </c>
      <c r="K364">
        <v>1</v>
      </c>
      <c r="L364">
        <v>2</v>
      </c>
    </row>
    <row r="365" spans="1:12" x14ac:dyDescent="0.35">
      <c r="A365" t="s">
        <v>419</v>
      </c>
      <c r="B365">
        <v>113</v>
      </c>
      <c r="C365">
        <v>1</v>
      </c>
      <c r="D365">
        <v>1</v>
      </c>
      <c r="E365">
        <v>2</v>
      </c>
      <c r="F365">
        <v>1</v>
      </c>
      <c r="G365">
        <v>0</v>
      </c>
      <c r="H365">
        <v>3100</v>
      </c>
      <c r="I365">
        <v>1400</v>
      </c>
      <c r="J365">
        <v>360</v>
      </c>
      <c r="K365">
        <v>1</v>
      </c>
      <c r="L365">
        <v>1</v>
      </c>
    </row>
    <row r="366" spans="1:12" x14ac:dyDescent="0.35">
      <c r="A366" t="s">
        <v>421</v>
      </c>
      <c r="B366">
        <v>71</v>
      </c>
      <c r="C366">
        <v>2</v>
      </c>
      <c r="D366">
        <v>0</v>
      </c>
      <c r="E366">
        <v>0</v>
      </c>
      <c r="F366">
        <v>1</v>
      </c>
      <c r="G366">
        <v>0</v>
      </c>
      <c r="H366">
        <v>3180</v>
      </c>
      <c r="I366">
        <v>0</v>
      </c>
      <c r="J366">
        <v>360</v>
      </c>
      <c r="K366">
        <v>0</v>
      </c>
      <c r="L366">
        <v>1</v>
      </c>
    </row>
    <row r="367" spans="1:12" x14ac:dyDescent="0.35">
      <c r="A367" t="s">
        <v>422</v>
      </c>
      <c r="B367">
        <v>95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3033</v>
      </c>
      <c r="I367">
        <v>1459</v>
      </c>
      <c r="J367">
        <v>360</v>
      </c>
      <c r="K367">
        <v>1</v>
      </c>
      <c r="L367">
        <v>1</v>
      </c>
    </row>
    <row r="368" spans="1:12" x14ac:dyDescent="0.35">
      <c r="A368" t="s">
        <v>423</v>
      </c>
      <c r="B368">
        <v>109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3902</v>
      </c>
      <c r="I368">
        <v>1666</v>
      </c>
      <c r="J368">
        <v>360</v>
      </c>
      <c r="K368">
        <v>1</v>
      </c>
      <c r="L368">
        <v>3</v>
      </c>
    </row>
    <row r="369" spans="1:12" x14ac:dyDescent="0.35">
      <c r="A369" t="s">
        <v>424</v>
      </c>
      <c r="B369">
        <v>103</v>
      </c>
      <c r="C369">
        <v>2</v>
      </c>
      <c r="D369">
        <v>0</v>
      </c>
      <c r="E369">
        <v>0</v>
      </c>
      <c r="F369">
        <v>1</v>
      </c>
      <c r="G369">
        <v>0</v>
      </c>
      <c r="H369">
        <v>1500</v>
      </c>
      <c r="I369">
        <v>1800</v>
      </c>
      <c r="J369">
        <v>360</v>
      </c>
      <c r="K369">
        <v>0</v>
      </c>
      <c r="L369">
        <v>2</v>
      </c>
    </row>
    <row r="370" spans="1:12" x14ac:dyDescent="0.35">
      <c r="A370" t="s">
        <v>425</v>
      </c>
      <c r="B370">
        <v>45</v>
      </c>
      <c r="C370">
        <v>1</v>
      </c>
      <c r="D370">
        <v>1</v>
      </c>
      <c r="E370">
        <v>2</v>
      </c>
      <c r="F370">
        <v>2</v>
      </c>
      <c r="G370">
        <v>0</v>
      </c>
      <c r="H370">
        <v>2889</v>
      </c>
      <c r="I370">
        <v>0</v>
      </c>
      <c r="J370">
        <v>180</v>
      </c>
      <c r="K370">
        <v>0</v>
      </c>
      <c r="L370">
        <v>1</v>
      </c>
    </row>
    <row r="371" spans="1:12" x14ac:dyDescent="0.35">
      <c r="A371" t="s">
        <v>426</v>
      </c>
      <c r="B371">
        <v>65</v>
      </c>
      <c r="C371">
        <v>1</v>
      </c>
      <c r="D371">
        <v>0</v>
      </c>
      <c r="E371">
        <v>0</v>
      </c>
      <c r="F371">
        <v>2</v>
      </c>
      <c r="G371">
        <v>0</v>
      </c>
      <c r="H371">
        <v>2755</v>
      </c>
      <c r="I371">
        <v>0</v>
      </c>
      <c r="J371">
        <v>300</v>
      </c>
      <c r="K371">
        <v>1</v>
      </c>
      <c r="L371">
        <v>3</v>
      </c>
    </row>
    <row r="372" spans="1:12" x14ac:dyDescent="0.35">
      <c r="A372" t="s">
        <v>427</v>
      </c>
      <c r="B372">
        <v>103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2500</v>
      </c>
      <c r="I372">
        <v>20000</v>
      </c>
      <c r="J372">
        <v>360</v>
      </c>
      <c r="K372">
        <v>1</v>
      </c>
      <c r="L372">
        <v>2</v>
      </c>
    </row>
    <row r="373" spans="1:12" x14ac:dyDescent="0.35">
      <c r="A373" t="s">
        <v>428</v>
      </c>
      <c r="B373">
        <v>53</v>
      </c>
      <c r="C373">
        <v>2</v>
      </c>
      <c r="D373">
        <v>0</v>
      </c>
      <c r="E373">
        <v>0</v>
      </c>
      <c r="F373">
        <v>2</v>
      </c>
      <c r="G373">
        <v>0</v>
      </c>
      <c r="H373">
        <v>1963</v>
      </c>
      <c r="I373">
        <v>0</v>
      </c>
      <c r="J373">
        <v>360</v>
      </c>
      <c r="K373">
        <v>1</v>
      </c>
      <c r="L373">
        <v>2</v>
      </c>
    </row>
    <row r="374" spans="1:12" x14ac:dyDescent="0.35">
      <c r="A374" t="s">
        <v>429</v>
      </c>
      <c r="B374">
        <v>194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7441</v>
      </c>
      <c r="I374">
        <v>0</v>
      </c>
      <c r="J374">
        <v>360</v>
      </c>
      <c r="K374">
        <v>1</v>
      </c>
      <c r="L374">
        <v>3</v>
      </c>
    </row>
    <row r="375" spans="1:12" x14ac:dyDescent="0.35">
      <c r="A375" t="s">
        <v>430</v>
      </c>
      <c r="B375">
        <v>115</v>
      </c>
      <c r="C375">
        <v>2</v>
      </c>
      <c r="D375">
        <v>0</v>
      </c>
      <c r="E375">
        <v>0</v>
      </c>
      <c r="F375">
        <v>1</v>
      </c>
      <c r="G375">
        <v>0</v>
      </c>
      <c r="H375">
        <v>4547</v>
      </c>
      <c r="I375">
        <v>0</v>
      </c>
      <c r="J375">
        <v>360</v>
      </c>
      <c r="K375">
        <v>1</v>
      </c>
      <c r="L375">
        <v>2</v>
      </c>
    </row>
    <row r="376" spans="1:12" x14ac:dyDescent="0.35">
      <c r="A376" t="s">
        <v>431</v>
      </c>
      <c r="B376">
        <v>115</v>
      </c>
      <c r="C376">
        <v>1</v>
      </c>
      <c r="D376">
        <v>1</v>
      </c>
      <c r="E376">
        <v>0</v>
      </c>
      <c r="F376">
        <v>2</v>
      </c>
      <c r="G376">
        <v>0</v>
      </c>
      <c r="H376">
        <v>2167</v>
      </c>
      <c r="I376">
        <v>2400</v>
      </c>
      <c r="J376">
        <v>360</v>
      </c>
      <c r="K376">
        <v>1</v>
      </c>
      <c r="L376">
        <v>1</v>
      </c>
    </row>
    <row r="377" spans="1:12" x14ac:dyDescent="0.35">
      <c r="A377" t="s">
        <v>432</v>
      </c>
      <c r="B377">
        <v>66</v>
      </c>
      <c r="C377">
        <v>2</v>
      </c>
      <c r="D377">
        <v>0</v>
      </c>
      <c r="E377">
        <v>0</v>
      </c>
      <c r="F377">
        <v>2</v>
      </c>
      <c r="G377">
        <v>0</v>
      </c>
      <c r="H377">
        <v>2213</v>
      </c>
      <c r="I377">
        <v>0</v>
      </c>
      <c r="J377">
        <v>360</v>
      </c>
      <c r="K377">
        <v>1</v>
      </c>
      <c r="L377">
        <v>3</v>
      </c>
    </row>
    <row r="378" spans="1:12" x14ac:dyDescent="0.35">
      <c r="A378" t="s">
        <v>433</v>
      </c>
      <c r="B378">
        <v>152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8300</v>
      </c>
      <c r="I378">
        <v>0</v>
      </c>
      <c r="J378">
        <v>300</v>
      </c>
      <c r="K378">
        <v>0</v>
      </c>
      <c r="L378">
        <v>2</v>
      </c>
    </row>
    <row r="379" spans="1:12" x14ac:dyDescent="0.35">
      <c r="A379" t="s">
        <v>434</v>
      </c>
      <c r="B379">
        <v>360</v>
      </c>
      <c r="C379">
        <v>1</v>
      </c>
      <c r="D379">
        <v>1</v>
      </c>
      <c r="E379">
        <v>3</v>
      </c>
      <c r="F379">
        <v>1</v>
      </c>
      <c r="G379">
        <v>0</v>
      </c>
      <c r="H379">
        <v>81000</v>
      </c>
      <c r="I379">
        <v>0</v>
      </c>
      <c r="J379">
        <v>360</v>
      </c>
      <c r="K379">
        <v>0</v>
      </c>
      <c r="L379">
        <v>3</v>
      </c>
    </row>
    <row r="380" spans="1:12" x14ac:dyDescent="0.35">
      <c r="A380" t="s">
        <v>435</v>
      </c>
      <c r="B380">
        <v>62</v>
      </c>
      <c r="C380">
        <v>2</v>
      </c>
      <c r="D380">
        <v>0</v>
      </c>
      <c r="E380">
        <v>1</v>
      </c>
      <c r="F380">
        <v>2</v>
      </c>
      <c r="G380">
        <v>1</v>
      </c>
      <c r="H380">
        <v>3867</v>
      </c>
      <c r="I380">
        <v>0</v>
      </c>
      <c r="J380">
        <v>360</v>
      </c>
      <c r="K380">
        <v>1</v>
      </c>
      <c r="L380">
        <v>2</v>
      </c>
    </row>
    <row r="381" spans="1:12" x14ac:dyDescent="0.35">
      <c r="A381" t="s">
        <v>437</v>
      </c>
      <c r="B381">
        <v>218</v>
      </c>
      <c r="C381">
        <v>1</v>
      </c>
      <c r="D381">
        <v>1</v>
      </c>
      <c r="E381">
        <v>0</v>
      </c>
      <c r="F381">
        <v>2</v>
      </c>
      <c r="G381">
        <v>0</v>
      </c>
      <c r="H381">
        <v>6096</v>
      </c>
      <c r="I381">
        <v>0</v>
      </c>
      <c r="J381">
        <v>360</v>
      </c>
      <c r="K381">
        <v>0</v>
      </c>
      <c r="L381">
        <v>3</v>
      </c>
    </row>
    <row r="382" spans="1:12" x14ac:dyDescent="0.35">
      <c r="A382" t="s">
        <v>438</v>
      </c>
      <c r="B382">
        <v>110</v>
      </c>
      <c r="C382">
        <v>1</v>
      </c>
      <c r="D382">
        <v>1</v>
      </c>
      <c r="E382">
        <v>0</v>
      </c>
      <c r="F382">
        <v>2</v>
      </c>
      <c r="G382">
        <v>0</v>
      </c>
      <c r="H382">
        <v>2253</v>
      </c>
      <c r="I382">
        <v>2033</v>
      </c>
      <c r="J382">
        <v>360</v>
      </c>
      <c r="K382">
        <v>1</v>
      </c>
      <c r="L382">
        <v>3</v>
      </c>
    </row>
    <row r="383" spans="1:12" x14ac:dyDescent="0.35">
      <c r="A383" t="s">
        <v>439</v>
      </c>
      <c r="B383">
        <v>178</v>
      </c>
      <c r="C383">
        <v>2</v>
      </c>
      <c r="D383">
        <v>1</v>
      </c>
      <c r="E383">
        <v>0</v>
      </c>
      <c r="F383">
        <v>2</v>
      </c>
      <c r="G383">
        <v>0</v>
      </c>
      <c r="H383">
        <v>2149</v>
      </c>
      <c r="I383">
        <v>3237</v>
      </c>
      <c r="J383">
        <v>360</v>
      </c>
      <c r="K383">
        <v>0</v>
      </c>
      <c r="L383">
        <v>2</v>
      </c>
    </row>
    <row r="384" spans="1:12" x14ac:dyDescent="0.35">
      <c r="A384" t="s">
        <v>440</v>
      </c>
      <c r="B384">
        <v>60</v>
      </c>
      <c r="C384">
        <v>2</v>
      </c>
      <c r="D384">
        <v>0</v>
      </c>
      <c r="E384">
        <v>0</v>
      </c>
      <c r="F384">
        <v>1</v>
      </c>
      <c r="G384">
        <v>0</v>
      </c>
      <c r="H384">
        <v>2995</v>
      </c>
      <c r="I384">
        <v>0</v>
      </c>
      <c r="J384">
        <v>360</v>
      </c>
      <c r="K384">
        <v>1</v>
      </c>
      <c r="L384">
        <v>1</v>
      </c>
    </row>
    <row r="385" spans="1:12" x14ac:dyDescent="0.35">
      <c r="A385" t="s">
        <v>441</v>
      </c>
      <c r="B385">
        <v>160</v>
      </c>
      <c r="C385">
        <v>2</v>
      </c>
      <c r="D385">
        <v>0</v>
      </c>
      <c r="E385">
        <v>1</v>
      </c>
      <c r="F385">
        <v>1</v>
      </c>
      <c r="G385">
        <v>0</v>
      </c>
      <c r="H385">
        <v>2600</v>
      </c>
      <c r="I385">
        <v>0</v>
      </c>
      <c r="J385">
        <v>360</v>
      </c>
      <c r="K385">
        <v>1</v>
      </c>
      <c r="L385">
        <v>1</v>
      </c>
    </row>
    <row r="386" spans="1:12" x14ac:dyDescent="0.35">
      <c r="A386" t="s">
        <v>442</v>
      </c>
      <c r="B386">
        <v>239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1600</v>
      </c>
      <c r="I386">
        <v>20000</v>
      </c>
      <c r="J386">
        <v>360</v>
      </c>
      <c r="K386">
        <v>1</v>
      </c>
      <c r="L386">
        <v>1</v>
      </c>
    </row>
    <row r="387" spans="1:12" x14ac:dyDescent="0.35">
      <c r="A387" t="s">
        <v>443</v>
      </c>
      <c r="B387">
        <v>112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1025</v>
      </c>
      <c r="I387">
        <v>2773</v>
      </c>
      <c r="J387">
        <v>360</v>
      </c>
      <c r="K387">
        <v>1</v>
      </c>
      <c r="L387">
        <v>3</v>
      </c>
    </row>
    <row r="388" spans="1:12" x14ac:dyDescent="0.35">
      <c r="A388" t="s">
        <v>444</v>
      </c>
      <c r="B388">
        <v>138</v>
      </c>
      <c r="C388">
        <v>1</v>
      </c>
      <c r="D388">
        <v>1</v>
      </c>
      <c r="E388">
        <v>0</v>
      </c>
      <c r="F388">
        <v>1</v>
      </c>
      <c r="G388">
        <v>0</v>
      </c>
      <c r="H388">
        <v>3246</v>
      </c>
      <c r="I388">
        <v>1417</v>
      </c>
      <c r="J388">
        <v>360</v>
      </c>
      <c r="K388">
        <v>1</v>
      </c>
      <c r="L388">
        <v>2</v>
      </c>
    </row>
    <row r="389" spans="1:12" x14ac:dyDescent="0.35">
      <c r="A389" t="s">
        <v>445</v>
      </c>
      <c r="B389">
        <v>138</v>
      </c>
      <c r="C389">
        <v>1</v>
      </c>
      <c r="D389">
        <v>1</v>
      </c>
      <c r="E389">
        <v>0</v>
      </c>
      <c r="F389">
        <v>1</v>
      </c>
      <c r="G389">
        <v>0</v>
      </c>
      <c r="H389">
        <v>5829</v>
      </c>
      <c r="I389">
        <v>0</v>
      </c>
      <c r="J389">
        <v>360</v>
      </c>
      <c r="K389">
        <v>1</v>
      </c>
      <c r="L389">
        <v>3</v>
      </c>
    </row>
    <row r="390" spans="1:12" x14ac:dyDescent="0.35">
      <c r="A390" t="s">
        <v>446</v>
      </c>
      <c r="B390">
        <v>80</v>
      </c>
      <c r="C390">
        <v>2</v>
      </c>
      <c r="D390">
        <v>0</v>
      </c>
      <c r="E390">
        <v>0</v>
      </c>
      <c r="F390">
        <v>2</v>
      </c>
      <c r="G390">
        <v>0</v>
      </c>
      <c r="H390">
        <v>2720</v>
      </c>
      <c r="I390">
        <v>0</v>
      </c>
      <c r="J390">
        <v>360</v>
      </c>
      <c r="K390">
        <v>0</v>
      </c>
      <c r="L390">
        <v>1</v>
      </c>
    </row>
    <row r="391" spans="1:12" x14ac:dyDescent="0.35">
      <c r="A391" t="s">
        <v>447</v>
      </c>
      <c r="B391">
        <v>100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1820</v>
      </c>
      <c r="I391">
        <v>1719</v>
      </c>
      <c r="J391">
        <v>360</v>
      </c>
      <c r="K391">
        <v>1</v>
      </c>
      <c r="L391">
        <v>1</v>
      </c>
    </row>
    <row r="392" spans="1:12" x14ac:dyDescent="0.35">
      <c r="A392" t="s">
        <v>448</v>
      </c>
      <c r="B392">
        <v>110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7250</v>
      </c>
      <c r="I392">
        <v>1667</v>
      </c>
      <c r="J392">
        <v>360</v>
      </c>
      <c r="K392">
        <v>0</v>
      </c>
      <c r="L392">
        <v>1</v>
      </c>
    </row>
    <row r="393" spans="1:12" x14ac:dyDescent="0.35">
      <c r="A393" t="s">
        <v>449</v>
      </c>
      <c r="B393">
        <v>96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14880</v>
      </c>
      <c r="I393">
        <v>0</v>
      </c>
      <c r="J393">
        <v>360</v>
      </c>
      <c r="K393">
        <v>1</v>
      </c>
      <c r="L393">
        <v>2</v>
      </c>
    </row>
    <row r="394" spans="1:12" x14ac:dyDescent="0.35">
      <c r="A394" t="s">
        <v>450</v>
      </c>
      <c r="B394">
        <v>121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2666</v>
      </c>
      <c r="I394">
        <v>4300</v>
      </c>
      <c r="J394">
        <v>360</v>
      </c>
      <c r="K394">
        <v>1</v>
      </c>
      <c r="L394">
        <v>3</v>
      </c>
    </row>
    <row r="395" spans="1:12" x14ac:dyDescent="0.35">
      <c r="A395" t="s">
        <v>451</v>
      </c>
      <c r="B395">
        <v>81</v>
      </c>
      <c r="C395">
        <v>2</v>
      </c>
      <c r="D395">
        <v>0</v>
      </c>
      <c r="E395">
        <v>1</v>
      </c>
      <c r="F395">
        <v>2</v>
      </c>
      <c r="G395">
        <v>0</v>
      </c>
      <c r="H395">
        <v>4606</v>
      </c>
      <c r="I395">
        <v>0</v>
      </c>
      <c r="J395">
        <v>360</v>
      </c>
      <c r="K395">
        <v>1</v>
      </c>
      <c r="L395">
        <v>3</v>
      </c>
    </row>
    <row r="396" spans="1:12" x14ac:dyDescent="0.35">
      <c r="A396" t="s">
        <v>452</v>
      </c>
      <c r="B396">
        <v>133</v>
      </c>
      <c r="C396">
        <v>1</v>
      </c>
      <c r="D396">
        <v>1</v>
      </c>
      <c r="E396">
        <v>2</v>
      </c>
      <c r="F396">
        <v>1</v>
      </c>
      <c r="G396">
        <v>0</v>
      </c>
      <c r="H396">
        <v>5935</v>
      </c>
      <c r="I396">
        <v>0</v>
      </c>
      <c r="J396">
        <v>360</v>
      </c>
      <c r="K396">
        <v>1</v>
      </c>
      <c r="L396">
        <v>2</v>
      </c>
    </row>
    <row r="397" spans="1:12" x14ac:dyDescent="0.35">
      <c r="A397" t="s">
        <v>453</v>
      </c>
      <c r="B397">
        <v>87</v>
      </c>
      <c r="C397">
        <v>1</v>
      </c>
      <c r="D397">
        <v>1</v>
      </c>
      <c r="E397">
        <v>0</v>
      </c>
      <c r="F397">
        <v>1</v>
      </c>
      <c r="G397">
        <v>0</v>
      </c>
      <c r="H397">
        <v>2920</v>
      </c>
      <c r="I397">
        <v>16.120000839999999</v>
      </c>
      <c r="J397">
        <v>360</v>
      </c>
      <c r="K397">
        <v>1</v>
      </c>
      <c r="L397">
        <v>3</v>
      </c>
    </row>
    <row r="398" spans="1:12" x14ac:dyDescent="0.35">
      <c r="A398" t="s">
        <v>454</v>
      </c>
      <c r="B398">
        <v>60</v>
      </c>
      <c r="C398">
        <v>1</v>
      </c>
      <c r="D398">
        <v>0</v>
      </c>
      <c r="E398">
        <v>0</v>
      </c>
      <c r="F398">
        <v>2</v>
      </c>
      <c r="G398">
        <v>0</v>
      </c>
      <c r="H398">
        <v>2717</v>
      </c>
      <c r="I398">
        <v>0</v>
      </c>
      <c r="J398">
        <v>180</v>
      </c>
      <c r="K398">
        <v>1</v>
      </c>
      <c r="L398">
        <v>1</v>
      </c>
    </row>
    <row r="399" spans="1:12" x14ac:dyDescent="0.35">
      <c r="A399" t="s">
        <v>455</v>
      </c>
      <c r="B399">
        <v>150</v>
      </c>
      <c r="C399">
        <v>2</v>
      </c>
      <c r="D399">
        <v>0</v>
      </c>
      <c r="E399">
        <v>1</v>
      </c>
      <c r="F399">
        <v>1</v>
      </c>
      <c r="G399">
        <v>1</v>
      </c>
      <c r="H399">
        <v>8624</v>
      </c>
      <c r="I399">
        <v>0</v>
      </c>
      <c r="J399">
        <v>360</v>
      </c>
      <c r="K399">
        <v>1</v>
      </c>
      <c r="L399">
        <v>2</v>
      </c>
    </row>
    <row r="400" spans="1:12" x14ac:dyDescent="0.35">
      <c r="A400" t="s">
        <v>456</v>
      </c>
      <c r="B400">
        <v>105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6500</v>
      </c>
      <c r="I400">
        <v>0</v>
      </c>
      <c r="J400">
        <v>360</v>
      </c>
      <c r="K400">
        <v>0</v>
      </c>
      <c r="L400">
        <v>3</v>
      </c>
    </row>
    <row r="401" spans="1:12" x14ac:dyDescent="0.35">
      <c r="A401" t="s">
        <v>457</v>
      </c>
      <c r="B401">
        <v>405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12876</v>
      </c>
      <c r="I401">
        <v>0</v>
      </c>
      <c r="J401">
        <v>360</v>
      </c>
      <c r="K401">
        <v>1</v>
      </c>
      <c r="L401">
        <v>2</v>
      </c>
    </row>
    <row r="402" spans="1:12" x14ac:dyDescent="0.35">
      <c r="A402" t="s">
        <v>458</v>
      </c>
      <c r="B402">
        <v>143</v>
      </c>
      <c r="C402">
        <v>1</v>
      </c>
      <c r="D402">
        <v>1</v>
      </c>
      <c r="E402">
        <v>0</v>
      </c>
      <c r="F402">
        <v>1</v>
      </c>
      <c r="G402">
        <v>0</v>
      </c>
      <c r="H402">
        <v>2425</v>
      </c>
      <c r="I402">
        <v>2340</v>
      </c>
      <c r="J402">
        <v>360</v>
      </c>
      <c r="K402">
        <v>1</v>
      </c>
      <c r="L402">
        <v>2</v>
      </c>
    </row>
    <row r="403" spans="1:12" x14ac:dyDescent="0.35">
      <c r="A403" t="s">
        <v>459</v>
      </c>
      <c r="B403">
        <v>100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3750</v>
      </c>
      <c r="I403">
        <v>0</v>
      </c>
      <c r="J403">
        <v>360</v>
      </c>
      <c r="K403">
        <v>1</v>
      </c>
      <c r="L403">
        <v>1</v>
      </c>
    </row>
    <row r="404" spans="1:12" x14ac:dyDescent="0.35">
      <c r="A404" t="s">
        <v>460</v>
      </c>
      <c r="B404">
        <v>6028.2</v>
      </c>
      <c r="C404">
        <v>2</v>
      </c>
      <c r="D404">
        <v>0</v>
      </c>
      <c r="E404" s="1">
        <v>0</v>
      </c>
      <c r="F404">
        <v>1</v>
      </c>
      <c r="G404">
        <v>0</v>
      </c>
      <c r="H404">
        <v>10047</v>
      </c>
      <c r="I404">
        <v>0</v>
      </c>
      <c r="J404">
        <v>240</v>
      </c>
      <c r="K404">
        <v>1</v>
      </c>
      <c r="L404">
        <v>2</v>
      </c>
    </row>
    <row r="405" spans="1:12" x14ac:dyDescent="0.35">
      <c r="A405" t="s">
        <v>461</v>
      </c>
      <c r="B405">
        <v>50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1926</v>
      </c>
      <c r="I405">
        <v>1851</v>
      </c>
      <c r="J405">
        <v>360</v>
      </c>
      <c r="K405">
        <v>1</v>
      </c>
      <c r="L405">
        <v>2</v>
      </c>
    </row>
    <row r="406" spans="1:12" x14ac:dyDescent="0.35">
      <c r="A406" t="s">
        <v>462</v>
      </c>
      <c r="B406">
        <v>2002.8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2213</v>
      </c>
      <c r="I406">
        <v>1125</v>
      </c>
      <c r="J406">
        <v>360</v>
      </c>
      <c r="K406">
        <v>1</v>
      </c>
      <c r="L406">
        <v>1</v>
      </c>
    </row>
    <row r="407" spans="1:12" x14ac:dyDescent="0.35">
      <c r="A407" t="s">
        <v>463</v>
      </c>
      <c r="B407">
        <v>187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10416</v>
      </c>
      <c r="I407">
        <v>0</v>
      </c>
      <c r="J407">
        <v>360</v>
      </c>
      <c r="K407">
        <v>0</v>
      </c>
      <c r="L407">
        <v>1</v>
      </c>
    </row>
    <row r="408" spans="1:12" x14ac:dyDescent="0.35">
      <c r="A408" t="s">
        <v>464</v>
      </c>
      <c r="B408">
        <v>138</v>
      </c>
      <c r="C408">
        <v>2</v>
      </c>
      <c r="D408">
        <v>1</v>
      </c>
      <c r="E408">
        <v>0</v>
      </c>
      <c r="F408">
        <v>2</v>
      </c>
      <c r="G408">
        <v>1</v>
      </c>
      <c r="H408">
        <v>7142</v>
      </c>
      <c r="I408">
        <v>0</v>
      </c>
      <c r="J408">
        <v>360</v>
      </c>
      <c r="K408">
        <v>1</v>
      </c>
      <c r="L408">
        <v>3</v>
      </c>
    </row>
    <row r="409" spans="1:12" x14ac:dyDescent="0.35">
      <c r="A409" t="s">
        <v>465</v>
      </c>
      <c r="B409">
        <v>187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3660</v>
      </c>
      <c r="I409">
        <v>5064</v>
      </c>
      <c r="J409">
        <v>360</v>
      </c>
      <c r="K409">
        <v>1</v>
      </c>
      <c r="L409">
        <v>2</v>
      </c>
    </row>
    <row r="410" spans="1:12" x14ac:dyDescent="0.35">
      <c r="A410" t="s">
        <v>466</v>
      </c>
      <c r="B410">
        <v>180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7901</v>
      </c>
      <c r="I410">
        <v>1833</v>
      </c>
      <c r="J410">
        <v>360</v>
      </c>
      <c r="K410">
        <v>1</v>
      </c>
      <c r="L410">
        <v>3</v>
      </c>
    </row>
    <row r="411" spans="1:12" x14ac:dyDescent="0.35">
      <c r="A411" t="s">
        <v>467</v>
      </c>
      <c r="B411">
        <v>148</v>
      </c>
      <c r="C411">
        <v>1</v>
      </c>
      <c r="D411">
        <v>0</v>
      </c>
      <c r="E411">
        <v>3</v>
      </c>
      <c r="F411">
        <v>2</v>
      </c>
      <c r="G411">
        <v>0</v>
      </c>
      <c r="H411">
        <v>4707</v>
      </c>
      <c r="I411">
        <v>1993</v>
      </c>
      <c r="J411">
        <v>360</v>
      </c>
      <c r="K411">
        <v>1</v>
      </c>
      <c r="L411">
        <v>2</v>
      </c>
    </row>
    <row r="412" spans="1:12" x14ac:dyDescent="0.35">
      <c r="A412" t="s">
        <v>468</v>
      </c>
      <c r="B412">
        <v>152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37719</v>
      </c>
      <c r="I412">
        <v>0</v>
      </c>
      <c r="J412">
        <v>360</v>
      </c>
      <c r="K412">
        <v>1</v>
      </c>
      <c r="L412">
        <v>2</v>
      </c>
    </row>
    <row r="413" spans="1:12" x14ac:dyDescent="0.35">
      <c r="A413" t="s">
        <v>470</v>
      </c>
      <c r="B413">
        <v>130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3466</v>
      </c>
      <c r="I413">
        <v>1210</v>
      </c>
      <c r="J413">
        <v>360</v>
      </c>
      <c r="K413">
        <v>1</v>
      </c>
      <c r="L413">
        <v>3</v>
      </c>
    </row>
    <row r="414" spans="1:12" x14ac:dyDescent="0.35">
      <c r="A414" t="s">
        <v>471</v>
      </c>
      <c r="B414">
        <v>110</v>
      </c>
      <c r="C414">
        <v>1</v>
      </c>
      <c r="D414">
        <v>1</v>
      </c>
      <c r="E414">
        <v>2</v>
      </c>
      <c r="F414">
        <v>2</v>
      </c>
      <c r="G414">
        <v>0</v>
      </c>
      <c r="H414">
        <v>4652</v>
      </c>
      <c r="I414">
        <v>0</v>
      </c>
      <c r="J414">
        <v>360</v>
      </c>
      <c r="K414">
        <v>1</v>
      </c>
      <c r="L414">
        <v>3</v>
      </c>
    </row>
    <row r="415" spans="1:12" x14ac:dyDescent="0.35">
      <c r="A415" t="s">
        <v>472</v>
      </c>
      <c r="B415">
        <v>55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3539</v>
      </c>
      <c r="I415">
        <v>1376</v>
      </c>
      <c r="J415">
        <v>360</v>
      </c>
      <c r="K415">
        <v>1</v>
      </c>
      <c r="L415">
        <v>3</v>
      </c>
    </row>
    <row r="416" spans="1:12" x14ac:dyDescent="0.35">
      <c r="A416" t="s">
        <v>473</v>
      </c>
      <c r="B416">
        <v>150</v>
      </c>
      <c r="C416">
        <v>1</v>
      </c>
      <c r="D416">
        <v>1</v>
      </c>
      <c r="E416">
        <v>2</v>
      </c>
      <c r="F416">
        <v>1</v>
      </c>
      <c r="G416">
        <v>0</v>
      </c>
      <c r="H416">
        <v>3340</v>
      </c>
      <c r="I416">
        <v>1710</v>
      </c>
      <c r="J416">
        <v>360</v>
      </c>
      <c r="K416">
        <v>0</v>
      </c>
      <c r="L416">
        <v>3</v>
      </c>
    </row>
    <row r="417" spans="1:12" x14ac:dyDescent="0.35">
      <c r="A417" t="s">
        <v>475</v>
      </c>
      <c r="B417">
        <v>125</v>
      </c>
      <c r="C417">
        <v>1</v>
      </c>
      <c r="D417">
        <v>1</v>
      </c>
      <c r="E417">
        <v>2</v>
      </c>
      <c r="F417">
        <v>2</v>
      </c>
      <c r="G417">
        <v>0</v>
      </c>
      <c r="H417">
        <v>2309</v>
      </c>
      <c r="I417">
        <v>1255</v>
      </c>
      <c r="J417">
        <v>360</v>
      </c>
      <c r="K417">
        <v>0</v>
      </c>
      <c r="L417">
        <v>3</v>
      </c>
    </row>
    <row r="418" spans="1:12" x14ac:dyDescent="0.35">
      <c r="A418" t="s">
        <v>477</v>
      </c>
      <c r="B418">
        <v>149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3948</v>
      </c>
      <c r="I418">
        <v>1733</v>
      </c>
      <c r="J418">
        <v>360</v>
      </c>
      <c r="K418">
        <v>0</v>
      </c>
      <c r="L418">
        <v>3</v>
      </c>
    </row>
    <row r="419" spans="1:12" x14ac:dyDescent="0.35">
      <c r="A419" t="s">
        <v>478</v>
      </c>
      <c r="B419">
        <v>90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2483</v>
      </c>
      <c r="I419">
        <v>2466</v>
      </c>
      <c r="J419">
        <v>180</v>
      </c>
      <c r="K419">
        <v>0</v>
      </c>
      <c r="L419">
        <v>3</v>
      </c>
    </row>
    <row r="420" spans="1:12" x14ac:dyDescent="0.35">
      <c r="A420" t="s">
        <v>479</v>
      </c>
      <c r="B420">
        <v>84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7085</v>
      </c>
      <c r="I420">
        <v>0</v>
      </c>
      <c r="J420">
        <v>360</v>
      </c>
      <c r="K420">
        <v>1</v>
      </c>
      <c r="L420">
        <v>2</v>
      </c>
    </row>
    <row r="421" spans="1:12" x14ac:dyDescent="0.35">
      <c r="A421" t="s">
        <v>480</v>
      </c>
      <c r="B421">
        <v>96</v>
      </c>
      <c r="C421">
        <v>1</v>
      </c>
      <c r="D421">
        <v>1</v>
      </c>
      <c r="E421">
        <v>2</v>
      </c>
      <c r="F421">
        <v>1</v>
      </c>
      <c r="G421">
        <v>0</v>
      </c>
      <c r="H421">
        <v>3859</v>
      </c>
      <c r="I421">
        <v>0</v>
      </c>
      <c r="J421">
        <v>360</v>
      </c>
      <c r="K421">
        <v>1</v>
      </c>
      <c r="L421">
        <v>2</v>
      </c>
    </row>
    <row r="422" spans="1:12" x14ac:dyDescent="0.35">
      <c r="A422" t="s">
        <v>481</v>
      </c>
      <c r="B422">
        <v>118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4301</v>
      </c>
      <c r="I422">
        <v>0</v>
      </c>
      <c r="J422">
        <v>360</v>
      </c>
      <c r="K422">
        <v>1</v>
      </c>
      <c r="L422">
        <v>1</v>
      </c>
    </row>
    <row r="423" spans="1:12" x14ac:dyDescent="0.35">
      <c r="A423" t="s">
        <v>482</v>
      </c>
      <c r="B423">
        <v>173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3708</v>
      </c>
      <c r="I423">
        <v>2569</v>
      </c>
      <c r="J423">
        <v>360</v>
      </c>
      <c r="K423">
        <v>1</v>
      </c>
      <c r="L423">
        <v>1</v>
      </c>
    </row>
    <row r="424" spans="1:12" x14ac:dyDescent="0.35">
      <c r="A424" t="s">
        <v>483</v>
      </c>
      <c r="B424">
        <v>136</v>
      </c>
      <c r="C424">
        <v>1</v>
      </c>
      <c r="D424">
        <v>0</v>
      </c>
      <c r="E424">
        <v>2</v>
      </c>
      <c r="F424">
        <v>1</v>
      </c>
      <c r="G424">
        <v>0</v>
      </c>
      <c r="H424">
        <v>4354</v>
      </c>
      <c r="I424">
        <v>0</v>
      </c>
      <c r="J424">
        <v>360</v>
      </c>
      <c r="K424">
        <v>1</v>
      </c>
      <c r="L424">
        <v>3</v>
      </c>
    </row>
    <row r="425" spans="1:12" x14ac:dyDescent="0.35">
      <c r="A425" t="s">
        <v>484</v>
      </c>
      <c r="B425">
        <v>160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8334</v>
      </c>
      <c r="I425">
        <v>0</v>
      </c>
      <c r="J425">
        <v>360</v>
      </c>
      <c r="K425">
        <v>1</v>
      </c>
      <c r="L425">
        <v>2</v>
      </c>
    </row>
    <row r="426" spans="1:12" x14ac:dyDescent="0.35">
      <c r="A426" t="s">
        <v>486</v>
      </c>
      <c r="B426">
        <v>128</v>
      </c>
      <c r="C426">
        <v>1</v>
      </c>
      <c r="D426">
        <v>1</v>
      </c>
      <c r="E426">
        <v>3</v>
      </c>
      <c r="F426">
        <v>1</v>
      </c>
      <c r="G426">
        <v>0</v>
      </c>
      <c r="H426">
        <v>7740</v>
      </c>
      <c r="I426">
        <v>0</v>
      </c>
      <c r="J426">
        <v>180</v>
      </c>
      <c r="K426">
        <v>1</v>
      </c>
      <c r="L426">
        <v>1</v>
      </c>
    </row>
    <row r="427" spans="1:12" x14ac:dyDescent="0.35">
      <c r="A427" t="s">
        <v>487</v>
      </c>
      <c r="B427">
        <v>153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3015</v>
      </c>
      <c r="I427">
        <v>2188</v>
      </c>
      <c r="J427">
        <v>360</v>
      </c>
      <c r="K427">
        <v>1</v>
      </c>
      <c r="L427">
        <v>3</v>
      </c>
    </row>
    <row r="428" spans="1:12" x14ac:dyDescent="0.35">
      <c r="A428" t="s">
        <v>488</v>
      </c>
      <c r="B428">
        <v>132</v>
      </c>
      <c r="C428">
        <v>2</v>
      </c>
      <c r="D428">
        <v>0</v>
      </c>
      <c r="E428">
        <v>1</v>
      </c>
      <c r="F428">
        <v>2</v>
      </c>
      <c r="G428">
        <v>1</v>
      </c>
      <c r="H428">
        <v>5191</v>
      </c>
      <c r="I428">
        <v>0</v>
      </c>
      <c r="J428">
        <v>360</v>
      </c>
      <c r="K428">
        <v>1</v>
      </c>
      <c r="L428">
        <v>2</v>
      </c>
    </row>
    <row r="429" spans="1:12" x14ac:dyDescent="0.35">
      <c r="A429" t="s">
        <v>489</v>
      </c>
      <c r="B429">
        <v>98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4166</v>
      </c>
      <c r="I429">
        <v>0</v>
      </c>
      <c r="J429">
        <v>360</v>
      </c>
      <c r="K429">
        <v>0</v>
      </c>
      <c r="L429">
        <v>2</v>
      </c>
    </row>
    <row r="430" spans="1:12" x14ac:dyDescent="0.35">
      <c r="A430" t="s">
        <v>490</v>
      </c>
      <c r="B430">
        <v>140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6000</v>
      </c>
      <c r="I430">
        <v>0</v>
      </c>
      <c r="J430">
        <v>360</v>
      </c>
      <c r="K430">
        <v>1</v>
      </c>
      <c r="L430">
        <v>3</v>
      </c>
    </row>
    <row r="431" spans="1:12" x14ac:dyDescent="0.35">
      <c r="A431" t="s">
        <v>491</v>
      </c>
      <c r="B431">
        <v>70</v>
      </c>
      <c r="C431">
        <v>1</v>
      </c>
      <c r="D431">
        <v>1</v>
      </c>
      <c r="E431">
        <v>3</v>
      </c>
      <c r="F431">
        <v>2</v>
      </c>
      <c r="G431">
        <v>0</v>
      </c>
      <c r="H431">
        <v>2947</v>
      </c>
      <c r="I431">
        <v>1664</v>
      </c>
      <c r="J431">
        <v>180</v>
      </c>
      <c r="K431">
        <v>0</v>
      </c>
      <c r="L431">
        <v>1</v>
      </c>
    </row>
    <row r="432" spans="1:12" x14ac:dyDescent="0.35">
      <c r="A432" t="s">
        <v>492</v>
      </c>
      <c r="B432">
        <v>110</v>
      </c>
      <c r="C432">
        <v>2</v>
      </c>
      <c r="D432">
        <v>1</v>
      </c>
      <c r="E432">
        <v>0</v>
      </c>
      <c r="F432">
        <v>1</v>
      </c>
      <c r="G432">
        <v>0</v>
      </c>
      <c r="H432">
        <v>16692</v>
      </c>
      <c r="I432">
        <v>0</v>
      </c>
      <c r="J432">
        <v>360</v>
      </c>
      <c r="K432">
        <v>1</v>
      </c>
      <c r="L432">
        <v>2</v>
      </c>
    </row>
    <row r="433" spans="1:12" x14ac:dyDescent="0.35">
      <c r="A433" t="s">
        <v>493</v>
      </c>
      <c r="B433">
        <v>98</v>
      </c>
      <c r="C433">
        <v>2</v>
      </c>
      <c r="D433">
        <v>1</v>
      </c>
      <c r="E433">
        <v>2</v>
      </c>
      <c r="F433">
        <v>2</v>
      </c>
      <c r="G433">
        <v>1</v>
      </c>
      <c r="H433">
        <v>210</v>
      </c>
      <c r="I433">
        <v>2917</v>
      </c>
      <c r="J433">
        <v>360</v>
      </c>
      <c r="K433">
        <v>1</v>
      </c>
      <c r="L433">
        <v>2</v>
      </c>
    </row>
    <row r="434" spans="1:12" x14ac:dyDescent="0.35">
      <c r="A434" t="s">
        <v>494</v>
      </c>
      <c r="B434">
        <v>110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4333</v>
      </c>
      <c r="I434">
        <v>2451</v>
      </c>
      <c r="J434">
        <v>360</v>
      </c>
      <c r="K434">
        <v>1</v>
      </c>
      <c r="L434">
        <v>1</v>
      </c>
    </row>
    <row r="435" spans="1:12" x14ac:dyDescent="0.35">
      <c r="A435" t="s">
        <v>495</v>
      </c>
      <c r="B435">
        <v>162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3450</v>
      </c>
      <c r="I435">
        <v>2079</v>
      </c>
      <c r="J435">
        <v>360</v>
      </c>
      <c r="K435">
        <v>1</v>
      </c>
      <c r="L435">
        <v>2</v>
      </c>
    </row>
    <row r="436" spans="1:12" x14ac:dyDescent="0.35">
      <c r="A436" t="s">
        <v>496</v>
      </c>
      <c r="B436">
        <v>113</v>
      </c>
      <c r="C436">
        <v>1</v>
      </c>
      <c r="D436">
        <v>1</v>
      </c>
      <c r="E436">
        <v>1</v>
      </c>
      <c r="F436">
        <v>2</v>
      </c>
      <c r="G436">
        <v>0</v>
      </c>
      <c r="H436">
        <v>2653</v>
      </c>
      <c r="I436">
        <v>1500</v>
      </c>
      <c r="J436">
        <v>180</v>
      </c>
      <c r="K436">
        <v>0</v>
      </c>
      <c r="L436">
        <v>3</v>
      </c>
    </row>
    <row r="437" spans="1:12" x14ac:dyDescent="0.35">
      <c r="A437" t="s">
        <v>497</v>
      </c>
      <c r="B437">
        <v>100</v>
      </c>
      <c r="C437">
        <v>1</v>
      </c>
      <c r="D437">
        <v>1</v>
      </c>
      <c r="E437">
        <v>3</v>
      </c>
      <c r="F437">
        <v>1</v>
      </c>
      <c r="G437">
        <v>0</v>
      </c>
      <c r="H437">
        <v>4691</v>
      </c>
      <c r="I437">
        <v>0</v>
      </c>
      <c r="J437">
        <v>360</v>
      </c>
      <c r="K437">
        <v>1</v>
      </c>
      <c r="L437">
        <v>2</v>
      </c>
    </row>
    <row r="438" spans="1:12" x14ac:dyDescent="0.35">
      <c r="A438" t="s">
        <v>499</v>
      </c>
      <c r="B438">
        <v>162</v>
      </c>
      <c r="C438">
        <v>1</v>
      </c>
      <c r="D438">
        <v>0</v>
      </c>
      <c r="E438">
        <v>2</v>
      </c>
      <c r="F438">
        <v>1</v>
      </c>
      <c r="G438">
        <v>0</v>
      </c>
      <c r="H438">
        <v>5532</v>
      </c>
      <c r="I438">
        <v>4648</v>
      </c>
      <c r="J438">
        <v>360</v>
      </c>
      <c r="K438">
        <v>1</v>
      </c>
      <c r="L438">
        <v>3</v>
      </c>
    </row>
    <row r="439" spans="1:12" x14ac:dyDescent="0.35">
      <c r="A439" t="s">
        <v>500</v>
      </c>
      <c r="B439">
        <v>150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16525</v>
      </c>
      <c r="I439">
        <v>1014</v>
      </c>
      <c r="J439">
        <v>360</v>
      </c>
      <c r="K439">
        <v>1</v>
      </c>
      <c r="L439">
        <v>3</v>
      </c>
    </row>
    <row r="440" spans="1:12" x14ac:dyDescent="0.35">
      <c r="A440" t="s">
        <v>501</v>
      </c>
      <c r="B440">
        <v>230</v>
      </c>
      <c r="C440">
        <v>1</v>
      </c>
      <c r="D440">
        <v>1</v>
      </c>
      <c r="E440">
        <v>2</v>
      </c>
      <c r="F440">
        <v>1</v>
      </c>
      <c r="G440">
        <v>0</v>
      </c>
      <c r="H440">
        <v>6700</v>
      </c>
      <c r="I440">
        <v>1750</v>
      </c>
      <c r="J440">
        <v>300</v>
      </c>
      <c r="K440">
        <v>1</v>
      </c>
      <c r="L440">
        <v>2</v>
      </c>
    </row>
    <row r="441" spans="1:12" x14ac:dyDescent="0.35">
      <c r="A441" t="s">
        <v>502</v>
      </c>
      <c r="B441">
        <v>132</v>
      </c>
      <c r="C441">
        <v>2</v>
      </c>
      <c r="D441">
        <v>1</v>
      </c>
      <c r="E441">
        <v>2</v>
      </c>
      <c r="F441">
        <v>1</v>
      </c>
      <c r="G441">
        <v>0</v>
      </c>
      <c r="H441">
        <v>2873</v>
      </c>
      <c r="I441">
        <v>1872</v>
      </c>
      <c r="J441">
        <v>360</v>
      </c>
      <c r="K441">
        <v>0</v>
      </c>
      <c r="L441">
        <v>2</v>
      </c>
    </row>
    <row r="442" spans="1:12" x14ac:dyDescent="0.35">
      <c r="A442" t="s">
        <v>503</v>
      </c>
      <c r="B442">
        <v>86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16667</v>
      </c>
      <c r="I442">
        <v>2250</v>
      </c>
      <c r="J442">
        <v>360</v>
      </c>
      <c r="K442">
        <v>1</v>
      </c>
      <c r="L442">
        <v>2</v>
      </c>
    </row>
    <row r="443" spans="1:12" x14ac:dyDescent="0.35">
      <c r="A443" t="s">
        <v>504</v>
      </c>
      <c r="B443">
        <v>2730</v>
      </c>
      <c r="C443">
        <v>1</v>
      </c>
      <c r="D443">
        <v>1</v>
      </c>
      <c r="E443">
        <v>2</v>
      </c>
      <c r="F443">
        <v>1</v>
      </c>
      <c r="G443">
        <v>0</v>
      </c>
      <c r="H443">
        <v>2947</v>
      </c>
      <c r="I443">
        <v>1603</v>
      </c>
      <c r="J443">
        <v>360</v>
      </c>
      <c r="K443">
        <v>1</v>
      </c>
      <c r="L443">
        <v>1</v>
      </c>
    </row>
    <row r="444" spans="1:12" x14ac:dyDescent="0.35">
      <c r="A444" t="s">
        <v>505</v>
      </c>
      <c r="B444">
        <v>154</v>
      </c>
      <c r="C444">
        <v>2</v>
      </c>
      <c r="D444">
        <v>0</v>
      </c>
      <c r="E444">
        <v>0</v>
      </c>
      <c r="F444">
        <v>2</v>
      </c>
      <c r="G444">
        <v>0</v>
      </c>
      <c r="H444">
        <v>4350</v>
      </c>
      <c r="I444">
        <v>0</v>
      </c>
      <c r="J444">
        <v>360</v>
      </c>
      <c r="K444">
        <v>1</v>
      </c>
      <c r="L444">
        <v>3</v>
      </c>
    </row>
    <row r="445" spans="1:12" x14ac:dyDescent="0.35">
      <c r="A445" t="s">
        <v>506</v>
      </c>
      <c r="B445">
        <v>113</v>
      </c>
      <c r="C445">
        <v>1</v>
      </c>
      <c r="D445">
        <v>1</v>
      </c>
      <c r="E445">
        <v>3</v>
      </c>
      <c r="F445">
        <v>2</v>
      </c>
      <c r="G445">
        <v>0</v>
      </c>
      <c r="H445">
        <v>3095</v>
      </c>
      <c r="I445">
        <v>0</v>
      </c>
      <c r="J445">
        <v>360</v>
      </c>
      <c r="K445">
        <v>1</v>
      </c>
      <c r="L445">
        <v>3</v>
      </c>
    </row>
    <row r="446" spans="1:12" x14ac:dyDescent="0.35">
      <c r="A446" t="s">
        <v>507</v>
      </c>
      <c r="B446">
        <v>128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2083</v>
      </c>
      <c r="I446">
        <v>3150</v>
      </c>
      <c r="J446">
        <v>360</v>
      </c>
      <c r="K446">
        <v>1</v>
      </c>
      <c r="L446">
        <v>2</v>
      </c>
    </row>
    <row r="447" spans="1:12" x14ac:dyDescent="0.35">
      <c r="A447" t="s">
        <v>508</v>
      </c>
      <c r="B447">
        <v>234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10833</v>
      </c>
      <c r="I447">
        <v>0</v>
      </c>
      <c r="J447">
        <v>360</v>
      </c>
      <c r="K447">
        <v>1</v>
      </c>
      <c r="L447">
        <v>2</v>
      </c>
    </row>
    <row r="448" spans="1:12" x14ac:dyDescent="0.35">
      <c r="A448" t="s">
        <v>509</v>
      </c>
      <c r="B448">
        <v>246</v>
      </c>
      <c r="C448">
        <v>1</v>
      </c>
      <c r="D448">
        <v>1</v>
      </c>
      <c r="E448">
        <v>2</v>
      </c>
      <c r="F448">
        <v>1</v>
      </c>
      <c r="G448">
        <v>0</v>
      </c>
      <c r="H448">
        <v>8333</v>
      </c>
      <c r="I448">
        <v>0</v>
      </c>
      <c r="J448">
        <v>360</v>
      </c>
      <c r="K448">
        <v>1</v>
      </c>
      <c r="L448">
        <v>2</v>
      </c>
    </row>
    <row r="449" spans="1:12" x14ac:dyDescent="0.35">
      <c r="A449" t="s">
        <v>510</v>
      </c>
      <c r="B449">
        <v>131</v>
      </c>
      <c r="C449">
        <v>1</v>
      </c>
      <c r="D449">
        <v>1</v>
      </c>
      <c r="E449">
        <v>1</v>
      </c>
      <c r="F449">
        <v>2</v>
      </c>
      <c r="G449">
        <v>0</v>
      </c>
      <c r="H449">
        <v>1958</v>
      </c>
      <c r="I449">
        <v>2436</v>
      </c>
      <c r="J449">
        <v>360</v>
      </c>
      <c r="K449">
        <v>1</v>
      </c>
      <c r="L449">
        <v>3</v>
      </c>
    </row>
    <row r="450" spans="1:12" x14ac:dyDescent="0.35">
      <c r="A450" t="s">
        <v>511</v>
      </c>
      <c r="B450">
        <v>80</v>
      </c>
      <c r="C450">
        <v>1</v>
      </c>
      <c r="D450">
        <v>0</v>
      </c>
      <c r="E450">
        <v>2</v>
      </c>
      <c r="F450">
        <v>1</v>
      </c>
      <c r="G450">
        <v>0</v>
      </c>
      <c r="H450">
        <v>3547</v>
      </c>
      <c r="I450">
        <v>0</v>
      </c>
      <c r="J450">
        <v>360</v>
      </c>
      <c r="K450">
        <v>0</v>
      </c>
      <c r="L450">
        <v>3</v>
      </c>
    </row>
    <row r="451" spans="1:12" x14ac:dyDescent="0.35">
      <c r="A451" t="s">
        <v>512</v>
      </c>
      <c r="B451">
        <v>500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18333</v>
      </c>
      <c r="I451">
        <v>0</v>
      </c>
      <c r="J451">
        <v>360</v>
      </c>
      <c r="K451">
        <v>1</v>
      </c>
      <c r="L451">
        <v>1</v>
      </c>
    </row>
    <row r="452" spans="1:12" x14ac:dyDescent="0.35">
      <c r="A452" t="s">
        <v>513</v>
      </c>
      <c r="B452">
        <v>160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4583</v>
      </c>
      <c r="I452">
        <v>2083</v>
      </c>
      <c r="J452">
        <v>360</v>
      </c>
      <c r="K452">
        <v>1</v>
      </c>
      <c r="L452">
        <v>2</v>
      </c>
    </row>
    <row r="453" spans="1:12" x14ac:dyDescent="0.35">
      <c r="A453" t="s">
        <v>514</v>
      </c>
      <c r="B453">
        <v>75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2435</v>
      </c>
      <c r="I453">
        <v>0</v>
      </c>
      <c r="J453">
        <v>360</v>
      </c>
      <c r="K453">
        <v>1</v>
      </c>
      <c r="L453">
        <v>1</v>
      </c>
    </row>
    <row r="454" spans="1:12" x14ac:dyDescent="0.35">
      <c r="A454" t="s">
        <v>517</v>
      </c>
      <c r="B454">
        <v>110</v>
      </c>
      <c r="C454">
        <v>1</v>
      </c>
      <c r="D454">
        <v>0</v>
      </c>
      <c r="E454">
        <v>0</v>
      </c>
      <c r="F454">
        <v>2</v>
      </c>
      <c r="G454">
        <v>0</v>
      </c>
      <c r="H454">
        <v>3691</v>
      </c>
      <c r="I454">
        <v>0</v>
      </c>
      <c r="J454">
        <v>360</v>
      </c>
      <c r="K454">
        <v>1</v>
      </c>
      <c r="L454">
        <v>3</v>
      </c>
    </row>
    <row r="455" spans="1:12" x14ac:dyDescent="0.35">
      <c r="A455" t="s">
        <v>518</v>
      </c>
      <c r="B455">
        <v>225</v>
      </c>
      <c r="C455">
        <v>2</v>
      </c>
      <c r="D455">
        <v>0</v>
      </c>
      <c r="E455">
        <v>0</v>
      </c>
      <c r="F455">
        <v>2</v>
      </c>
      <c r="G455">
        <v>1</v>
      </c>
      <c r="H455">
        <v>17263</v>
      </c>
      <c r="I455">
        <v>0</v>
      </c>
      <c r="J455">
        <v>360</v>
      </c>
      <c r="K455">
        <v>1</v>
      </c>
      <c r="L455">
        <v>2</v>
      </c>
    </row>
    <row r="456" spans="1:12" x14ac:dyDescent="0.35">
      <c r="A456" t="s">
        <v>519</v>
      </c>
      <c r="B456">
        <v>119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3597</v>
      </c>
      <c r="I456">
        <v>2157</v>
      </c>
      <c r="J456">
        <v>360</v>
      </c>
      <c r="K456">
        <v>0</v>
      </c>
      <c r="L456">
        <v>3</v>
      </c>
    </row>
    <row r="457" spans="1:12" x14ac:dyDescent="0.35">
      <c r="A457" t="s">
        <v>520</v>
      </c>
      <c r="B457">
        <v>105</v>
      </c>
      <c r="C457">
        <v>2</v>
      </c>
      <c r="D457">
        <v>1</v>
      </c>
      <c r="E457">
        <v>1</v>
      </c>
      <c r="F457">
        <v>1</v>
      </c>
      <c r="G457">
        <v>0</v>
      </c>
      <c r="H457">
        <v>3326</v>
      </c>
      <c r="I457">
        <v>913</v>
      </c>
      <c r="J457">
        <v>84</v>
      </c>
      <c r="K457">
        <v>1</v>
      </c>
      <c r="L457">
        <v>2</v>
      </c>
    </row>
    <row r="458" spans="1:12" x14ac:dyDescent="0.35">
      <c r="A458" t="s">
        <v>521</v>
      </c>
      <c r="B458">
        <v>107</v>
      </c>
      <c r="C458">
        <v>1</v>
      </c>
      <c r="D458">
        <v>1</v>
      </c>
      <c r="E458">
        <v>0</v>
      </c>
      <c r="F458">
        <v>2</v>
      </c>
      <c r="G458">
        <v>0</v>
      </c>
      <c r="H458">
        <v>2600</v>
      </c>
      <c r="I458">
        <v>1700</v>
      </c>
      <c r="J458">
        <v>360</v>
      </c>
      <c r="K458">
        <v>1</v>
      </c>
      <c r="L458">
        <v>3</v>
      </c>
    </row>
    <row r="459" spans="1:12" x14ac:dyDescent="0.35">
      <c r="A459" t="s">
        <v>523</v>
      </c>
      <c r="B459">
        <v>95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2895</v>
      </c>
      <c r="I459">
        <v>0</v>
      </c>
      <c r="J459">
        <v>360</v>
      </c>
      <c r="K459">
        <v>1</v>
      </c>
      <c r="L459">
        <v>2</v>
      </c>
    </row>
    <row r="460" spans="1:12" x14ac:dyDescent="0.35">
      <c r="A460" t="s">
        <v>524</v>
      </c>
      <c r="B460">
        <v>209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6283</v>
      </c>
      <c r="I460">
        <v>4416</v>
      </c>
      <c r="J460">
        <v>360</v>
      </c>
      <c r="K460">
        <v>0</v>
      </c>
      <c r="L460">
        <v>3</v>
      </c>
    </row>
    <row r="461" spans="1:12" x14ac:dyDescent="0.35">
      <c r="A461" t="s">
        <v>525</v>
      </c>
      <c r="B461">
        <v>113</v>
      </c>
      <c r="C461">
        <v>2</v>
      </c>
      <c r="D461">
        <v>0</v>
      </c>
      <c r="E461">
        <v>0</v>
      </c>
      <c r="F461">
        <v>1</v>
      </c>
      <c r="G461">
        <v>0</v>
      </c>
      <c r="H461">
        <v>645</v>
      </c>
      <c r="I461">
        <v>3683</v>
      </c>
      <c r="J461">
        <v>480</v>
      </c>
      <c r="K461">
        <v>1</v>
      </c>
      <c r="L461">
        <v>3</v>
      </c>
    </row>
    <row r="462" spans="1:12" x14ac:dyDescent="0.35">
      <c r="A462" t="s">
        <v>526</v>
      </c>
      <c r="B462">
        <v>100</v>
      </c>
      <c r="C462">
        <v>2</v>
      </c>
      <c r="D462">
        <v>0</v>
      </c>
      <c r="E462">
        <v>0</v>
      </c>
      <c r="F462">
        <v>1</v>
      </c>
      <c r="G462">
        <v>0</v>
      </c>
      <c r="H462">
        <v>3159</v>
      </c>
      <c r="I462">
        <v>0</v>
      </c>
      <c r="J462">
        <v>360</v>
      </c>
      <c r="K462">
        <v>1</v>
      </c>
      <c r="L462">
        <v>2</v>
      </c>
    </row>
    <row r="463" spans="1:12" x14ac:dyDescent="0.35">
      <c r="A463" t="s">
        <v>527</v>
      </c>
      <c r="B463">
        <v>208</v>
      </c>
      <c r="C463">
        <v>1</v>
      </c>
      <c r="D463">
        <v>1</v>
      </c>
      <c r="E463">
        <v>2</v>
      </c>
      <c r="F463">
        <v>1</v>
      </c>
      <c r="G463">
        <v>0</v>
      </c>
      <c r="H463">
        <v>4865</v>
      </c>
      <c r="I463">
        <v>5624</v>
      </c>
      <c r="J463">
        <v>360</v>
      </c>
      <c r="K463">
        <v>1</v>
      </c>
      <c r="L463">
        <v>2</v>
      </c>
    </row>
    <row r="464" spans="1:12" x14ac:dyDescent="0.35">
      <c r="A464" t="s">
        <v>529</v>
      </c>
      <c r="B464">
        <v>124</v>
      </c>
      <c r="C464">
        <v>1</v>
      </c>
      <c r="D464">
        <v>1</v>
      </c>
      <c r="E464">
        <v>0</v>
      </c>
      <c r="F464">
        <v>2</v>
      </c>
      <c r="G464">
        <v>0</v>
      </c>
      <c r="H464">
        <v>3814</v>
      </c>
      <c r="I464">
        <v>1483</v>
      </c>
      <c r="J464">
        <v>300</v>
      </c>
      <c r="K464">
        <v>1</v>
      </c>
      <c r="L464">
        <v>2</v>
      </c>
    </row>
    <row r="465" spans="1:12" x14ac:dyDescent="0.35">
      <c r="A465" t="s">
        <v>530</v>
      </c>
      <c r="B465">
        <v>243</v>
      </c>
      <c r="C465">
        <v>1</v>
      </c>
      <c r="D465">
        <v>1</v>
      </c>
      <c r="E465">
        <v>2</v>
      </c>
      <c r="F465">
        <v>1</v>
      </c>
      <c r="G465">
        <v>0</v>
      </c>
      <c r="H465">
        <v>3510</v>
      </c>
      <c r="I465">
        <v>4416</v>
      </c>
      <c r="J465">
        <v>360</v>
      </c>
      <c r="K465">
        <v>1</v>
      </c>
      <c r="L465">
        <v>3</v>
      </c>
    </row>
    <row r="466" spans="1:12" x14ac:dyDescent="0.35">
      <c r="A466" t="s">
        <v>532</v>
      </c>
      <c r="B466">
        <v>96</v>
      </c>
      <c r="C466">
        <v>2</v>
      </c>
      <c r="D466">
        <v>0</v>
      </c>
      <c r="E466">
        <v>0</v>
      </c>
      <c r="F466">
        <v>1</v>
      </c>
      <c r="G466">
        <v>0</v>
      </c>
      <c r="H466">
        <v>3583</v>
      </c>
      <c r="I466">
        <v>0</v>
      </c>
      <c r="J466">
        <v>360</v>
      </c>
      <c r="K466">
        <v>1</v>
      </c>
      <c r="L466">
        <v>1</v>
      </c>
    </row>
    <row r="467" spans="1:12" x14ac:dyDescent="0.35">
      <c r="A467" t="s">
        <v>533</v>
      </c>
      <c r="B467">
        <v>188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2479</v>
      </c>
      <c r="I467">
        <v>3013</v>
      </c>
      <c r="J467">
        <v>360</v>
      </c>
      <c r="K467">
        <v>1</v>
      </c>
      <c r="L467">
        <v>1</v>
      </c>
    </row>
    <row r="468" spans="1:12" x14ac:dyDescent="0.35">
      <c r="A468" t="s">
        <v>534</v>
      </c>
      <c r="B468">
        <v>40</v>
      </c>
      <c r="C468">
        <v>2</v>
      </c>
      <c r="D468">
        <v>0</v>
      </c>
      <c r="E468">
        <v>1</v>
      </c>
      <c r="F468">
        <v>1</v>
      </c>
      <c r="G468">
        <v>0</v>
      </c>
      <c r="H468">
        <v>13262</v>
      </c>
      <c r="I468">
        <v>0</v>
      </c>
      <c r="J468">
        <v>360</v>
      </c>
      <c r="K468">
        <v>1</v>
      </c>
      <c r="L468">
        <v>1</v>
      </c>
    </row>
    <row r="469" spans="1:12" x14ac:dyDescent="0.35">
      <c r="A469" t="s">
        <v>535</v>
      </c>
      <c r="B469">
        <v>100</v>
      </c>
      <c r="C469">
        <v>1</v>
      </c>
      <c r="D469">
        <v>0</v>
      </c>
      <c r="E469">
        <v>0</v>
      </c>
      <c r="F469">
        <v>2</v>
      </c>
      <c r="G469">
        <v>0</v>
      </c>
      <c r="H469">
        <v>3598</v>
      </c>
      <c r="I469">
        <v>1287</v>
      </c>
      <c r="J469">
        <v>360</v>
      </c>
      <c r="K469">
        <v>1</v>
      </c>
      <c r="L469">
        <v>3</v>
      </c>
    </row>
    <row r="470" spans="1:12" x14ac:dyDescent="0.35">
      <c r="A470" t="s">
        <v>536</v>
      </c>
      <c r="B470">
        <v>250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6065</v>
      </c>
      <c r="I470">
        <v>2004</v>
      </c>
      <c r="J470">
        <v>360</v>
      </c>
      <c r="K470">
        <v>1</v>
      </c>
      <c r="L470">
        <v>2</v>
      </c>
    </row>
    <row r="471" spans="1:12" x14ac:dyDescent="0.35">
      <c r="A471" t="s">
        <v>537</v>
      </c>
      <c r="B471">
        <v>148</v>
      </c>
      <c r="C471">
        <v>1</v>
      </c>
      <c r="D471">
        <v>1</v>
      </c>
      <c r="E471">
        <v>2</v>
      </c>
      <c r="F471">
        <v>1</v>
      </c>
      <c r="G471">
        <v>0</v>
      </c>
      <c r="H471">
        <v>3283</v>
      </c>
      <c r="I471">
        <v>2035</v>
      </c>
      <c r="J471">
        <v>360</v>
      </c>
      <c r="K471">
        <v>1</v>
      </c>
      <c r="L471">
        <v>1</v>
      </c>
    </row>
    <row r="472" spans="1:12" x14ac:dyDescent="0.35">
      <c r="A472" t="s">
        <v>538</v>
      </c>
      <c r="B472">
        <v>70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2130</v>
      </c>
      <c r="I472">
        <v>6666</v>
      </c>
      <c r="J472">
        <v>180</v>
      </c>
      <c r="K472">
        <v>1</v>
      </c>
      <c r="L472">
        <v>2</v>
      </c>
    </row>
    <row r="473" spans="1:12" x14ac:dyDescent="0.35">
      <c r="A473" t="s">
        <v>539</v>
      </c>
      <c r="B473">
        <v>311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5815</v>
      </c>
      <c r="I473">
        <v>3666</v>
      </c>
      <c r="J473">
        <v>360</v>
      </c>
      <c r="K473">
        <v>1</v>
      </c>
      <c r="L473">
        <v>3</v>
      </c>
    </row>
    <row r="474" spans="1:12" x14ac:dyDescent="0.35">
      <c r="A474" t="s">
        <v>540</v>
      </c>
      <c r="B474">
        <v>150</v>
      </c>
      <c r="C474">
        <v>1</v>
      </c>
      <c r="D474">
        <v>1</v>
      </c>
      <c r="E474">
        <v>3</v>
      </c>
      <c r="F474">
        <v>1</v>
      </c>
      <c r="G474">
        <v>0</v>
      </c>
      <c r="H474">
        <v>3466</v>
      </c>
      <c r="I474">
        <v>3428</v>
      </c>
      <c r="J474">
        <v>360</v>
      </c>
      <c r="K474">
        <v>1</v>
      </c>
      <c r="L474">
        <v>3</v>
      </c>
    </row>
    <row r="475" spans="1:12" x14ac:dyDescent="0.35">
      <c r="A475" t="s">
        <v>541</v>
      </c>
      <c r="B475">
        <v>113</v>
      </c>
      <c r="C475">
        <v>2</v>
      </c>
      <c r="D475">
        <v>1</v>
      </c>
      <c r="E475">
        <v>2</v>
      </c>
      <c r="F475">
        <v>1</v>
      </c>
      <c r="G475">
        <v>0</v>
      </c>
      <c r="H475">
        <v>2031</v>
      </c>
      <c r="I475">
        <v>1632</v>
      </c>
      <c r="J475">
        <v>480</v>
      </c>
      <c r="K475">
        <v>1</v>
      </c>
      <c r="L475">
        <v>2</v>
      </c>
    </row>
    <row r="476" spans="1:12" x14ac:dyDescent="0.35">
      <c r="A476" t="s">
        <v>542</v>
      </c>
      <c r="B476">
        <v>123</v>
      </c>
      <c r="C476">
        <v>1</v>
      </c>
      <c r="D476">
        <v>1</v>
      </c>
      <c r="E476" s="1">
        <v>0</v>
      </c>
      <c r="F476">
        <v>2</v>
      </c>
      <c r="G476">
        <v>0</v>
      </c>
      <c r="H476">
        <v>3074</v>
      </c>
      <c r="I476">
        <v>1800</v>
      </c>
      <c r="J476">
        <v>360</v>
      </c>
      <c r="K476">
        <v>0</v>
      </c>
      <c r="L476">
        <v>2</v>
      </c>
    </row>
    <row r="477" spans="1:12" x14ac:dyDescent="0.35">
      <c r="A477" t="s">
        <v>543</v>
      </c>
      <c r="B477">
        <v>185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4683</v>
      </c>
      <c r="I477">
        <v>1915</v>
      </c>
      <c r="J477">
        <v>360</v>
      </c>
      <c r="K477">
        <v>1</v>
      </c>
      <c r="L477">
        <v>2</v>
      </c>
    </row>
    <row r="478" spans="1:12" x14ac:dyDescent="0.35">
      <c r="A478" t="s">
        <v>544</v>
      </c>
      <c r="B478">
        <v>95</v>
      </c>
      <c r="C478">
        <v>2</v>
      </c>
      <c r="D478">
        <v>0</v>
      </c>
      <c r="E478">
        <v>0</v>
      </c>
      <c r="F478">
        <v>2</v>
      </c>
      <c r="G478">
        <v>0</v>
      </c>
      <c r="H478">
        <v>3400</v>
      </c>
      <c r="I478">
        <v>0</v>
      </c>
      <c r="J478">
        <v>360</v>
      </c>
      <c r="K478">
        <v>1</v>
      </c>
      <c r="L478">
        <v>3</v>
      </c>
    </row>
    <row r="479" spans="1:12" x14ac:dyDescent="0.35">
      <c r="A479" t="s">
        <v>545</v>
      </c>
      <c r="B479">
        <v>45</v>
      </c>
      <c r="C479">
        <v>1</v>
      </c>
      <c r="D479">
        <v>1</v>
      </c>
      <c r="E479">
        <v>2</v>
      </c>
      <c r="F479">
        <v>2</v>
      </c>
      <c r="G479">
        <v>0</v>
      </c>
      <c r="H479">
        <v>2192</v>
      </c>
      <c r="I479">
        <v>1742</v>
      </c>
      <c r="J479">
        <v>360</v>
      </c>
      <c r="K479">
        <v>1</v>
      </c>
      <c r="L479">
        <v>2</v>
      </c>
    </row>
    <row r="480" spans="1:12" x14ac:dyDescent="0.35">
      <c r="A480" t="s">
        <v>546</v>
      </c>
      <c r="B480">
        <v>55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2500</v>
      </c>
      <c r="I480">
        <v>0</v>
      </c>
      <c r="J480">
        <v>360</v>
      </c>
      <c r="K480">
        <v>1</v>
      </c>
      <c r="L480">
        <v>2</v>
      </c>
    </row>
    <row r="481" spans="1:12" x14ac:dyDescent="0.35">
      <c r="A481" t="s">
        <v>547</v>
      </c>
      <c r="B481">
        <v>100</v>
      </c>
      <c r="C481">
        <v>1</v>
      </c>
      <c r="D481">
        <v>1</v>
      </c>
      <c r="E481">
        <v>3</v>
      </c>
      <c r="F481">
        <v>1</v>
      </c>
      <c r="G481">
        <v>1</v>
      </c>
      <c r="H481">
        <v>5677</v>
      </c>
      <c r="I481">
        <v>1424</v>
      </c>
      <c r="J481">
        <v>360</v>
      </c>
      <c r="K481">
        <v>1</v>
      </c>
      <c r="L481">
        <v>3</v>
      </c>
    </row>
    <row r="482" spans="1:12" x14ac:dyDescent="0.35">
      <c r="A482" t="s">
        <v>548</v>
      </c>
      <c r="B482">
        <v>480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7948</v>
      </c>
      <c r="I482">
        <v>7166</v>
      </c>
      <c r="J482">
        <v>360</v>
      </c>
      <c r="K482">
        <v>1</v>
      </c>
      <c r="L482">
        <v>3</v>
      </c>
    </row>
    <row r="483" spans="1:12" x14ac:dyDescent="0.35">
      <c r="A483" t="s">
        <v>549</v>
      </c>
      <c r="B483">
        <v>4060.2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4680</v>
      </c>
      <c r="I483">
        <v>2087</v>
      </c>
      <c r="J483">
        <v>360</v>
      </c>
      <c r="K483">
        <v>1</v>
      </c>
      <c r="L483">
        <v>2</v>
      </c>
    </row>
    <row r="484" spans="1:12" x14ac:dyDescent="0.35">
      <c r="A484" t="s">
        <v>550</v>
      </c>
      <c r="B484">
        <v>400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17500</v>
      </c>
      <c r="I484">
        <v>0</v>
      </c>
      <c r="J484">
        <v>360</v>
      </c>
      <c r="K484">
        <v>1</v>
      </c>
      <c r="L484">
        <v>3</v>
      </c>
    </row>
    <row r="485" spans="1:12" x14ac:dyDescent="0.35">
      <c r="A485" t="s">
        <v>551</v>
      </c>
      <c r="B485">
        <v>110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3775</v>
      </c>
      <c r="I485">
        <v>0</v>
      </c>
      <c r="J485">
        <v>360</v>
      </c>
      <c r="K485">
        <v>1</v>
      </c>
      <c r="L485">
        <v>2</v>
      </c>
    </row>
    <row r="486" spans="1:12" x14ac:dyDescent="0.35">
      <c r="A486" t="s">
        <v>552</v>
      </c>
      <c r="B486">
        <v>161</v>
      </c>
      <c r="C486">
        <v>1</v>
      </c>
      <c r="D486">
        <v>1</v>
      </c>
      <c r="E486">
        <v>1</v>
      </c>
      <c r="F486">
        <v>2</v>
      </c>
      <c r="G486">
        <v>0</v>
      </c>
      <c r="H486">
        <v>5285</v>
      </c>
      <c r="I486">
        <v>1430</v>
      </c>
      <c r="J486">
        <v>360</v>
      </c>
      <c r="K486">
        <v>0</v>
      </c>
      <c r="L486">
        <v>2</v>
      </c>
    </row>
    <row r="487" spans="1:12" x14ac:dyDescent="0.35">
      <c r="A487" t="s">
        <v>553</v>
      </c>
      <c r="B487">
        <v>94</v>
      </c>
      <c r="C487">
        <v>1</v>
      </c>
      <c r="D487">
        <v>0</v>
      </c>
      <c r="E487">
        <v>1</v>
      </c>
      <c r="F487">
        <v>2</v>
      </c>
      <c r="G487">
        <v>0</v>
      </c>
      <c r="H487">
        <v>2679</v>
      </c>
      <c r="I487">
        <v>1302</v>
      </c>
      <c r="J487">
        <v>360</v>
      </c>
      <c r="K487">
        <v>1</v>
      </c>
      <c r="L487">
        <v>2</v>
      </c>
    </row>
    <row r="488" spans="1:12" x14ac:dyDescent="0.35">
      <c r="A488" t="s">
        <v>554</v>
      </c>
      <c r="B488">
        <v>130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6783</v>
      </c>
      <c r="I488">
        <v>0</v>
      </c>
      <c r="J488">
        <v>360</v>
      </c>
      <c r="K488">
        <v>1</v>
      </c>
      <c r="L488">
        <v>2</v>
      </c>
    </row>
    <row r="489" spans="1:12" x14ac:dyDescent="0.35">
      <c r="A489" t="s">
        <v>556</v>
      </c>
      <c r="B489">
        <v>100</v>
      </c>
      <c r="C489">
        <v>1</v>
      </c>
      <c r="D489">
        <v>1</v>
      </c>
      <c r="E489">
        <v>3</v>
      </c>
      <c r="F489">
        <v>1</v>
      </c>
      <c r="G489">
        <v>0</v>
      </c>
      <c r="H489">
        <v>4281</v>
      </c>
      <c r="I489">
        <v>0</v>
      </c>
      <c r="J489">
        <v>360</v>
      </c>
      <c r="K489">
        <v>1</v>
      </c>
      <c r="L489">
        <v>1</v>
      </c>
    </row>
    <row r="490" spans="1:12" x14ac:dyDescent="0.35">
      <c r="A490" t="s">
        <v>557</v>
      </c>
      <c r="B490">
        <v>110</v>
      </c>
      <c r="C490">
        <v>1</v>
      </c>
      <c r="D490">
        <v>0</v>
      </c>
      <c r="E490">
        <v>2</v>
      </c>
      <c r="F490">
        <v>1</v>
      </c>
      <c r="G490">
        <v>0</v>
      </c>
      <c r="H490">
        <v>3588</v>
      </c>
      <c r="I490">
        <v>0</v>
      </c>
      <c r="J490">
        <v>360</v>
      </c>
      <c r="K490">
        <v>0</v>
      </c>
      <c r="L490">
        <v>3</v>
      </c>
    </row>
    <row r="491" spans="1:12" x14ac:dyDescent="0.35">
      <c r="A491" t="s">
        <v>559</v>
      </c>
      <c r="B491">
        <v>125</v>
      </c>
      <c r="C491">
        <v>2</v>
      </c>
      <c r="D491">
        <v>0</v>
      </c>
      <c r="E491">
        <v>0</v>
      </c>
      <c r="F491">
        <v>2</v>
      </c>
      <c r="G491">
        <v>1</v>
      </c>
      <c r="H491">
        <v>18165</v>
      </c>
      <c r="I491">
        <v>0</v>
      </c>
      <c r="J491">
        <v>360</v>
      </c>
      <c r="K491">
        <v>1</v>
      </c>
      <c r="L491">
        <v>1</v>
      </c>
    </row>
    <row r="492" spans="1:12" x14ac:dyDescent="0.35">
      <c r="A492" t="s">
        <v>560</v>
      </c>
      <c r="B492">
        <v>126</v>
      </c>
      <c r="C492">
        <v>1</v>
      </c>
      <c r="D492">
        <v>0</v>
      </c>
      <c r="E492">
        <v>0</v>
      </c>
      <c r="F492">
        <v>2</v>
      </c>
      <c r="G492">
        <v>1</v>
      </c>
      <c r="H492">
        <v>2550</v>
      </c>
      <c r="I492">
        <v>2042</v>
      </c>
      <c r="J492">
        <v>360</v>
      </c>
      <c r="K492">
        <v>1</v>
      </c>
      <c r="L492">
        <v>3</v>
      </c>
    </row>
    <row r="493" spans="1:12" x14ac:dyDescent="0.35">
      <c r="A493" t="s">
        <v>561</v>
      </c>
      <c r="B493">
        <v>324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6133</v>
      </c>
      <c r="I493">
        <v>3906</v>
      </c>
      <c r="J493">
        <v>360</v>
      </c>
      <c r="K493">
        <v>1</v>
      </c>
      <c r="L493">
        <v>1</v>
      </c>
    </row>
    <row r="494" spans="1:12" x14ac:dyDescent="0.35">
      <c r="A494" t="s">
        <v>562</v>
      </c>
      <c r="B494">
        <v>107</v>
      </c>
      <c r="C494">
        <v>1</v>
      </c>
      <c r="D494">
        <v>0</v>
      </c>
      <c r="E494">
        <v>2</v>
      </c>
      <c r="F494">
        <v>1</v>
      </c>
      <c r="G494">
        <v>0</v>
      </c>
      <c r="H494">
        <v>3617</v>
      </c>
      <c r="I494">
        <v>0</v>
      </c>
      <c r="J494">
        <v>360</v>
      </c>
      <c r="K494">
        <v>1</v>
      </c>
      <c r="L494">
        <v>2</v>
      </c>
    </row>
    <row r="495" spans="1:12" x14ac:dyDescent="0.35">
      <c r="A495" t="s">
        <v>563</v>
      </c>
      <c r="B495">
        <v>66</v>
      </c>
      <c r="C495">
        <v>1</v>
      </c>
      <c r="D495">
        <v>1</v>
      </c>
      <c r="E495">
        <v>0</v>
      </c>
      <c r="F495">
        <v>2</v>
      </c>
      <c r="G495">
        <v>0</v>
      </c>
      <c r="H495">
        <v>2917</v>
      </c>
      <c r="I495">
        <v>536</v>
      </c>
      <c r="J495">
        <v>360</v>
      </c>
      <c r="K495">
        <v>1</v>
      </c>
      <c r="L495">
        <v>3</v>
      </c>
    </row>
    <row r="496" spans="1:12" x14ac:dyDescent="0.35">
      <c r="A496" t="s">
        <v>564</v>
      </c>
      <c r="B496">
        <v>157</v>
      </c>
      <c r="C496">
        <v>1</v>
      </c>
      <c r="D496">
        <v>1</v>
      </c>
      <c r="E496">
        <v>3</v>
      </c>
      <c r="F496">
        <v>1</v>
      </c>
      <c r="G496">
        <v>0</v>
      </c>
      <c r="H496">
        <v>6417</v>
      </c>
      <c r="I496">
        <v>0</v>
      </c>
      <c r="J496">
        <v>180</v>
      </c>
      <c r="K496">
        <v>1</v>
      </c>
      <c r="L496">
        <v>3</v>
      </c>
    </row>
    <row r="497" spans="1:12" x14ac:dyDescent="0.35">
      <c r="A497" t="s">
        <v>565</v>
      </c>
      <c r="B497">
        <v>140</v>
      </c>
      <c r="C497">
        <v>2</v>
      </c>
      <c r="D497">
        <v>1</v>
      </c>
      <c r="E497">
        <v>1</v>
      </c>
      <c r="F497">
        <v>1</v>
      </c>
      <c r="G497">
        <v>0</v>
      </c>
      <c r="H497">
        <v>4608</v>
      </c>
      <c r="I497">
        <v>2845</v>
      </c>
      <c r="J497">
        <v>180</v>
      </c>
      <c r="K497">
        <v>1</v>
      </c>
      <c r="L497">
        <v>2</v>
      </c>
    </row>
    <row r="498" spans="1:12" x14ac:dyDescent="0.35">
      <c r="A498" t="s">
        <v>566</v>
      </c>
      <c r="B498">
        <v>99</v>
      </c>
      <c r="C498">
        <v>2</v>
      </c>
      <c r="D498">
        <v>0</v>
      </c>
      <c r="E498">
        <v>0</v>
      </c>
      <c r="F498">
        <v>1</v>
      </c>
      <c r="G498">
        <v>0</v>
      </c>
      <c r="H498">
        <v>2138</v>
      </c>
      <c r="I498">
        <v>0</v>
      </c>
      <c r="J498">
        <v>360</v>
      </c>
      <c r="K498">
        <v>0</v>
      </c>
      <c r="L498">
        <v>2</v>
      </c>
    </row>
    <row r="499" spans="1:12" x14ac:dyDescent="0.35">
      <c r="A499" t="s">
        <v>567</v>
      </c>
      <c r="B499">
        <v>95</v>
      </c>
      <c r="C499">
        <v>2</v>
      </c>
      <c r="D499">
        <v>0</v>
      </c>
      <c r="E499">
        <v>1</v>
      </c>
      <c r="F499">
        <v>1</v>
      </c>
      <c r="G499">
        <v>0</v>
      </c>
      <c r="H499">
        <v>3652</v>
      </c>
      <c r="I499">
        <v>0</v>
      </c>
      <c r="J499">
        <v>360</v>
      </c>
      <c r="K499">
        <v>1</v>
      </c>
      <c r="L499">
        <v>2</v>
      </c>
    </row>
    <row r="500" spans="1:12" x14ac:dyDescent="0.35">
      <c r="A500" t="s">
        <v>568</v>
      </c>
      <c r="B500">
        <v>128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2239</v>
      </c>
      <c r="I500">
        <v>2524</v>
      </c>
      <c r="J500">
        <v>360</v>
      </c>
      <c r="K500">
        <v>1</v>
      </c>
      <c r="L500">
        <v>1</v>
      </c>
    </row>
    <row r="501" spans="1:12" x14ac:dyDescent="0.35">
      <c r="A501" t="s">
        <v>570</v>
      </c>
      <c r="B501">
        <v>155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2768</v>
      </c>
      <c r="I501">
        <v>1950</v>
      </c>
      <c r="J501">
        <v>360</v>
      </c>
      <c r="K501">
        <v>1</v>
      </c>
      <c r="L501">
        <v>3</v>
      </c>
    </row>
    <row r="502" spans="1:12" x14ac:dyDescent="0.35">
      <c r="A502" t="s">
        <v>571</v>
      </c>
      <c r="B502">
        <v>80</v>
      </c>
      <c r="C502">
        <v>1</v>
      </c>
      <c r="D502">
        <v>0</v>
      </c>
      <c r="E502">
        <v>0</v>
      </c>
      <c r="F502">
        <v>2</v>
      </c>
      <c r="G502">
        <v>0</v>
      </c>
      <c r="H502">
        <v>3358</v>
      </c>
      <c r="I502">
        <v>0</v>
      </c>
      <c r="J502">
        <v>36</v>
      </c>
      <c r="K502">
        <v>1</v>
      </c>
      <c r="L502">
        <v>2</v>
      </c>
    </row>
    <row r="503" spans="1:12" x14ac:dyDescent="0.35">
      <c r="A503" t="s">
        <v>572</v>
      </c>
      <c r="B503">
        <v>145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2526</v>
      </c>
      <c r="I503">
        <v>1783</v>
      </c>
      <c r="J503">
        <v>360</v>
      </c>
      <c r="K503">
        <v>1</v>
      </c>
      <c r="L503">
        <v>3</v>
      </c>
    </row>
    <row r="504" spans="1:12" x14ac:dyDescent="0.35">
      <c r="A504" t="s">
        <v>573</v>
      </c>
      <c r="B504">
        <v>103</v>
      </c>
      <c r="C504">
        <v>2</v>
      </c>
      <c r="D504">
        <v>0</v>
      </c>
      <c r="E504">
        <v>0</v>
      </c>
      <c r="F504">
        <v>1</v>
      </c>
      <c r="G504">
        <v>0</v>
      </c>
      <c r="H504">
        <v>5000</v>
      </c>
      <c r="I504">
        <v>0</v>
      </c>
      <c r="J504">
        <v>360</v>
      </c>
      <c r="K504">
        <v>0</v>
      </c>
      <c r="L504">
        <v>2</v>
      </c>
    </row>
    <row r="505" spans="1:12" x14ac:dyDescent="0.35">
      <c r="A505" t="s">
        <v>574</v>
      </c>
      <c r="B505">
        <v>110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2785</v>
      </c>
      <c r="I505">
        <v>2016</v>
      </c>
      <c r="J505">
        <v>360</v>
      </c>
      <c r="K505">
        <v>1</v>
      </c>
      <c r="L505">
        <v>3</v>
      </c>
    </row>
    <row r="506" spans="1:12" x14ac:dyDescent="0.35">
      <c r="A506" t="s">
        <v>575</v>
      </c>
      <c r="B506">
        <v>0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6633</v>
      </c>
      <c r="I506">
        <v>0</v>
      </c>
      <c r="J506">
        <v>360</v>
      </c>
      <c r="K506">
        <v>0</v>
      </c>
      <c r="L506">
        <v>3</v>
      </c>
    </row>
    <row r="507" spans="1:12" x14ac:dyDescent="0.35">
      <c r="A507" t="s">
        <v>576</v>
      </c>
      <c r="B507">
        <v>2920.2</v>
      </c>
      <c r="C507">
        <v>1</v>
      </c>
      <c r="D507">
        <v>1</v>
      </c>
      <c r="E507">
        <v>1</v>
      </c>
      <c r="F507">
        <v>2</v>
      </c>
      <c r="G507">
        <v>0</v>
      </c>
      <c r="H507">
        <v>2492</v>
      </c>
      <c r="I507">
        <v>2375</v>
      </c>
      <c r="J507">
        <v>360</v>
      </c>
      <c r="K507">
        <v>1</v>
      </c>
      <c r="L507">
        <v>3</v>
      </c>
    </row>
    <row r="508" spans="1:12" x14ac:dyDescent="0.35">
      <c r="A508" t="s">
        <v>577</v>
      </c>
      <c r="B508">
        <v>158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3333</v>
      </c>
      <c r="I508">
        <v>3250</v>
      </c>
      <c r="J508">
        <v>360</v>
      </c>
      <c r="K508">
        <v>1</v>
      </c>
      <c r="L508">
        <v>1</v>
      </c>
    </row>
    <row r="509" spans="1:12" x14ac:dyDescent="0.35">
      <c r="A509" t="s">
        <v>578</v>
      </c>
      <c r="B509">
        <v>181</v>
      </c>
      <c r="C509">
        <v>1</v>
      </c>
      <c r="D509">
        <v>1</v>
      </c>
      <c r="E509">
        <v>0</v>
      </c>
      <c r="F509">
        <v>2</v>
      </c>
      <c r="G509">
        <v>0</v>
      </c>
      <c r="H509">
        <v>2454</v>
      </c>
      <c r="I509">
        <v>2333</v>
      </c>
      <c r="J509">
        <v>360</v>
      </c>
      <c r="K509">
        <v>0</v>
      </c>
      <c r="L509">
        <v>1</v>
      </c>
    </row>
    <row r="510" spans="1:12" x14ac:dyDescent="0.35">
      <c r="A510" t="s">
        <v>579</v>
      </c>
      <c r="B510">
        <v>132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3593</v>
      </c>
      <c r="I510">
        <v>4266</v>
      </c>
      <c r="J510">
        <v>180</v>
      </c>
      <c r="K510">
        <v>0</v>
      </c>
      <c r="L510">
        <v>3</v>
      </c>
    </row>
    <row r="511" spans="1:12" x14ac:dyDescent="0.35">
      <c r="A511" t="s">
        <v>580</v>
      </c>
      <c r="B511">
        <v>26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5468</v>
      </c>
      <c r="I511">
        <v>1032</v>
      </c>
      <c r="J511">
        <v>360</v>
      </c>
      <c r="K511">
        <v>1</v>
      </c>
      <c r="L511">
        <v>2</v>
      </c>
    </row>
    <row r="512" spans="1:12" x14ac:dyDescent="0.35">
      <c r="A512" t="s">
        <v>582</v>
      </c>
      <c r="B512">
        <v>260</v>
      </c>
      <c r="C512">
        <v>1</v>
      </c>
      <c r="D512">
        <v>1</v>
      </c>
      <c r="E512">
        <v>3</v>
      </c>
      <c r="F512">
        <v>1</v>
      </c>
      <c r="G512">
        <v>1</v>
      </c>
      <c r="H512">
        <v>10139</v>
      </c>
      <c r="I512">
        <v>0</v>
      </c>
      <c r="J512">
        <v>360</v>
      </c>
      <c r="K512">
        <v>1</v>
      </c>
      <c r="L512">
        <v>2</v>
      </c>
    </row>
    <row r="513" spans="1:12" x14ac:dyDescent="0.35">
      <c r="A513" t="s">
        <v>583</v>
      </c>
      <c r="B513">
        <v>162</v>
      </c>
      <c r="C513">
        <v>1</v>
      </c>
      <c r="D513">
        <v>1</v>
      </c>
      <c r="E513">
        <v>0</v>
      </c>
      <c r="F513">
        <v>1</v>
      </c>
      <c r="G513">
        <v>0</v>
      </c>
      <c r="H513">
        <v>3887</v>
      </c>
      <c r="I513">
        <v>2669</v>
      </c>
      <c r="J513">
        <v>360</v>
      </c>
      <c r="K513">
        <v>1</v>
      </c>
      <c r="L513">
        <v>2</v>
      </c>
    </row>
    <row r="514" spans="1:12" x14ac:dyDescent="0.35">
      <c r="A514" t="s">
        <v>584</v>
      </c>
      <c r="B514">
        <v>182</v>
      </c>
      <c r="C514">
        <v>2</v>
      </c>
      <c r="D514">
        <v>1</v>
      </c>
      <c r="E514">
        <v>0</v>
      </c>
      <c r="F514">
        <v>1</v>
      </c>
      <c r="G514">
        <v>0</v>
      </c>
      <c r="H514">
        <v>4180</v>
      </c>
      <c r="I514">
        <v>2306</v>
      </c>
      <c r="J514">
        <v>360</v>
      </c>
      <c r="K514">
        <v>1</v>
      </c>
      <c r="L514">
        <v>2</v>
      </c>
    </row>
    <row r="515" spans="1:12" x14ac:dyDescent="0.35">
      <c r="A515" t="s">
        <v>585</v>
      </c>
      <c r="B515">
        <v>108</v>
      </c>
      <c r="C515">
        <v>1</v>
      </c>
      <c r="D515">
        <v>1</v>
      </c>
      <c r="E515">
        <v>2</v>
      </c>
      <c r="F515">
        <v>2</v>
      </c>
      <c r="G515">
        <v>0</v>
      </c>
      <c r="H515">
        <v>3675</v>
      </c>
      <c r="I515">
        <v>242</v>
      </c>
      <c r="J515">
        <v>360</v>
      </c>
      <c r="K515">
        <v>1</v>
      </c>
      <c r="L515">
        <v>2</v>
      </c>
    </row>
    <row r="516" spans="1:12" x14ac:dyDescent="0.35">
      <c r="A516" t="s">
        <v>586</v>
      </c>
      <c r="B516">
        <v>600</v>
      </c>
      <c r="C516">
        <v>2</v>
      </c>
      <c r="D516">
        <v>1</v>
      </c>
      <c r="E516">
        <v>1</v>
      </c>
      <c r="F516">
        <v>1</v>
      </c>
      <c r="G516">
        <v>1</v>
      </c>
      <c r="H516">
        <v>19484</v>
      </c>
      <c r="I516">
        <v>0</v>
      </c>
      <c r="J516">
        <v>360</v>
      </c>
      <c r="K516">
        <v>1</v>
      </c>
      <c r="L516">
        <v>2</v>
      </c>
    </row>
    <row r="517" spans="1:12" x14ac:dyDescent="0.35">
      <c r="A517" t="s">
        <v>587</v>
      </c>
      <c r="B517">
        <v>211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5923</v>
      </c>
      <c r="I517">
        <v>2054</v>
      </c>
      <c r="J517">
        <v>360</v>
      </c>
      <c r="K517">
        <v>1</v>
      </c>
      <c r="L517">
        <v>3</v>
      </c>
    </row>
    <row r="518" spans="1:12" x14ac:dyDescent="0.35">
      <c r="A518" t="s">
        <v>588</v>
      </c>
      <c r="B518">
        <v>132</v>
      </c>
      <c r="C518">
        <v>1</v>
      </c>
      <c r="D518">
        <v>0</v>
      </c>
      <c r="E518">
        <v>0</v>
      </c>
      <c r="F518">
        <v>2</v>
      </c>
      <c r="G518">
        <v>1</v>
      </c>
      <c r="H518">
        <v>5800</v>
      </c>
      <c r="I518">
        <v>0</v>
      </c>
      <c r="J518">
        <v>360</v>
      </c>
      <c r="K518">
        <v>1</v>
      </c>
      <c r="L518">
        <v>2</v>
      </c>
    </row>
    <row r="519" spans="1:12" x14ac:dyDescent="0.35">
      <c r="A519" t="s">
        <v>589</v>
      </c>
      <c r="B519">
        <v>258</v>
      </c>
      <c r="C519">
        <v>1</v>
      </c>
      <c r="D519">
        <v>1</v>
      </c>
      <c r="E519">
        <v>2</v>
      </c>
      <c r="F519">
        <v>1</v>
      </c>
      <c r="G519">
        <v>0</v>
      </c>
      <c r="H519">
        <v>8799</v>
      </c>
      <c r="I519">
        <v>0</v>
      </c>
      <c r="J519">
        <v>360</v>
      </c>
      <c r="K519">
        <v>0</v>
      </c>
      <c r="L519">
        <v>1</v>
      </c>
    </row>
    <row r="520" spans="1:12" x14ac:dyDescent="0.35">
      <c r="A520" t="s">
        <v>591</v>
      </c>
      <c r="B520">
        <v>70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3333</v>
      </c>
      <c r="I520">
        <v>0</v>
      </c>
      <c r="J520">
        <v>360</v>
      </c>
      <c r="K520">
        <v>1</v>
      </c>
      <c r="L520">
        <v>1</v>
      </c>
    </row>
    <row r="521" spans="1:12" x14ac:dyDescent="0.35">
      <c r="A521" t="s">
        <v>592</v>
      </c>
      <c r="B521">
        <v>123</v>
      </c>
      <c r="C521">
        <v>1</v>
      </c>
      <c r="D521">
        <v>1</v>
      </c>
      <c r="E521">
        <v>3</v>
      </c>
      <c r="F521">
        <v>1</v>
      </c>
      <c r="G521">
        <v>0</v>
      </c>
      <c r="H521">
        <v>3400</v>
      </c>
      <c r="I521">
        <v>2500</v>
      </c>
      <c r="J521">
        <v>360</v>
      </c>
      <c r="K521">
        <v>0</v>
      </c>
      <c r="L521">
        <v>3</v>
      </c>
    </row>
    <row r="522" spans="1:12" x14ac:dyDescent="0.35">
      <c r="A522" t="s">
        <v>593</v>
      </c>
      <c r="B522">
        <v>9</v>
      </c>
      <c r="C522">
        <v>2</v>
      </c>
      <c r="D522">
        <v>0</v>
      </c>
      <c r="E522">
        <v>0</v>
      </c>
      <c r="F522">
        <v>1</v>
      </c>
      <c r="G522">
        <v>0</v>
      </c>
      <c r="H522">
        <v>2378</v>
      </c>
      <c r="I522">
        <v>0</v>
      </c>
      <c r="J522">
        <v>360</v>
      </c>
      <c r="K522">
        <v>1</v>
      </c>
      <c r="L522">
        <v>1</v>
      </c>
    </row>
    <row r="523" spans="1:12" x14ac:dyDescent="0.35">
      <c r="A523" t="s">
        <v>594</v>
      </c>
      <c r="B523">
        <v>104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3166</v>
      </c>
      <c r="I523">
        <v>2064</v>
      </c>
      <c r="J523">
        <v>360</v>
      </c>
      <c r="K523">
        <v>0</v>
      </c>
      <c r="L523">
        <v>1</v>
      </c>
    </row>
    <row r="524" spans="1:12" x14ac:dyDescent="0.35">
      <c r="A524" t="s">
        <v>595</v>
      </c>
      <c r="B524">
        <v>186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3417</v>
      </c>
      <c r="I524">
        <v>1750</v>
      </c>
      <c r="J524">
        <v>360</v>
      </c>
      <c r="K524">
        <v>1</v>
      </c>
      <c r="L524">
        <v>1</v>
      </c>
    </row>
    <row r="525" spans="1:12" x14ac:dyDescent="0.35">
      <c r="A525" t="s">
        <v>596</v>
      </c>
      <c r="B525">
        <v>165</v>
      </c>
      <c r="C525">
        <v>1</v>
      </c>
      <c r="D525">
        <v>1</v>
      </c>
      <c r="E525" s="1">
        <v>0</v>
      </c>
      <c r="F525">
        <v>1</v>
      </c>
      <c r="G525">
        <v>0</v>
      </c>
      <c r="H525">
        <v>5116</v>
      </c>
      <c r="I525">
        <v>1451</v>
      </c>
      <c r="J525">
        <v>360</v>
      </c>
      <c r="K525">
        <v>0</v>
      </c>
      <c r="L525">
        <v>1</v>
      </c>
    </row>
    <row r="526" spans="1:12" x14ac:dyDescent="0.35">
      <c r="A526" t="s">
        <v>597</v>
      </c>
      <c r="B526">
        <v>275</v>
      </c>
      <c r="C526">
        <v>1</v>
      </c>
      <c r="D526">
        <v>1</v>
      </c>
      <c r="E526">
        <v>2</v>
      </c>
      <c r="F526">
        <v>1</v>
      </c>
      <c r="G526">
        <v>0</v>
      </c>
      <c r="H526">
        <v>16666</v>
      </c>
      <c r="I526">
        <v>0</v>
      </c>
      <c r="J526">
        <v>360</v>
      </c>
      <c r="K526">
        <v>1</v>
      </c>
      <c r="L526">
        <v>1</v>
      </c>
    </row>
    <row r="527" spans="1:12" x14ac:dyDescent="0.35">
      <c r="A527" t="s">
        <v>598</v>
      </c>
      <c r="B527">
        <v>187</v>
      </c>
      <c r="C527">
        <v>1</v>
      </c>
      <c r="D527">
        <v>1</v>
      </c>
      <c r="E527">
        <v>2</v>
      </c>
      <c r="F527">
        <v>2</v>
      </c>
      <c r="G527">
        <v>0</v>
      </c>
      <c r="H527">
        <v>6125</v>
      </c>
      <c r="I527">
        <v>1625</v>
      </c>
      <c r="J527">
        <v>480</v>
      </c>
      <c r="K527">
        <v>1</v>
      </c>
      <c r="L527">
        <v>2</v>
      </c>
    </row>
    <row r="528" spans="1:12" x14ac:dyDescent="0.35">
      <c r="A528" t="s">
        <v>599</v>
      </c>
      <c r="B528">
        <v>150</v>
      </c>
      <c r="C528">
        <v>1</v>
      </c>
      <c r="D528">
        <v>1</v>
      </c>
      <c r="E528">
        <v>3</v>
      </c>
      <c r="F528">
        <v>1</v>
      </c>
      <c r="G528">
        <v>0</v>
      </c>
      <c r="H528">
        <v>6406</v>
      </c>
      <c r="I528">
        <v>0</v>
      </c>
      <c r="J528">
        <v>360</v>
      </c>
      <c r="K528">
        <v>1</v>
      </c>
      <c r="L528">
        <v>2</v>
      </c>
    </row>
    <row r="529" spans="1:12" x14ac:dyDescent="0.35">
      <c r="A529" t="s">
        <v>600</v>
      </c>
      <c r="B529">
        <v>108</v>
      </c>
      <c r="C529">
        <v>1</v>
      </c>
      <c r="D529">
        <v>1</v>
      </c>
      <c r="E529">
        <v>2</v>
      </c>
      <c r="F529">
        <v>1</v>
      </c>
      <c r="G529">
        <v>0</v>
      </c>
      <c r="H529">
        <v>3159</v>
      </c>
      <c r="I529">
        <v>461</v>
      </c>
      <c r="J529">
        <v>84</v>
      </c>
      <c r="K529">
        <v>1</v>
      </c>
      <c r="L529">
        <v>1</v>
      </c>
    </row>
    <row r="530" spans="1:12" x14ac:dyDescent="0.35">
      <c r="A530" t="s">
        <v>601</v>
      </c>
      <c r="B530">
        <v>136</v>
      </c>
      <c r="C530">
        <v>2</v>
      </c>
      <c r="D530">
        <v>1</v>
      </c>
      <c r="E530">
        <v>0</v>
      </c>
      <c r="F530">
        <v>1</v>
      </c>
      <c r="G530">
        <v>0</v>
      </c>
      <c r="H530">
        <v>3087</v>
      </c>
      <c r="I530">
        <v>2210</v>
      </c>
      <c r="J530">
        <v>360</v>
      </c>
      <c r="K530">
        <v>0</v>
      </c>
      <c r="L530">
        <v>2</v>
      </c>
    </row>
    <row r="531" spans="1:12" x14ac:dyDescent="0.35">
      <c r="A531" t="s">
        <v>602</v>
      </c>
      <c r="B531">
        <v>110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3229</v>
      </c>
      <c r="I531">
        <v>2739</v>
      </c>
      <c r="J531">
        <v>360</v>
      </c>
      <c r="K531">
        <v>1</v>
      </c>
      <c r="L531">
        <v>1</v>
      </c>
    </row>
    <row r="532" spans="1:12" x14ac:dyDescent="0.35">
      <c r="A532" t="s">
        <v>603</v>
      </c>
      <c r="B532">
        <v>107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1782</v>
      </c>
      <c r="I532">
        <v>2232</v>
      </c>
      <c r="J532">
        <v>360</v>
      </c>
      <c r="K532">
        <v>1</v>
      </c>
      <c r="L532">
        <v>3</v>
      </c>
    </row>
    <row r="533" spans="1:12" x14ac:dyDescent="0.35">
      <c r="A533" t="s">
        <v>604</v>
      </c>
      <c r="B533">
        <v>161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3182</v>
      </c>
      <c r="I533">
        <v>2917</v>
      </c>
      <c r="J533">
        <v>360</v>
      </c>
      <c r="K533">
        <v>1</v>
      </c>
      <c r="L533">
        <v>1</v>
      </c>
    </row>
    <row r="534" spans="1:12" x14ac:dyDescent="0.35">
      <c r="A534" t="s">
        <v>605</v>
      </c>
      <c r="B534">
        <v>205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6540</v>
      </c>
      <c r="I534">
        <v>0</v>
      </c>
      <c r="J534">
        <v>360</v>
      </c>
      <c r="K534">
        <v>1</v>
      </c>
      <c r="L534">
        <v>2</v>
      </c>
    </row>
    <row r="535" spans="1:12" x14ac:dyDescent="0.35">
      <c r="A535" t="s">
        <v>606</v>
      </c>
      <c r="B535">
        <v>90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1836</v>
      </c>
      <c r="I535">
        <v>33837</v>
      </c>
      <c r="J535">
        <v>360</v>
      </c>
      <c r="K535">
        <v>1</v>
      </c>
      <c r="L535">
        <v>1</v>
      </c>
    </row>
    <row r="536" spans="1:12" x14ac:dyDescent="0.35">
      <c r="A536" t="s">
        <v>607</v>
      </c>
      <c r="B536">
        <v>36</v>
      </c>
      <c r="C536">
        <v>2</v>
      </c>
      <c r="D536">
        <v>1</v>
      </c>
      <c r="E536">
        <v>0</v>
      </c>
      <c r="F536">
        <v>1</v>
      </c>
      <c r="G536">
        <v>0</v>
      </c>
      <c r="H536">
        <v>3166</v>
      </c>
      <c r="I536">
        <v>0</v>
      </c>
      <c r="J536">
        <v>360</v>
      </c>
      <c r="K536">
        <v>1</v>
      </c>
      <c r="L536">
        <v>2</v>
      </c>
    </row>
    <row r="537" spans="1:12" x14ac:dyDescent="0.35">
      <c r="A537" t="s">
        <v>609</v>
      </c>
      <c r="B537">
        <v>146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2787</v>
      </c>
      <c r="I537">
        <v>1917</v>
      </c>
      <c r="J537">
        <v>360</v>
      </c>
      <c r="K537">
        <v>0</v>
      </c>
      <c r="L537">
        <v>3</v>
      </c>
    </row>
    <row r="538" spans="1:12" x14ac:dyDescent="0.35">
      <c r="A538" t="s">
        <v>610</v>
      </c>
      <c r="B538">
        <v>172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4283</v>
      </c>
      <c r="I538">
        <v>3000</v>
      </c>
      <c r="J538">
        <v>84</v>
      </c>
      <c r="K538">
        <v>1</v>
      </c>
      <c r="L538">
        <v>3</v>
      </c>
    </row>
    <row r="539" spans="1:12" x14ac:dyDescent="0.35">
      <c r="A539" t="s">
        <v>611</v>
      </c>
      <c r="B539">
        <v>104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2297</v>
      </c>
      <c r="I539">
        <v>1522</v>
      </c>
      <c r="J539">
        <v>360</v>
      </c>
      <c r="K539">
        <v>1</v>
      </c>
      <c r="L539">
        <v>1</v>
      </c>
    </row>
    <row r="540" spans="1:12" x14ac:dyDescent="0.35">
      <c r="A540" t="s">
        <v>612</v>
      </c>
      <c r="B540">
        <v>70</v>
      </c>
      <c r="C540">
        <v>2</v>
      </c>
      <c r="D540">
        <v>0</v>
      </c>
      <c r="E540">
        <v>0</v>
      </c>
      <c r="F540">
        <v>2</v>
      </c>
      <c r="G540">
        <v>0</v>
      </c>
      <c r="H540">
        <v>2165</v>
      </c>
      <c r="I540">
        <v>0</v>
      </c>
      <c r="J540">
        <v>360</v>
      </c>
      <c r="K540">
        <v>1</v>
      </c>
      <c r="L540">
        <v>2</v>
      </c>
    </row>
    <row r="541" spans="1:12" x14ac:dyDescent="0.35">
      <c r="A541" t="s">
        <v>613</v>
      </c>
      <c r="B541">
        <v>94</v>
      </c>
      <c r="C541">
        <v>2</v>
      </c>
      <c r="D541">
        <v>0</v>
      </c>
      <c r="E541">
        <v>0</v>
      </c>
      <c r="F541">
        <v>1</v>
      </c>
      <c r="G541">
        <v>0</v>
      </c>
      <c r="H541">
        <v>4750</v>
      </c>
      <c r="I541">
        <v>0</v>
      </c>
      <c r="J541">
        <v>360</v>
      </c>
      <c r="K541">
        <v>1</v>
      </c>
      <c r="L541">
        <v>2</v>
      </c>
    </row>
    <row r="542" spans="1:12" x14ac:dyDescent="0.35">
      <c r="A542" t="s">
        <v>614</v>
      </c>
      <c r="B542">
        <v>106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2726</v>
      </c>
      <c r="I542">
        <v>0</v>
      </c>
      <c r="J542">
        <v>360</v>
      </c>
      <c r="K542">
        <v>0</v>
      </c>
      <c r="L542">
        <v>2</v>
      </c>
    </row>
    <row r="543" spans="1:12" x14ac:dyDescent="0.35">
      <c r="A543" t="s">
        <v>615</v>
      </c>
      <c r="B543">
        <v>56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3000</v>
      </c>
      <c r="I543">
        <v>3416</v>
      </c>
      <c r="J543">
        <v>180</v>
      </c>
      <c r="K543">
        <v>1</v>
      </c>
      <c r="L543">
        <v>2</v>
      </c>
    </row>
    <row r="544" spans="1:12" x14ac:dyDescent="0.35">
      <c r="A544" t="s">
        <v>616</v>
      </c>
      <c r="B544">
        <v>205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6000</v>
      </c>
      <c r="I544">
        <v>0</v>
      </c>
      <c r="J544">
        <v>240</v>
      </c>
      <c r="K544">
        <v>1</v>
      </c>
      <c r="L544">
        <v>2</v>
      </c>
    </row>
    <row r="545" spans="1:12" x14ac:dyDescent="0.35">
      <c r="A545" t="s">
        <v>617</v>
      </c>
      <c r="B545">
        <v>292</v>
      </c>
      <c r="C545">
        <v>2</v>
      </c>
      <c r="D545">
        <v>0</v>
      </c>
      <c r="E545">
        <v>3</v>
      </c>
      <c r="F545">
        <v>1</v>
      </c>
      <c r="G545">
        <v>1</v>
      </c>
      <c r="H545">
        <v>9357</v>
      </c>
      <c r="I545">
        <v>0</v>
      </c>
      <c r="J545">
        <v>360</v>
      </c>
      <c r="K545">
        <v>1</v>
      </c>
      <c r="L545">
        <v>2</v>
      </c>
    </row>
    <row r="546" spans="1:12" x14ac:dyDescent="0.35">
      <c r="A546" t="s">
        <v>618</v>
      </c>
      <c r="B546">
        <v>142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3859</v>
      </c>
      <c r="I546">
        <v>3300</v>
      </c>
      <c r="J546">
        <v>180</v>
      </c>
      <c r="K546">
        <v>1</v>
      </c>
      <c r="L546">
        <v>3</v>
      </c>
    </row>
    <row r="547" spans="1:12" x14ac:dyDescent="0.35">
      <c r="A547" t="s">
        <v>619</v>
      </c>
      <c r="B547">
        <v>260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16120</v>
      </c>
      <c r="I547">
        <v>0</v>
      </c>
      <c r="J547">
        <v>360</v>
      </c>
      <c r="K547">
        <v>1</v>
      </c>
      <c r="L547">
        <v>1</v>
      </c>
    </row>
    <row r="548" spans="1:12" x14ac:dyDescent="0.35">
      <c r="A548" t="s">
        <v>620</v>
      </c>
      <c r="B548">
        <v>110</v>
      </c>
      <c r="C548">
        <v>1</v>
      </c>
      <c r="D548">
        <v>0</v>
      </c>
      <c r="E548">
        <v>0</v>
      </c>
      <c r="F548">
        <v>2</v>
      </c>
      <c r="G548">
        <v>0</v>
      </c>
      <c r="H548">
        <v>3833</v>
      </c>
      <c r="I548">
        <v>0</v>
      </c>
      <c r="J548">
        <v>360</v>
      </c>
      <c r="K548">
        <v>1</v>
      </c>
      <c r="L548">
        <v>3</v>
      </c>
    </row>
    <row r="549" spans="1:12" x14ac:dyDescent="0.35">
      <c r="A549" t="s">
        <v>621</v>
      </c>
      <c r="B549">
        <v>187</v>
      </c>
      <c r="C549">
        <v>1</v>
      </c>
      <c r="D549">
        <v>1</v>
      </c>
      <c r="E549">
        <v>2</v>
      </c>
      <c r="F549">
        <v>2</v>
      </c>
      <c r="G549">
        <v>1</v>
      </c>
      <c r="H549">
        <v>6383</v>
      </c>
      <c r="I549">
        <v>1000</v>
      </c>
      <c r="J549">
        <v>360</v>
      </c>
      <c r="K549">
        <v>1</v>
      </c>
      <c r="L549">
        <v>3</v>
      </c>
    </row>
    <row r="550" spans="1:12" x14ac:dyDescent="0.35">
      <c r="A550" t="s">
        <v>622</v>
      </c>
      <c r="B550">
        <v>88</v>
      </c>
      <c r="C550">
        <v>1</v>
      </c>
      <c r="D550">
        <v>0</v>
      </c>
      <c r="E550" s="1">
        <v>0</v>
      </c>
      <c r="F550">
        <v>1</v>
      </c>
      <c r="G550">
        <v>0</v>
      </c>
      <c r="H550">
        <v>2987</v>
      </c>
      <c r="I550">
        <v>0</v>
      </c>
      <c r="J550">
        <v>360</v>
      </c>
      <c r="K550">
        <v>0</v>
      </c>
      <c r="L550">
        <v>2</v>
      </c>
    </row>
    <row r="551" spans="1:12" x14ac:dyDescent="0.35">
      <c r="A551" t="s">
        <v>623</v>
      </c>
      <c r="B551">
        <v>180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9963</v>
      </c>
      <c r="I551">
        <v>0</v>
      </c>
      <c r="J551">
        <v>360</v>
      </c>
      <c r="K551">
        <v>1</v>
      </c>
      <c r="L551">
        <v>3</v>
      </c>
    </row>
    <row r="552" spans="1:12" x14ac:dyDescent="0.35">
      <c r="A552" t="s">
        <v>624</v>
      </c>
      <c r="B552">
        <v>192</v>
      </c>
      <c r="C552">
        <v>1</v>
      </c>
      <c r="D552">
        <v>1</v>
      </c>
      <c r="E552">
        <v>2</v>
      </c>
      <c r="F552">
        <v>1</v>
      </c>
      <c r="G552">
        <v>0</v>
      </c>
      <c r="H552">
        <v>5780</v>
      </c>
      <c r="I552">
        <v>0</v>
      </c>
      <c r="J552">
        <v>360</v>
      </c>
      <c r="K552">
        <v>1</v>
      </c>
      <c r="L552">
        <v>1</v>
      </c>
    </row>
    <row r="553" spans="1:12" x14ac:dyDescent="0.35">
      <c r="A553" t="s">
        <v>626</v>
      </c>
      <c r="B553">
        <v>155</v>
      </c>
      <c r="C553">
        <v>1</v>
      </c>
      <c r="D553">
        <v>1</v>
      </c>
      <c r="E553">
        <v>0</v>
      </c>
      <c r="F553">
        <v>2</v>
      </c>
      <c r="G553">
        <v>1</v>
      </c>
      <c r="H553">
        <v>2894</v>
      </c>
      <c r="I553">
        <v>2792</v>
      </c>
      <c r="J553">
        <v>360</v>
      </c>
      <c r="K553">
        <v>1</v>
      </c>
      <c r="L553">
        <v>3</v>
      </c>
    </row>
    <row r="554" spans="1:12" x14ac:dyDescent="0.35">
      <c r="A554" t="s">
        <v>627</v>
      </c>
      <c r="B554">
        <v>128</v>
      </c>
      <c r="C554">
        <v>1</v>
      </c>
      <c r="D554">
        <v>1</v>
      </c>
      <c r="E554">
        <v>3</v>
      </c>
      <c r="F554">
        <v>1</v>
      </c>
      <c r="G554">
        <v>0</v>
      </c>
      <c r="H554">
        <v>5703</v>
      </c>
      <c r="I554">
        <v>0</v>
      </c>
      <c r="J554">
        <v>360</v>
      </c>
      <c r="K554">
        <v>1</v>
      </c>
      <c r="L554">
        <v>1</v>
      </c>
    </row>
    <row r="555" spans="1:12" x14ac:dyDescent="0.35">
      <c r="A555" t="s">
        <v>628</v>
      </c>
      <c r="B555">
        <v>172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3676</v>
      </c>
      <c r="I555">
        <v>4301</v>
      </c>
      <c r="J555">
        <v>360</v>
      </c>
      <c r="K555">
        <v>1</v>
      </c>
      <c r="L555">
        <v>3</v>
      </c>
    </row>
    <row r="556" spans="1:12" x14ac:dyDescent="0.35">
      <c r="A556" t="s">
        <v>629</v>
      </c>
      <c r="B556">
        <v>496</v>
      </c>
      <c r="C556">
        <v>2</v>
      </c>
      <c r="D556">
        <v>1</v>
      </c>
      <c r="E556">
        <v>1</v>
      </c>
      <c r="F556">
        <v>1</v>
      </c>
      <c r="G556">
        <v>0</v>
      </c>
      <c r="H556">
        <v>12000</v>
      </c>
      <c r="I556">
        <v>0</v>
      </c>
      <c r="J556">
        <v>360</v>
      </c>
      <c r="K556">
        <v>1</v>
      </c>
      <c r="L556">
        <v>2</v>
      </c>
    </row>
    <row r="557" spans="1:12" x14ac:dyDescent="0.35">
      <c r="A557" t="s">
        <v>630</v>
      </c>
      <c r="B557">
        <v>3720</v>
      </c>
      <c r="C557">
        <v>1</v>
      </c>
      <c r="D557">
        <v>1</v>
      </c>
      <c r="E557">
        <v>0</v>
      </c>
      <c r="F557">
        <v>2</v>
      </c>
      <c r="G557">
        <v>0</v>
      </c>
      <c r="H557">
        <v>2400</v>
      </c>
      <c r="I557">
        <v>3800</v>
      </c>
      <c r="J557">
        <v>180</v>
      </c>
      <c r="K557">
        <v>1</v>
      </c>
      <c r="L557">
        <v>1</v>
      </c>
    </row>
    <row r="558" spans="1:12" x14ac:dyDescent="0.35">
      <c r="A558" t="s">
        <v>631</v>
      </c>
      <c r="B558">
        <v>173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3400</v>
      </c>
      <c r="I558">
        <v>2500</v>
      </c>
      <c r="J558">
        <v>360</v>
      </c>
      <c r="K558">
        <v>1</v>
      </c>
      <c r="L558">
        <v>2</v>
      </c>
    </row>
    <row r="559" spans="1:12" x14ac:dyDescent="0.35">
      <c r="A559" t="s">
        <v>632</v>
      </c>
      <c r="B559">
        <v>157</v>
      </c>
      <c r="C559">
        <v>1</v>
      </c>
      <c r="D559">
        <v>1</v>
      </c>
      <c r="E559">
        <v>2</v>
      </c>
      <c r="F559">
        <v>2</v>
      </c>
      <c r="G559">
        <v>0</v>
      </c>
      <c r="H559">
        <v>3987</v>
      </c>
      <c r="I559">
        <v>1411</v>
      </c>
      <c r="J559">
        <v>360</v>
      </c>
      <c r="K559">
        <v>1</v>
      </c>
      <c r="L559">
        <v>3</v>
      </c>
    </row>
    <row r="560" spans="1:12" x14ac:dyDescent="0.35">
      <c r="A560" t="s">
        <v>633</v>
      </c>
      <c r="B560">
        <v>108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3232</v>
      </c>
      <c r="I560">
        <v>1950</v>
      </c>
      <c r="J560">
        <v>360</v>
      </c>
      <c r="K560">
        <v>1</v>
      </c>
      <c r="L560">
        <v>3</v>
      </c>
    </row>
    <row r="561" spans="1:12" x14ac:dyDescent="0.35">
      <c r="A561" t="s">
        <v>634</v>
      </c>
      <c r="B561">
        <v>71</v>
      </c>
      <c r="C561">
        <v>2</v>
      </c>
      <c r="D561">
        <v>0</v>
      </c>
      <c r="E561">
        <v>0</v>
      </c>
      <c r="F561">
        <v>1</v>
      </c>
      <c r="G561">
        <v>0</v>
      </c>
      <c r="H561">
        <v>2900</v>
      </c>
      <c r="I561">
        <v>0</v>
      </c>
      <c r="J561">
        <v>360</v>
      </c>
      <c r="K561">
        <v>1</v>
      </c>
      <c r="L561">
        <v>3</v>
      </c>
    </row>
    <row r="562" spans="1:12" x14ac:dyDescent="0.35">
      <c r="A562" t="s">
        <v>635</v>
      </c>
      <c r="B562">
        <v>40</v>
      </c>
      <c r="C562">
        <v>1</v>
      </c>
      <c r="D562">
        <v>1</v>
      </c>
      <c r="E562">
        <v>3</v>
      </c>
      <c r="F562">
        <v>1</v>
      </c>
      <c r="G562">
        <v>0</v>
      </c>
      <c r="H562">
        <v>4106</v>
      </c>
      <c r="I562">
        <v>0</v>
      </c>
      <c r="J562">
        <v>180</v>
      </c>
      <c r="K562">
        <v>1</v>
      </c>
      <c r="L562">
        <v>3</v>
      </c>
    </row>
    <row r="563" spans="1:12" x14ac:dyDescent="0.35">
      <c r="A563" t="s">
        <v>636</v>
      </c>
      <c r="B563">
        <v>253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8072</v>
      </c>
      <c r="I563">
        <v>240</v>
      </c>
      <c r="J563">
        <v>360</v>
      </c>
      <c r="K563">
        <v>1</v>
      </c>
      <c r="L563">
        <v>1</v>
      </c>
    </row>
    <row r="564" spans="1:12" x14ac:dyDescent="0.35">
      <c r="A564" t="s">
        <v>637</v>
      </c>
      <c r="B564">
        <v>187</v>
      </c>
      <c r="C564">
        <v>1</v>
      </c>
      <c r="D564">
        <v>1</v>
      </c>
      <c r="E564">
        <v>2</v>
      </c>
      <c r="F564">
        <v>1</v>
      </c>
      <c r="G564">
        <v>0</v>
      </c>
      <c r="H564">
        <v>7583</v>
      </c>
      <c r="I564">
        <v>0</v>
      </c>
      <c r="J564">
        <v>360</v>
      </c>
      <c r="K564">
        <v>1</v>
      </c>
      <c r="L564">
        <v>1</v>
      </c>
    </row>
    <row r="565" spans="1:12" x14ac:dyDescent="0.35">
      <c r="A565" t="s">
        <v>638</v>
      </c>
      <c r="B565">
        <v>133</v>
      </c>
      <c r="C565">
        <v>2</v>
      </c>
      <c r="D565">
        <v>0</v>
      </c>
      <c r="E565">
        <v>0</v>
      </c>
      <c r="F565">
        <v>1</v>
      </c>
      <c r="G565">
        <v>1</v>
      </c>
      <c r="H565">
        <v>4583</v>
      </c>
      <c r="I565">
        <v>0</v>
      </c>
      <c r="J565">
        <v>360</v>
      </c>
      <c r="K565">
        <v>0</v>
      </c>
      <c r="L56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43B0-00E2-4679-BABF-EAFDD12F6E35}">
  <dimension ref="A1:L12"/>
  <sheetViews>
    <sheetView workbookViewId="0">
      <selection activeCell="D16" sqref="D16"/>
    </sheetView>
  </sheetViews>
  <sheetFormatPr defaultRowHeight="14.5" x14ac:dyDescent="0.35"/>
  <cols>
    <col min="1" max="1" width="18.08984375" bestFit="1" customWidth="1"/>
    <col min="2" max="3" width="12.453125" bestFit="1" customWidth="1"/>
  </cols>
  <sheetData>
    <row r="1" spans="1:12" x14ac:dyDescent="0.35">
      <c r="A1" s="4"/>
      <c r="B1" s="4" t="s">
        <v>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9</v>
      </c>
      <c r="K1" s="4" t="s">
        <v>10</v>
      </c>
      <c r="L1" s="4" t="s">
        <v>11</v>
      </c>
    </row>
    <row r="2" spans="1:12" x14ac:dyDescent="0.35">
      <c r="A2" s="2" t="s">
        <v>8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2" t="s">
        <v>1</v>
      </c>
      <c r="B3" s="2">
        <v>-2.2782988612417742E-2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 t="s">
        <v>2</v>
      </c>
      <c r="B4" s="2">
        <v>2.572187766680642E-2</v>
      </c>
      <c r="C4" s="2">
        <v>-0.33970825754754014</v>
      </c>
      <c r="D4" s="2">
        <v>1</v>
      </c>
      <c r="E4" s="2"/>
      <c r="F4" s="2"/>
      <c r="G4" s="2"/>
      <c r="H4" s="2"/>
      <c r="I4" s="2"/>
      <c r="J4" s="2"/>
      <c r="K4" s="2"/>
      <c r="L4" s="2"/>
    </row>
    <row r="5" spans="1:12" x14ac:dyDescent="0.35">
      <c r="A5" s="2" t="s">
        <v>3</v>
      </c>
      <c r="B5" s="2">
        <v>-1.6634456687385026E-2</v>
      </c>
      <c r="C5" s="2">
        <v>-0.15412239520004603</v>
      </c>
      <c r="D5" s="2">
        <v>0.36006468063876595</v>
      </c>
      <c r="E5" s="2">
        <v>1</v>
      </c>
      <c r="F5" s="2"/>
      <c r="G5" s="2"/>
      <c r="H5" s="2"/>
      <c r="I5" s="2"/>
      <c r="J5" s="2"/>
      <c r="K5" s="2"/>
      <c r="L5" s="2"/>
    </row>
    <row r="6" spans="1:12" x14ac:dyDescent="0.35">
      <c r="A6" s="2" t="s">
        <v>4</v>
      </c>
      <c r="B6" s="2">
        <v>-2.6304325148431836E-2</v>
      </c>
      <c r="C6" s="2">
        <v>-5.6575614995463125E-2</v>
      </c>
      <c r="D6" s="2">
        <v>1.0121801604180081E-2</v>
      </c>
      <c r="E6" s="2">
        <v>3.2335113867958155E-2</v>
      </c>
      <c r="F6" s="2">
        <v>1</v>
      </c>
      <c r="G6" s="2"/>
      <c r="H6" s="2"/>
      <c r="I6" s="2"/>
      <c r="J6" s="2"/>
      <c r="K6" s="2"/>
      <c r="L6" s="2"/>
    </row>
    <row r="7" spans="1:12" x14ac:dyDescent="0.35">
      <c r="A7" s="2" t="s">
        <v>5</v>
      </c>
      <c r="B7" s="2">
        <v>-1.7028860156039299E-2</v>
      </c>
      <c r="C7" s="2">
        <v>1.455982587441846E-2</v>
      </c>
      <c r="D7" s="2">
        <v>3.0531541335148127E-2</v>
      </c>
      <c r="E7" s="2">
        <v>5.1726645078119173E-2</v>
      </c>
      <c r="F7" s="2">
        <v>6.0400744736198456E-2</v>
      </c>
      <c r="G7" s="2">
        <v>1</v>
      </c>
      <c r="H7" s="2"/>
      <c r="I7" s="2"/>
      <c r="J7" s="2"/>
      <c r="K7" s="2"/>
      <c r="L7" s="2"/>
    </row>
    <row r="8" spans="1:12" x14ac:dyDescent="0.35">
      <c r="A8" s="2" t="s">
        <v>6</v>
      </c>
      <c r="B8" s="2">
        <v>0.13306118845818352</v>
      </c>
      <c r="C8" s="2">
        <v>2.5006215252816111E-4</v>
      </c>
      <c r="D8" s="2">
        <v>5.5468310459370042E-2</v>
      </c>
      <c r="E8" s="2">
        <v>0.13167991253439615</v>
      </c>
      <c r="F8" s="2">
        <v>-0.14237228893476764</v>
      </c>
      <c r="G8" s="2">
        <v>0.10995061726091265</v>
      </c>
      <c r="H8" s="2">
        <v>1</v>
      </c>
      <c r="I8" s="2"/>
      <c r="J8" s="2"/>
      <c r="K8" s="2"/>
      <c r="L8" s="2"/>
    </row>
    <row r="9" spans="1:12" x14ac:dyDescent="0.35">
      <c r="A9" s="2" t="s">
        <v>7</v>
      </c>
      <c r="B9" s="2">
        <v>-1.468666375091871E-2</v>
      </c>
      <c r="C9" s="2">
        <v>-0.15428217404486003</v>
      </c>
      <c r="D9" s="2">
        <v>0.12421674555064066</v>
      </c>
      <c r="E9" s="2">
        <v>-1.4142270415050034E-2</v>
      </c>
      <c r="F9" s="2">
        <v>-5.4520471438909014E-2</v>
      </c>
      <c r="G9" s="2">
        <v>5.8872019145872149E-3</v>
      </c>
      <c r="H9" s="2">
        <v>-0.12617364808598619</v>
      </c>
      <c r="I9" s="2">
        <v>1</v>
      </c>
      <c r="J9" s="2"/>
      <c r="K9" s="2"/>
      <c r="L9" s="2"/>
    </row>
    <row r="10" spans="1:12" x14ac:dyDescent="0.35">
      <c r="A10" s="2" t="s">
        <v>9</v>
      </c>
      <c r="B10" s="2">
        <v>-1.8568099762082291E-2</v>
      </c>
      <c r="C10" s="2">
        <v>7.4081236315746951E-2</v>
      </c>
      <c r="D10" s="2">
        <v>-0.10623351511753783</v>
      </c>
      <c r="E10" s="2">
        <v>-9.3947720677482027E-2</v>
      </c>
      <c r="F10" s="2">
        <v>-8.6549874244757075E-2</v>
      </c>
      <c r="G10" s="2">
        <v>-2.170961999318162E-2</v>
      </c>
      <c r="H10" s="2">
        <v>-6.1692681735822416E-2</v>
      </c>
      <c r="I10" s="2">
        <v>-9.6746263178908902E-4</v>
      </c>
      <c r="J10" s="2">
        <v>1</v>
      </c>
      <c r="K10" s="2"/>
      <c r="L10" s="2"/>
    </row>
    <row r="11" spans="1:12" x14ac:dyDescent="0.35">
      <c r="A11" s="2" t="s">
        <v>10</v>
      </c>
      <c r="B11" s="2">
        <v>6.4540142370940926E-2</v>
      </c>
      <c r="C11" s="2">
        <v>-2.6348576445213913E-2</v>
      </c>
      <c r="D11" s="2">
        <v>2.8628854738190924E-3</v>
      </c>
      <c r="E11" s="2">
        <v>-3.7225322586676962E-2</v>
      </c>
      <c r="F11" s="2">
        <v>-8.1822191175599926E-2</v>
      </c>
      <c r="G11" s="2">
        <v>3.4878710658658605E-3</v>
      </c>
      <c r="H11" s="2">
        <v>-1.4714878100313205E-2</v>
      </c>
      <c r="I11" s="2">
        <v>-2.0562764465030465E-3</v>
      </c>
      <c r="J11" s="2">
        <v>-3.7347958595684212E-3</v>
      </c>
      <c r="K11" s="2">
        <v>1</v>
      </c>
      <c r="L11" s="2"/>
    </row>
    <row r="12" spans="1:12" ht="15" thickBot="1" x14ac:dyDescent="0.4">
      <c r="A12" s="3" t="s">
        <v>11</v>
      </c>
      <c r="B12" s="3">
        <v>2.2448981116238434E-3</v>
      </c>
      <c r="C12" s="3">
        <v>-2.0311540482218997E-2</v>
      </c>
      <c r="D12" s="3">
        <v>-1.4446224673250341E-2</v>
      </c>
      <c r="E12" s="3">
        <v>-7.034544108872348E-3</v>
      </c>
      <c r="F12" s="3">
        <v>5.8672564380149346E-2</v>
      </c>
      <c r="G12" s="3">
        <v>6.6917974944224065E-2</v>
      </c>
      <c r="H12" s="3">
        <v>1.5891535540149711E-2</v>
      </c>
      <c r="I12" s="3">
        <v>1.2529197520926178E-2</v>
      </c>
      <c r="J12" s="3">
        <v>7.6753943466253013E-2</v>
      </c>
      <c r="K12" s="3">
        <v>1.9693723201927977E-3</v>
      </c>
      <c r="L1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9AC3-0DA4-4093-B628-349B51BBBD43}">
  <dimension ref="A1:I27"/>
  <sheetViews>
    <sheetView topLeftCell="A8" workbookViewId="0">
      <selection activeCell="A21" sqref="A21:XFD21"/>
    </sheetView>
  </sheetViews>
  <sheetFormatPr defaultRowHeight="14.5" x14ac:dyDescent="0.35"/>
  <cols>
    <col min="2" max="2" width="12.453125" bestFit="1" customWidth="1"/>
    <col min="5" max="5" width="11.81640625" bestFit="1" customWidth="1"/>
    <col min="6" max="6" width="12.453125" bestFit="1" customWidth="1"/>
    <col min="7" max="7" width="11.81640625" bestFit="1" customWidth="1"/>
    <col min="8" max="8" width="12.453125" bestFit="1" customWidth="1"/>
    <col min="9" max="9" width="12" bestFit="1" customWidth="1"/>
  </cols>
  <sheetData>
    <row r="1" spans="1:9" x14ac:dyDescent="0.35">
      <c r="A1" t="s">
        <v>639</v>
      </c>
    </row>
    <row r="2" spans="1:9" ht="15" thickBot="1" x14ac:dyDescent="0.4"/>
    <row r="3" spans="1:9" x14ac:dyDescent="0.35">
      <c r="A3" s="5" t="s">
        <v>640</v>
      </c>
      <c r="B3" s="5"/>
    </row>
    <row r="4" spans="1:9" x14ac:dyDescent="0.35">
      <c r="A4" s="2" t="s">
        <v>641</v>
      </c>
      <c r="B4" s="2">
        <v>0.15983426398360548</v>
      </c>
    </row>
    <row r="5" spans="1:9" x14ac:dyDescent="0.35">
      <c r="A5" s="2" t="s">
        <v>642</v>
      </c>
      <c r="B5" s="2">
        <v>2.5546991943180886E-2</v>
      </c>
    </row>
    <row r="6" spans="1:9" x14ac:dyDescent="0.35">
      <c r="A6" s="2" t="s">
        <v>643</v>
      </c>
      <c r="B6" s="2">
        <v>7.9257802242510642E-3</v>
      </c>
    </row>
    <row r="7" spans="1:9" x14ac:dyDescent="0.35">
      <c r="A7" s="2" t="s">
        <v>644</v>
      </c>
      <c r="B7" s="2">
        <v>815.3881896150466</v>
      </c>
    </row>
    <row r="8" spans="1:9" ht="15" thickBot="1" x14ac:dyDescent="0.4">
      <c r="A8" s="3" t="s">
        <v>645</v>
      </c>
      <c r="B8" s="3">
        <v>564</v>
      </c>
    </row>
    <row r="10" spans="1:9" ht="15" thickBot="1" x14ac:dyDescent="0.4">
      <c r="A10" t="s">
        <v>646</v>
      </c>
    </row>
    <row r="11" spans="1:9" x14ac:dyDescent="0.35">
      <c r="A11" s="4"/>
      <c r="B11" s="4" t="s">
        <v>651</v>
      </c>
      <c r="C11" s="4" t="s">
        <v>652</v>
      </c>
      <c r="D11" s="4" t="s">
        <v>653</v>
      </c>
      <c r="E11" s="4" t="s">
        <v>654</v>
      </c>
      <c r="F11" s="4" t="s">
        <v>655</v>
      </c>
    </row>
    <row r="12" spans="1:9" x14ac:dyDescent="0.35">
      <c r="A12" s="2" t="s">
        <v>647</v>
      </c>
      <c r="B12" s="2">
        <v>10</v>
      </c>
      <c r="C12" s="2">
        <v>9639018.973012507</v>
      </c>
      <c r="D12" s="2">
        <v>963901.89730125072</v>
      </c>
      <c r="E12" s="2">
        <v>1.4497863342585395</v>
      </c>
      <c r="F12" s="2">
        <v>0.15492365526895335</v>
      </c>
    </row>
    <row r="13" spans="1:9" x14ac:dyDescent="0.35">
      <c r="A13" s="2" t="s">
        <v>648</v>
      </c>
      <c r="B13" s="2">
        <v>553</v>
      </c>
      <c r="C13" s="2">
        <v>367666418.56932783</v>
      </c>
      <c r="D13" s="2">
        <v>664857.89976370311</v>
      </c>
      <c r="E13" s="2"/>
      <c r="F13" s="2"/>
    </row>
    <row r="14" spans="1:9" ht="15" thickBot="1" x14ac:dyDescent="0.4">
      <c r="A14" s="3" t="s">
        <v>649</v>
      </c>
      <c r="B14" s="3">
        <v>563</v>
      </c>
      <c r="C14" s="3">
        <v>377305437.54234034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656</v>
      </c>
      <c r="C16" s="4" t="s">
        <v>644</v>
      </c>
      <c r="D16" s="4" t="s">
        <v>657</v>
      </c>
      <c r="E16" s="4" t="s">
        <v>658</v>
      </c>
      <c r="F16" s="4" t="s">
        <v>659</v>
      </c>
      <c r="G16" s="4" t="s">
        <v>660</v>
      </c>
      <c r="H16" s="4" t="s">
        <v>661</v>
      </c>
      <c r="I16" s="4" t="s">
        <v>662</v>
      </c>
    </row>
    <row r="17" spans="1:9" x14ac:dyDescent="0.35">
      <c r="A17" s="2" t="s">
        <v>650</v>
      </c>
      <c r="B17" s="2">
        <v>133.51225297519909</v>
      </c>
      <c r="C17" s="2">
        <v>296.61788907992354</v>
      </c>
      <c r="D17" s="2">
        <v>0.45011530959693491</v>
      </c>
      <c r="E17" s="2">
        <v>0.65280369477049427</v>
      </c>
      <c r="F17" s="2">
        <v>-449.12330671400127</v>
      </c>
      <c r="G17" s="2">
        <v>716.14781266439945</v>
      </c>
      <c r="H17" s="2">
        <v>-449.12330671400127</v>
      </c>
      <c r="I17" s="2">
        <v>716.14781266439945</v>
      </c>
    </row>
    <row r="18" spans="1:9" x14ac:dyDescent="0.35">
      <c r="A18" s="2" t="s">
        <v>1</v>
      </c>
      <c r="B18" s="2">
        <v>-36.252862026077423</v>
      </c>
      <c r="C18" s="2">
        <v>92.333110979943839</v>
      </c>
      <c r="D18" s="2">
        <v>-0.3926312201692424</v>
      </c>
      <c r="E18" s="2">
        <v>0.69474317021386933</v>
      </c>
      <c r="F18" s="2">
        <v>-217.61938027794582</v>
      </c>
      <c r="G18" s="2">
        <v>145.11365622579098</v>
      </c>
      <c r="H18" s="2">
        <v>-217.61938027794582</v>
      </c>
      <c r="I18" s="2">
        <v>145.11365622579098</v>
      </c>
    </row>
    <row r="19" spans="1:9" x14ac:dyDescent="0.35">
      <c r="A19" s="2" t="s">
        <v>2</v>
      </c>
      <c r="B19" s="2">
        <v>48.258341725411761</v>
      </c>
      <c r="C19" s="2">
        <v>81.374233805961069</v>
      </c>
      <c r="D19" s="2">
        <v>0.59304204129878513</v>
      </c>
      <c r="E19" s="2">
        <v>0.5533954639449804</v>
      </c>
      <c r="F19" s="2">
        <v>-111.58205901670587</v>
      </c>
      <c r="G19" s="2">
        <v>208.09874246752938</v>
      </c>
      <c r="H19" s="2">
        <v>-111.58205901670587</v>
      </c>
      <c r="I19" s="2">
        <v>208.09874246752938</v>
      </c>
    </row>
    <row r="20" spans="1:9" x14ac:dyDescent="0.35">
      <c r="A20" s="2" t="s">
        <v>3</v>
      </c>
      <c r="B20" s="2">
        <v>-36.269103653095456</v>
      </c>
      <c r="C20" s="2">
        <v>36.683784643023245</v>
      </c>
      <c r="D20" s="2">
        <v>-0.98869579586830736</v>
      </c>
      <c r="E20" s="2">
        <v>0.32324439251751946</v>
      </c>
      <c r="F20" s="2">
        <v>-108.325706386341</v>
      </c>
      <c r="G20" s="2">
        <v>35.787499080150084</v>
      </c>
      <c r="H20" s="2">
        <v>-108.325706386341</v>
      </c>
      <c r="I20" s="2">
        <v>35.787499080150084</v>
      </c>
    </row>
    <row r="21" spans="1:9" x14ac:dyDescent="0.35">
      <c r="A21" s="2" t="s">
        <v>4</v>
      </c>
      <c r="B21" s="2">
        <v>-0.38961425984783543</v>
      </c>
      <c r="C21" s="2">
        <v>86.141605349812053</v>
      </c>
      <c r="D21" s="2">
        <v>-4.5229509975539999E-3</v>
      </c>
      <c r="E21" s="2">
        <v>0.99639285064251593</v>
      </c>
      <c r="F21" s="2">
        <v>-169.59438677439604</v>
      </c>
      <c r="G21" s="2">
        <v>168.81515825470038</v>
      </c>
      <c r="H21" s="2">
        <v>-169.59438677439604</v>
      </c>
      <c r="I21" s="2">
        <v>168.81515825470038</v>
      </c>
    </row>
    <row r="22" spans="1:9" x14ac:dyDescent="0.35">
      <c r="A22" s="2" t="s">
        <v>5</v>
      </c>
      <c r="B22" s="2">
        <v>-72.04479058743604</v>
      </c>
      <c r="C22" s="2">
        <v>97.663682261497996</v>
      </c>
      <c r="D22" s="2">
        <v>-0.73768251328609069</v>
      </c>
      <c r="E22" s="2">
        <v>0.46102029665484268</v>
      </c>
      <c r="F22" s="2">
        <v>-263.88195304665578</v>
      </c>
      <c r="G22" s="2">
        <v>119.7923718717837</v>
      </c>
      <c r="H22" s="2">
        <v>-263.88195304665578</v>
      </c>
      <c r="I22" s="2">
        <v>119.7923718717837</v>
      </c>
    </row>
    <row r="23" spans="1:9" x14ac:dyDescent="0.35">
      <c r="A23" s="2" t="s">
        <v>6</v>
      </c>
      <c r="B23" s="2">
        <v>1.8361741816323586E-2</v>
      </c>
      <c r="C23" s="2">
        <v>5.6968518930768219E-3</v>
      </c>
      <c r="D23" s="2">
        <v>3.2231383509615101</v>
      </c>
      <c r="E23" s="2">
        <v>1.3426446871385503E-3</v>
      </c>
      <c r="F23" s="2">
        <v>7.1716261375792713E-3</v>
      </c>
      <c r="G23" s="2">
        <v>2.9551857495067901E-2</v>
      </c>
      <c r="H23" s="2">
        <v>7.1716261375792713E-3</v>
      </c>
      <c r="I23" s="2">
        <v>2.9551857495067901E-2</v>
      </c>
    </row>
    <row r="24" spans="1:9" x14ac:dyDescent="0.35">
      <c r="A24" s="2" t="s">
        <v>7</v>
      </c>
      <c r="B24" s="2">
        <v>-1.1787222455162134E-3</v>
      </c>
      <c r="C24" s="2">
        <v>1.4318079975705342E-2</v>
      </c>
      <c r="D24" s="2">
        <v>-8.2324043972114125E-2</v>
      </c>
      <c r="E24" s="2">
        <v>0.93441882320474745</v>
      </c>
      <c r="F24" s="2">
        <v>-2.9303197698417861E-2</v>
      </c>
      <c r="G24" s="2">
        <v>2.6945753207385438E-2</v>
      </c>
      <c r="H24" s="2">
        <v>-2.9303197698417861E-2</v>
      </c>
      <c r="I24" s="2">
        <v>2.6945753207385438E-2</v>
      </c>
    </row>
    <row r="25" spans="1:9" x14ac:dyDescent="0.35">
      <c r="A25" s="2" t="s">
        <v>9</v>
      </c>
      <c r="B25" s="2">
        <v>-0.13419416949999627</v>
      </c>
      <c r="C25" s="2">
        <v>0.54770553238782815</v>
      </c>
      <c r="D25" s="2">
        <v>-0.24501152821106414</v>
      </c>
      <c r="E25" s="2">
        <v>0.80653839628543733</v>
      </c>
      <c r="F25" s="2">
        <v>-1.2100319094202237</v>
      </c>
      <c r="G25" s="2">
        <v>0.94164357042023117</v>
      </c>
      <c r="H25" s="2">
        <v>-1.2100319094202237</v>
      </c>
      <c r="I25" s="2">
        <v>0.94164357042023117</v>
      </c>
    </row>
    <row r="26" spans="1:9" x14ac:dyDescent="0.35">
      <c r="A26" s="2" t="s">
        <v>10</v>
      </c>
      <c r="B26" s="2">
        <v>144.54664157071662</v>
      </c>
      <c r="C26" s="2">
        <v>94.6767339627784</v>
      </c>
      <c r="D26" s="2">
        <v>1.5267387828095578</v>
      </c>
      <c r="E26" s="2">
        <v>0.12739770205333603</v>
      </c>
      <c r="F26" s="2">
        <v>-41.423368711048738</v>
      </c>
      <c r="G26" s="2">
        <v>330.51665185248197</v>
      </c>
      <c r="H26" s="2">
        <v>-41.423368711048738</v>
      </c>
      <c r="I26" s="2">
        <v>330.51665185248197</v>
      </c>
    </row>
    <row r="27" spans="1:9" ht="15" thickBot="1" x14ac:dyDescent="0.4">
      <c r="A27" s="3" t="s">
        <v>11</v>
      </c>
      <c r="B27" s="3">
        <v>2.6833217309799031</v>
      </c>
      <c r="C27" s="3">
        <v>44.164062798329979</v>
      </c>
      <c r="D27" s="3">
        <v>6.075803630732475E-2</v>
      </c>
      <c r="E27" s="3">
        <v>0.95157386194038529</v>
      </c>
      <c r="F27" s="3">
        <v>-84.066514991513344</v>
      </c>
      <c r="G27" s="3">
        <v>89.433158453473141</v>
      </c>
      <c r="H27" s="3">
        <v>-84.066514991513344</v>
      </c>
      <c r="I27" s="3">
        <v>89.433158453473141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E3FD-2454-4304-816C-E4945D4C08E6}">
  <dimension ref="A1:H27"/>
  <sheetViews>
    <sheetView topLeftCell="A8" workbookViewId="0">
      <selection activeCell="M14" sqref="M14"/>
    </sheetView>
  </sheetViews>
  <sheetFormatPr defaultRowHeight="14.5" x14ac:dyDescent="0.35"/>
  <cols>
    <col min="1" max="1" width="18.08984375" bestFit="1" customWidth="1"/>
    <col min="5" max="5" width="11.81640625" bestFit="1" customWidth="1"/>
  </cols>
  <sheetData>
    <row r="1" spans="1:8" x14ac:dyDescent="0.35">
      <c r="A1" t="s">
        <v>671</v>
      </c>
    </row>
    <row r="3" spans="1:8" ht="15" thickBot="1" x14ac:dyDescent="0.4">
      <c r="A3" s="15" t="s">
        <v>672</v>
      </c>
      <c r="B3" s="15"/>
      <c r="D3" s="15"/>
      <c r="E3" s="15"/>
    </row>
    <row r="4" spans="1:8" ht="15" thickTop="1" x14ac:dyDescent="0.35">
      <c r="A4" t="s">
        <v>641</v>
      </c>
      <c r="B4">
        <f>SQRT(B5)</f>
        <v>0.15983426398360912</v>
      </c>
      <c r="D4" t="s">
        <v>673</v>
      </c>
      <c r="E4">
        <f>B8*LN(C13/B8)+2*(B12+1)</f>
        <v>7572.6246523161099</v>
      </c>
    </row>
    <row r="5" spans="1:8" x14ac:dyDescent="0.35">
      <c r="A5" t="s">
        <v>642</v>
      </c>
      <c r="B5">
        <f>C12/C14</f>
        <v>2.5546991943182044E-2</v>
      </c>
      <c r="D5" t="s">
        <v>674</v>
      </c>
      <c r="E5">
        <f>E4+2*(B12+2)*(B12+3)/(B8-B12-3)</f>
        <v>7573.1908955103027</v>
      </c>
    </row>
    <row r="6" spans="1:8" x14ac:dyDescent="0.35">
      <c r="A6" t="s">
        <v>643</v>
      </c>
      <c r="B6">
        <f>1-(1-B5)*(B8-1)/(B8-B12-1)</f>
        <v>7.9257802242522768E-3</v>
      </c>
      <c r="D6" s="16" t="s">
        <v>675</v>
      </c>
      <c r="E6" s="16">
        <f>B8*LN(C13/B8)+(B12+1)*LN(B8)</f>
        <v>7620.3102490825886</v>
      </c>
    </row>
    <row r="7" spans="1:8" x14ac:dyDescent="0.35">
      <c r="A7" t="s">
        <v>644</v>
      </c>
      <c r="B7">
        <f>SQRT(D13)</f>
        <v>815.38818961504614</v>
      </c>
    </row>
    <row r="8" spans="1:8" x14ac:dyDescent="0.35">
      <c r="A8" s="16" t="s">
        <v>645</v>
      </c>
      <c r="B8" s="16">
        <f>COUNT('Cleaned Data'!B2:B565)</f>
        <v>564</v>
      </c>
    </row>
    <row r="10" spans="1:8" ht="15" thickBot="1" x14ac:dyDescent="0.4">
      <c r="A10" t="s">
        <v>646</v>
      </c>
      <c r="E10" s="17" t="s">
        <v>664</v>
      </c>
      <c r="F10" s="17">
        <v>0.05</v>
      </c>
    </row>
    <row r="11" spans="1:8" ht="15" thickTop="1" x14ac:dyDescent="0.35">
      <c r="A11" s="18"/>
      <c r="B11" s="18" t="s">
        <v>651</v>
      </c>
      <c r="C11" s="18" t="s">
        <v>652</v>
      </c>
      <c r="D11" s="18" t="s">
        <v>653</v>
      </c>
      <c r="E11" s="18" t="s">
        <v>654</v>
      </c>
      <c r="F11" s="18" t="s">
        <v>676</v>
      </c>
      <c r="G11" s="18" t="s">
        <v>677</v>
      </c>
    </row>
    <row r="12" spans="1:8" x14ac:dyDescent="0.35">
      <c r="A12" t="s">
        <v>647</v>
      </c>
      <c r="B12">
        <f>COUNT('Cleaned Data'!C2:L2)</f>
        <v>10</v>
      </c>
      <c r="C12">
        <f>DEVSQ(MMULT([1]!DEsign('Cleaned Data'!C2:L565),B17:B27))</f>
        <v>9639018.9730129447</v>
      </c>
      <c r="D12">
        <f>C12/B12</f>
        <v>963901.89730129449</v>
      </c>
      <c r="E12">
        <f>D12/D13</f>
        <v>1.449786334258607</v>
      </c>
      <c r="F12">
        <f>_xlfn.F.DIST.RT(E12,B12,B13)</f>
        <v>0.15492365526892549</v>
      </c>
      <c r="G12" s="17" t="str">
        <f>IF(F12&lt;F10,"yes","no")</f>
        <v>no</v>
      </c>
    </row>
    <row r="13" spans="1:8" x14ac:dyDescent="0.35">
      <c r="A13" t="s">
        <v>648</v>
      </c>
      <c r="B13">
        <f>B14-B12</f>
        <v>553</v>
      </c>
      <c r="C13">
        <f>C14-C12</f>
        <v>367666418.56932741</v>
      </c>
      <c r="D13">
        <f>C13/B13</f>
        <v>664857.89976370241</v>
      </c>
    </row>
    <row r="14" spans="1:8" x14ac:dyDescent="0.35">
      <c r="A14" s="16" t="s">
        <v>649</v>
      </c>
      <c r="B14" s="16">
        <f>B8-1</f>
        <v>563</v>
      </c>
      <c r="C14" s="16">
        <f>DEVSQ('Cleaned Data'!B2:B565)</f>
        <v>377305437.54234034</v>
      </c>
      <c r="D14" s="16"/>
      <c r="E14" s="16"/>
      <c r="F14" s="16"/>
      <c r="G14" s="16"/>
    </row>
    <row r="15" spans="1:8" ht="15" thickBot="1" x14ac:dyDescent="0.4"/>
    <row r="16" spans="1:8" ht="15" thickTop="1" x14ac:dyDescent="0.35">
      <c r="A16" s="18"/>
      <c r="B16" s="18" t="s">
        <v>678</v>
      </c>
      <c r="C16" s="18" t="s">
        <v>679</v>
      </c>
      <c r="D16" s="18" t="s">
        <v>680</v>
      </c>
      <c r="E16" s="18" t="s">
        <v>676</v>
      </c>
      <c r="F16" s="18" t="s">
        <v>681</v>
      </c>
      <c r="G16" s="18" t="s">
        <v>682</v>
      </c>
      <c r="H16" s="18" t="s">
        <v>683</v>
      </c>
    </row>
    <row r="17" spans="1:8" x14ac:dyDescent="0.35">
      <c r="A17" t="s">
        <v>650</v>
      </c>
      <c r="B17">
        <f t="array" ref="B17:C27">[1]!RegCoeff('Cleaned Data'!C2:L565,'Cleaned Data'!B2:B565)</f>
        <v>133.51225297519909</v>
      </c>
      <c r="C17">
        <v>296.61788907992354</v>
      </c>
      <c r="D17">
        <f>B17/C17</f>
        <v>0.45011530959693491</v>
      </c>
      <c r="E17">
        <f>_xlfn.T.DIST.2T(ABS(D17),$B$13)</f>
        <v>0.65280369477049427</v>
      </c>
      <c r="F17">
        <f>B17-_xlfn.T.INV.2T(F$10,$B$13)*C17</f>
        <v>-449.12330671400127</v>
      </c>
      <c r="G17">
        <f>B17+_xlfn.T.INV.2T(F$10,$B$13)*C17</f>
        <v>716.14781266439945</v>
      </c>
    </row>
    <row r="18" spans="1:8" x14ac:dyDescent="0.35">
      <c r="A18" t="str">
        <f t="array" ref="A18:A27">TRANSPOSE('Cleaned Data'!C1:L1)</f>
        <v>Gender</v>
      </c>
      <c r="B18">
        <v>-36.252862026077423</v>
      </c>
      <c r="C18">
        <v>92.333110979943839</v>
      </c>
      <c r="D18">
        <f t="shared" ref="D18:D27" si="0">B18/C18</f>
        <v>-0.3926312201692424</v>
      </c>
      <c r="E18">
        <f t="shared" ref="E18:E27" si="1">_xlfn.T.DIST.2T(ABS(D18),$B$13)</f>
        <v>0.69474317021386933</v>
      </c>
      <c r="F18">
        <f t="shared" ref="F18:F27" si="2">B18-_xlfn.T.INV.2T(F$10,$B$13)*C18</f>
        <v>-217.61938027794582</v>
      </c>
      <c r="G18">
        <f t="shared" ref="G18:G27" si="3">B18+_xlfn.T.INV.2T(F$10,$B$13)*C18</f>
        <v>145.11365622579098</v>
      </c>
      <c r="H18">
        <f>[1]!VIF('Cleaned Data'!C2:L565,1)</f>
        <v>1.1586759296149367</v>
      </c>
    </row>
    <row r="19" spans="1:8" x14ac:dyDescent="0.35">
      <c r="A19" t="str">
        <v>Married</v>
      </c>
      <c r="B19">
        <v>48.258341725411761</v>
      </c>
      <c r="C19">
        <v>81.374233805961069</v>
      </c>
      <c r="D19">
        <f t="shared" si="0"/>
        <v>0.59304204129878513</v>
      </c>
      <c r="E19">
        <f t="shared" si="1"/>
        <v>0.5533954639449804</v>
      </c>
      <c r="F19">
        <f t="shared" si="2"/>
        <v>-111.58205901670587</v>
      </c>
      <c r="G19">
        <f t="shared" si="3"/>
        <v>208.09874246752938</v>
      </c>
      <c r="H19">
        <f>[1]!VIF('Cleaned Data'!C2:L565,2)</f>
        <v>1.2884529670729943</v>
      </c>
    </row>
    <row r="20" spans="1:8" x14ac:dyDescent="0.35">
      <c r="A20" t="str">
        <v>Dependents</v>
      </c>
      <c r="B20">
        <v>-36.269103653095456</v>
      </c>
      <c r="C20">
        <v>36.683784643023245</v>
      </c>
      <c r="D20">
        <f t="shared" si="0"/>
        <v>-0.98869579586830736</v>
      </c>
      <c r="E20">
        <f t="shared" si="1"/>
        <v>0.32324439251751946</v>
      </c>
      <c r="F20">
        <f t="shared" si="2"/>
        <v>-108.325706386341</v>
      </c>
      <c r="G20">
        <f t="shared" si="3"/>
        <v>35.787499080150084</v>
      </c>
      <c r="H20">
        <f>[1]!VIF('Cleaned Data'!C2:L565,3)</f>
        <v>1.1784659305297021</v>
      </c>
    </row>
    <row r="21" spans="1:8" x14ac:dyDescent="0.35">
      <c r="A21" t="str">
        <v>Education</v>
      </c>
      <c r="B21">
        <v>-0.38961425984783543</v>
      </c>
      <c r="C21">
        <v>86.141605349812053</v>
      </c>
      <c r="D21">
        <f t="shared" si="0"/>
        <v>-4.5229509975539999E-3</v>
      </c>
      <c r="E21">
        <f t="shared" si="1"/>
        <v>0.99639285064251593</v>
      </c>
      <c r="F21">
        <f t="shared" si="2"/>
        <v>-169.59438677439604</v>
      </c>
      <c r="G21">
        <f t="shared" si="3"/>
        <v>168.81515825470038</v>
      </c>
      <c r="H21">
        <f>[1]!VIF('Cleaned Data'!C2:L565,4)</f>
        <v>1.0607354452831981</v>
      </c>
    </row>
    <row r="22" spans="1:8" x14ac:dyDescent="0.35">
      <c r="A22" t="str">
        <v>Self_Employed</v>
      </c>
      <c r="B22">
        <v>-72.04479058743604</v>
      </c>
      <c r="C22">
        <v>97.663682261497996</v>
      </c>
      <c r="D22">
        <f t="shared" si="0"/>
        <v>-0.73768251328609069</v>
      </c>
      <c r="E22">
        <f t="shared" si="1"/>
        <v>0.46102029665484268</v>
      </c>
      <c r="F22">
        <f t="shared" si="2"/>
        <v>-263.88195304665578</v>
      </c>
      <c r="G22">
        <f t="shared" si="3"/>
        <v>119.7923718717837</v>
      </c>
      <c r="H22">
        <f>[1]!VIF('Cleaned Data'!C2:L565,5)</f>
        <v>1.025601802483058</v>
      </c>
    </row>
    <row r="23" spans="1:8" x14ac:dyDescent="0.35">
      <c r="A23" t="str">
        <v>ApplicantIncome</v>
      </c>
      <c r="B23">
        <v>1.8361741816323586E-2</v>
      </c>
      <c r="C23">
        <v>5.6968518930768219E-3</v>
      </c>
      <c r="D23">
        <f t="shared" si="0"/>
        <v>3.2231383509615101</v>
      </c>
      <c r="E23">
        <f t="shared" si="1"/>
        <v>1.3426446871385503E-3</v>
      </c>
      <c r="F23">
        <f t="shared" si="2"/>
        <v>7.1716261375792713E-3</v>
      </c>
      <c r="G23">
        <f t="shared" si="3"/>
        <v>2.9551857495067901E-2</v>
      </c>
      <c r="H23">
        <f>[1]!VIF('Cleaned Data'!C2:L565,6)</f>
        <v>1.080863076413245</v>
      </c>
    </row>
    <row r="24" spans="1:8" x14ac:dyDescent="0.35">
      <c r="A24" t="str">
        <v>CoapplicantIncome</v>
      </c>
      <c r="B24">
        <v>-1.1787222455162134E-3</v>
      </c>
      <c r="C24">
        <v>1.4318079975705342E-2</v>
      </c>
      <c r="D24">
        <f t="shared" si="0"/>
        <v>-8.2324043972114125E-2</v>
      </c>
      <c r="E24">
        <f t="shared" si="1"/>
        <v>0.93441882320474745</v>
      </c>
      <c r="F24">
        <f t="shared" si="2"/>
        <v>-2.9303197698417861E-2</v>
      </c>
      <c r="G24">
        <f t="shared" si="3"/>
        <v>2.6945753207385438E-2</v>
      </c>
      <c r="H24">
        <f>[1]!VIF('Cleaned Data'!C2:L565,7)</f>
        <v>1.0605915195964593</v>
      </c>
    </row>
    <row r="25" spans="1:8" x14ac:dyDescent="0.35">
      <c r="A25" t="str">
        <v>Loan_Amount_Term</v>
      </c>
      <c r="B25">
        <v>-0.13419416949999627</v>
      </c>
      <c r="C25">
        <v>0.54770553238782815</v>
      </c>
      <c r="D25">
        <f t="shared" si="0"/>
        <v>-0.24501152821106414</v>
      </c>
      <c r="E25">
        <f t="shared" si="1"/>
        <v>0.80653839628543733</v>
      </c>
      <c r="F25">
        <f t="shared" si="2"/>
        <v>-1.2100319094202237</v>
      </c>
      <c r="G25">
        <f t="shared" si="3"/>
        <v>0.94164357042023117</v>
      </c>
      <c r="H25">
        <f>[1]!VIF('Cleaned Data'!C2:L565,8)</f>
        <v>1.0352425057380696</v>
      </c>
    </row>
    <row r="26" spans="1:8" x14ac:dyDescent="0.35">
      <c r="A26" t="str">
        <v>Credit_History</v>
      </c>
      <c r="B26">
        <v>144.54664157071662</v>
      </c>
      <c r="C26">
        <v>94.6767339627784</v>
      </c>
      <c r="D26">
        <f t="shared" si="0"/>
        <v>1.5267387828095578</v>
      </c>
      <c r="E26">
        <f t="shared" si="1"/>
        <v>0.12739770205333603</v>
      </c>
      <c r="F26">
        <f t="shared" si="2"/>
        <v>-41.423368711048738</v>
      </c>
      <c r="G26">
        <f t="shared" si="3"/>
        <v>330.51665185248197</v>
      </c>
      <c r="H26">
        <f>[1]!VIF('Cleaned Data'!C2:L565,9)</f>
        <v>1.0105602571042658</v>
      </c>
    </row>
    <row r="27" spans="1:8" x14ac:dyDescent="0.35">
      <c r="A27" s="16" t="str">
        <v>Property_Area</v>
      </c>
      <c r="B27" s="16">
        <v>2.6833217309799031</v>
      </c>
      <c r="C27" s="16">
        <v>44.164062798329979</v>
      </c>
      <c r="D27" s="16">
        <f t="shared" si="0"/>
        <v>6.075803630732475E-2</v>
      </c>
      <c r="E27" s="16">
        <f t="shared" si="1"/>
        <v>0.95157386194038529</v>
      </c>
      <c r="F27" s="16">
        <f t="shared" si="2"/>
        <v>-84.066514991513344</v>
      </c>
      <c r="G27" s="16">
        <f t="shared" si="3"/>
        <v>89.433158453473141</v>
      </c>
      <c r="H27" s="16">
        <f>[1]!VIF('Cleaned Data'!C2:L565,10)</f>
        <v>1.0164754330171433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5ACC-AE1B-437E-966F-3B2B32CBAC75}">
  <dimension ref="A1:AH20"/>
  <sheetViews>
    <sheetView topLeftCell="S5" workbookViewId="0">
      <selection activeCell="X18" sqref="X18"/>
    </sheetView>
  </sheetViews>
  <sheetFormatPr defaultRowHeight="14.5" x14ac:dyDescent="0.35"/>
  <cols>
    <col min="27" max="27" width="17.1796875" bestFit="1" customWidth="1"/>
  </cols>
  <sheetData>
    <row r="1" spans="1:33" x14ac:dyDescent="0.35">
      <c r="A1" t="s">
        <v>663</v>
      </c>
    </row>
    <row r="3" spans="1:33" x14ac:dyDescent="0.35">
      <c r="A3" t="s">
        <v>664</v>
      </c>
      <c r="B3">
        <v>0.05</v>
      </c>
      <c r="AA3" t="s">
        <v>671</v>
      </c>
    </row>
    <row r="5" spans="1:33" ht="15" thickBot="1" x14ac:dyDescent="0.4">
      <c r="A5" t="s">
        <v>665</v>
      </c>
      <c r="B5">
        <v>1</v>
      </c>
      <c r="C5">
        <f>B5+1</f>
        <v>2</v>
      </c>
      <c r="D5">
        <f t="shared" ref="D5:K5" si="0">C5+1</f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M5" t="str">
        <f>'Cleaned Data'!C1</f>
        <v>Gender</v>
      </c>
      <c r="N5" t="str">
        <f>'Cleaned Data'!D1</f>
        <v>Married</v>
      </c>
      <c r="O5" t="str">
        <f>'Cleaned Data'!E1</f>
        <v>Dependents</v>
      </c>
      <c r="P5" t="str">
        <f>'Cleaned Data'!F1</f>
        <v>Education</v>
      </c>
      <c r="Q5" t="str">
        <f>'Cleaned Data'!G1</f>
        <v>Self_Employed</v>
      </c>
      <c r="R5" t="str">
        <f>'Cleaned Data'!H1</f>
        <v>ApplicantIncome</v>
      </c>
      <c r="S5" t="str">
        <f>'Cleaned Data'!I1</f>
        <v>CoapplicantIncome</v>
      </c>
      <c r="T5" t="str">
        <f>'Cleaned Data'!J1</f>
        <v>Loan_Amount_Term</v>
      </c>
      <c r="U5" t="str">
        <f>'Cleaned Data'!K1</f>
        <v>Credit_History</v>
      </c>
      <c r="V5" t="str">
        <f>'Cleaned Data'!L1</f>
        <v>Property_Area</v>
      </c>
      <c r="X5" t="s">
        <v>666</v>
      </c>
      <c r="Y5" t="s">
        <v>667</v>
      </c>
      <c r="AA5" s="15" t="s">
        <v>672</v>
      </c>
      <c r="AB5" s="15"/>
      <c r="AD5" s="15"/>
      <c r="AE5" s="15"/>
    </row>
    <row r="6" spans="1:33" ht="15" thickTop="1" x14ac:dyDescent="0.35">
      <c r="A6" t="s">
        <v>668</v>
      </c>
      <c r="B6" s="6"/>
      <c r="C6" s="7"/>
      <c r="D6" s="7"/>
      <c r="E6" s="7"/>
      <c r="F6" s="7"/>
      <c r="G6" s="7"/>
      <c r="H6" s="7"/>
      <c r="I6" s="7"/>
      <c r="J6" s="7"/>
      <c r="K6" s="8"/>
      <c r="M6" s="6">
        <f t="array" ref="M6:V6">[1]!RegRank('Cleaned Data'!C2:L565,'Cleaned Data'!B2:B565,B6:K6)</f>
        <v>0.58924138260564929</v>
      </c>
      <c r="N6" s="7">
        <v>0.54212258838834315</v>
      </c>
      <c r="O6" s="7">
        <v>0.69343538400014904</v>
      </c>
      <c r="P6" s="7">
        <v>0.53301180584053309</v>
      </c>
      <c r="Q6" s="7">
        <v>0.68654729110999524</v>
      </c>
      <c r="R6" s="7">
        <v>1.5396143131267692E-3</v>
      </c>
      <c r="S6" s="7">
        <v>0.72781472770803379</v>
      </c>
      <c r="T6" s="7">
        <v>0.65991715149932717</v>
      </c>
      <c r="U6" s="7">
        <v>0.12578437452349367</v>
      </c>
      <c r="V6" s="8">
        <v>0.95757640911082864</v>
      </c>
      <c r="X6" s="6">
        <f>MIN(M6:V6)</f>
        <v>1.5396143131267692E-3</v>
      </c>
      <c r="Y6" s="8">
        <f>MATCH(X6,M6:V6,0)</f>
        <v>6</v>
      </c>
      <c r="AA6" t="s">
        <v>641</v>
      </c>
      <c r="AB6">
        <f>SQRT(AB7)</f>
        <v>0.13306118845818354</v>
      </c>
      <c r="AD6" t="s">
        <v>673</v>
      </c>
      <c r="AE6">
        <f>AB10*LN(AC15/AB10)+2*(AB14+1)</f>
        <v>7559.1451627736242</v>
      </c>
    </row>
    <row r="7" spans="1:33" x14ac:dyDescent="0.35">
      <c r="A7" t="s">
        <v>669</v>
      </c>
      <c r="B7" s="9" t="str">
        <f>IF($Y6=B$5,B$5,IF(B6="","",B6))</f>
        <v/>
      </c>
      <c r="C7" s="10" t="str">
        <f t="shared" ref="C7:K7" si="1">IF($Y6=C$5,C$5,IF(C6="","",C6))</f>
        <v/>
      </c>
      <c r="D7" s="10" t="str">
        <f t="shared" si="1"/>
        <v/>
      </c>
      <c r="E7" s="10" t="str">
        <f t="shared" si="1"/>
        <v/>
      </c>
      <c r="F7" s="10" t="str">
        <f t="shared" si="1"/>
        <v/>
      </c>
      <c r="G7" s="10">
        <f t="shared" si="1"/>
        <v>6</v>
      </c>
      <c r="H7" s="10" t="str">
        <f t="shared" si="1"/>
        <v/>
      </c>
      <c r="I7" s="10" t="str">
        <f t="shared" si="1"/>
        <v/>
      </c>
      <c r="J7" s="10" t="str">
        <f t="shared" si="1"/>
        <v/>
      </c>
      <c r="K7" s="11" t="str">
        <f t="shared" si="1"/>
        <v/>
      </c>
      <c r="M7" s="9" t="str">
        <f t="array" ref="M7:V7">[1]!RegCoeffP('Cleaned Data'!C2:L565,'Cleaned Data'!B2:B565,B7:K7)</f>
        <v/>
      </c>
      <c r="N7" s="10" t="str">
        <v/>
      </c>
      <c r="O7" s="10" t="str">
        <v/>
      </c>
      <c r="P7" s="10" t="str">
        <v/>
      </c>
      <c r="Q7" s="10" t="str">
        <v/>
      </c>
      <c r="R7" s="10">
        <v>1.5396143131267692E-3</v>
      </c>
      <c r="S7" s="10" t="str">
        <v/>
      </c>
      <c r="T7" s="10" t="str">
        <v/>
      </c>
      <c r="U7" s="10" t="str">
        <v/>
      </c>
      <c r="V7" s="11" t="str">
        <v/>
      </c>
      <c r="X7" s="9"/>
      <c r="Y7" s="11"/>
      <c r="AA7" t="s">
        <v>642</v>
      </c>
      <c r="AB7">
        <f>AC14/AC16</f>
        <v>1.7705279873904235E-2</v>
      </c>
      <c r="AD7" t="s">
        <v>674</v>
      </c>
      <c r="AE7">
        <f>AE6+2*(AB14+2)*(AB14+3)/(AB10-AB14-3)</f>
        <v>7559.1880199164816</v>
      </c>
    </row>
    <row r="8" spans="1:33" x14ac:dyDescent="0.35">
      <c r="A8" t="s">
        <v>670</v>
      </c>
      <c r="B8" s="12" t="str">
        <f>IF(M$7&gt;=$B3,"",IF(B7="","",B7))</f>
        <v/>
      </c>
      <c r="C8" s="13" t="str">
        <f t="shared" ref="C8:K8" si="2">IF(N$7&gt;=$B3,"",IF(C7="","",C7))</f>
        <v/>
      </c>
      <c r="D8" s="13" t="str">
        <f t="shared" si="2"/>
        <v/>
      </c>
      <c r="E8" s="13" t="str">
        <f t="shared" si="2"/>
        <v/>
      </c>
      <c r="F8" s="13" t="str">
        <f t="shared" si="2"/>
        <v/>
      </c>
      <c r="G8" s="13">
        <f t="shared" si="2"/>
        <v>6</v>
      </c>
      <c r="H8" s="13" t="str">
        <f t="shared" si="2"/>
        <v/>
      </c>
      <c r="I8" s="13" t="str">
        <f t="shared" si="2"/>
        <v/>
      </c>
      <c r="J8" s="13" t="str">
        <f t="shared" si="2"/>
        <v/>
      </c>
      <c r="K8" s="14" t="str">
        <f t="shared" si="2"/>
        <v/>
      </c>
      <c r="M8" s="12">
        <f t="array" ref="M8:V8">[1]!RegRank('Cleaned Data'!C2:L565,'Cleaned Data'!B2:B565,B8:K8)</f>
        <v>0.58569088716393392</v>
      </c>
      <c r="N8" s="13">
        <v>0.66078118431679145</v>
      </c>
      <c r="O8" s="13">
        <v>0.41033231795364511</v>
      </c>
      <c r="P8" s="13">
        <v>0.85901766762941634</v>
      </c>
      <c r="Q8" s="13">
        <v>0.44662239820972627</v>
      </c>
      <c r="R8" s="13" t="str">
        <v>x</v>
      </c>
      <c r="S8" s="13">
        <v>0.95962886671213121</v>
      </c>
      <c r="T8" s="13">
        <v>0.80418680190073533</v>
      </c>
      <c r="U8" s="13">
        <v>0.11173898790095871</v>
      </c>
      <c r="V8" s="14">
        <v>0.99751528117262545</v>
      </c>
      <c r="X8" s="12">
        <f>MIN(M8:V8)</f>
        <v>0.11173898790095871</v>
      </c>
      <c r="Y8" s="14">
        <f>MATCH(X8,M8:V8,0)</f>
        <v>9</v>
      </c>
      <c r="AA8" t="s">
        <v>643</v>
      </c>
      <c r="AB8">
        <f>1-(1-AB7)*(AB10-1)/(AB10-AB14-1)</f>
        <v>1.5957424500014361E-2</v>
      </c>
      <c r="AD8" s="16" t="s">
        <v>675</v>
      </c>
      <c r="AE8" s="16">
        <f>AB10*LN(AC15/AB10)+(AB14+1)*LN(AB10)</f>
        <v>7567.8152712766205</v>
      </c>
    </row>
    <row r="9" spans="1:33" x14ac:dyDescent="0.35">
      <c r="AA9" t="s">
        <v>644</v>
      </c>
      <c r="AB9">
        <f>SQRT(AD15)</f>
        <v>812.0808682675887</v>
      </c>
    </row>
    <row r="10" spans="1:33" x14ac:dyDescent="0.35">
      <c r="AA10" s="16" t="s">
        <v>645</v>
      </c>
      <c r="AB10" s="16">
        <f>COUNT('Cleaned Data'!B2:B565)</f>
        <v>564</v>
      </c>
    </row>
    <row r="12" spans="1:33" ht="15" thickBot="1" x14ac:dyDescent="0.4">
      <c r="AA12" t="s">
        <v>646</v>
      </c>
      <c r="AE12" s="17" t="s">
        <v>664</v>
      </c>
      <c r="AF12" s="17">
        <v>0.05</v>
      </c>
    </row>
    <row r="13" spans="1:33" ht="15" thickTop="1" x14ac:dyDescent="0.35">
      <c r="AA13" s="18"/>
      <c r="AB13" s="18" t="s">
        <v>651</v>
      </c>
      <c r="AC13" s="18" t="s">
        <v>652</v>
      </c>
      <c r="AD13" s="18" t="s">
        <v>653</v>
      </c>
      <c r="AE13" s="18" t="s">
        <v>654</v>
      </c>
      <c r="AF13" s="18" t="s">
        <v>676</v>
      </c>
      <c r="AG13" s="18" t="s">
        <v>677</v>
      </c>
    </row>
    <row r="14" spans="1:33" x14ac:dyDescent="0.35">
      <c r="AA14" t="s">
        <v>647</v>
      </c>
      <c r="AB14">
        <f>COUNT(B8:K8)</f>
        <v>1</v>
      </c>
      <c r="AC14">
        <f>DEVSQ(MMULT([1]!DEsign([1]!SelectCols('Cleaned Data'!C2:L565,B8:K8)),AB19:AB20))</f>
        <v>6680298.3696330301</v>
      </c>
      <c r="AD14">
        <f>AC14/AB14</f>
        <v>6680298.3696330301</v>
      </c>
      <c r="AE14">
        <f>AD14/AD15</f>
        <v>10.129716759402784</v>
      </c>
      <c r="AF14">
        <f>_xlfn.F.DIST.RT(AE14,AB14,AB15)</f>
        <v>1.5396143131267677E-3</v>
      </c>
      <c r="AG14" s="17" t="str">
        <f>IF(AF14&lt;AF12,"yes","no")</f>
        <v>yes</v>
      </c>
    </row>
    <row r="15" spans="1:33" x14ac:dyDescent="0.35">
      <c r="AA15" t="s">
        <v>648</v>
      </c>
      <c r="AB15">
        <f>AB16-AB14</f>
        <v>562</v>
      </c>
      <c r="AC15">
        <f>AC16-AC14</f>
        <v>370625139.17270732</v>
      </c>
      <c r="AD15">
        <f>AC15/AB15</f>
        <v>659475.33660624083</v>
      </c>
    </row>
    <row r="16" spans="1:33" x14ac:dyDescent="0.35">
      <c r="AA16" s="16" t="s">
        <v>649</v>
      </c>
      <c r="AB16" s="16">
        <f>AB10-1</f>
        <v>563</v>
      </c>
      <c r="AC16" s="16">
        <f>DEVSQ('Cleaned Data'!B2:B565)</f>
        <v>377305437.54234034</v>
      </c>
      <c r="AD16" s="16"/>
      <c r="AE16" s="16"/>
      <c r="AF16" s="16"/>
      <c r="AG16" s="16"/>
    </row>
    <row r="17" spans="27:34" ht="15" thickBot="1" x14ac:dyDescent="0.4"/>
    <row r="18" spans="27:34" ht="15" thickTop="1" x14ac:dyDescent="0.35">
      <c r="AA18" s="18"/>
      <c r="AB18" s="18" t="s">
        <v>678</v>
      </c>
      <c r="AC18" s="18" t="s">
        <v>679</v>
      </c>
      <c r="AD18" s="18" t="s">
        <v>680</v>
      </c>
      <c r="AE18" s="18" t="s">
        <v>676</v>
      </c>
      <c r="AF18" s="18" t="s">
        <v>681</v>
      </c>
      <c r="AG18" s="18" t="s">
        <v>682</v>
      </c>
    </row>
    <row r="19" spans="27:34" x14ac:dyDescent="0.35">
      <c r="AA19" t="s">
        <v>650</v>
      </c>
      <c r="AB19">
        <f t="array" ref="AB19:AC20">[1]!RegCoeff([1]!SelectCols('Cleaned Data'!C2:L565,B8:K8),'Cleaned Data'!B2:B565)</f>
        <v>167.12719042790354</v>
      </c>
      <c r="AC19">
        <v>45.379034902156619</v>
      </c>
      <c r="AD19">
        <f>AB19/AC19</f>
        <v>3.6829163685003996</v>
      </c>
      <c r="AE19">
        <f>_xlfn.T.DIST.2T(ABS(AD19),$AB$15)</f>
        <v>2.528503803532967E-4</v>
      </c>
      <c r="AF19">
        <f>AB19-_xlfn.T.INV.2T(AF$12,$AB$15)*AC19</f>
        <v>77.993959692184575</v>
      </c>
      <c r="AG19">
        <f>AB19+_xlfn.T.INV.2T(AF$12,$AB$15)*AC19</f>
        <v>256.26042116362248</v>
      </c>
    </row>
    <row r="20" spans="27:34" x14ac:dyDescent="0.35">
      <c r="AA20" s="16" t="str">
        <f t="array" ref="AA20">TRANSPOSE([1]!SelectCols('Cleaned Data'!C1:L1,B8:K8))</f>
        <v>ApplicantIncome</v>
      </c>
      <c r="AB20" s="16">
        <v>1.7369331412735493E-2</v>
      </c>
      <c r="AC20" s="16">
        <v>5.4573832134918203E-3</v>
      </c>
      <c r="AD20" s="16">
        <f>AB20/AC20</f>
        <v>3.1827215962761759</v>
      </c>
      <c r="AE20" s="16">
        <f>_xlfn.T.DIST.2T(ABS(AD20),$AB$15)</f>
        <v>1.5396143131268182E-3</v>
      </c>
      <c r="AF20" s="16">
        <f>AB20-_xlfn.T.INV.2T(AF$12,$AB$15)*AC20</f>
        <v>6.6499717297844509E-3</v>
      </c>
      <c r="AG20" s="16">
        <f>AB20+_xlfn.T.INV.2T(AF$12,$AB$15)*AC20</f>
        <v>2.8088691095686534E-2</v>
      </c>
      <c r="AH20">
        <f t="array" ref="AH20">[1]!VIF([1]!SelectCols('Cleaned Data'!C2:L565,B8:K8),1)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B5DDEC9AC5254E8C0A7B7614A7A5FE" ma:contentTypeVersion="10" ma:contentTypeDescription="Create a new document." ma:contentTypeScope="" ma:versionID="b4175835de7aa9dffbc4e63db88d220c">
  <xsd:schema xmlns:xsd="http://www.w3.org/2001/XMLSchema" xmlns:xs="http://www.w3.org/2001/XMLSchema" xmlns:p="http://schemas.microsoft.com/office/2006/metadata/properties" xmlns:ns2="b8a27ee7-e674-49eb-80f4-353c4ec5a45a" xmlns:ns3="9ab16fa1-cf12-41f7-851e-2462c2ba1809" targetNamespace="http://schemas.microsoft.com/office/2006/metadata/properties" ma:root="true" ma:fieldsID="3301b6e7bdd936839444c678dd71df9b" ns2:_="" ns3:_="">
    <xsd:import namespace="b8a27ee7-e674-49eb-80f4-353c4ec5a45a"/>
    <xsd:import namespace="9ab16fa1-cf12-41f7-851e-2462c2ba18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27ee7-e674-49eb-80f4-353c4ec5a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16fa1-cf12-41f7-851e-2462c2ba18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D5B145-ABA3-4F5D-8242-D17D8A47C0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2E5E6A-540A-4F21-A267-C42A49D73489}">
  <ds:schemaRefs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9ab16fa1-cf12-41f7-851e-2462c2ba1809"/>
    <ds:schemaRef ds:uri="b8a27ee7-e674-49eb-80f4-353c4ec5a45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A23A230-9D19-4A1B-B803-5E993DD62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27ee7-e674-49eb-80f4-353c4ec5a45a"/>
    <ds:schemaRef ds:uri="9ab16fa1-cf12-41f7-851e-2462c2ba18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loan_data_set</vt:lpstr>
      <vt:lpstr>Cleaned Data</vt:lpstr>
      <vt:lpstr>correlation</vt:lpstr>
      <vt:lpstr>regression</vt:lpstr>
      <vt:lpstr>regression w vif</vt:lpstr>
      <vt:lpstr>stepwise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</dc:creator>
  <cp:lastModifiedBy>Pragya Gupta</cp:lastModifiedBy>
  <dcterms:created xsi:type="dcterms:W3CDTF">2022-01-27T09:11:54Z</dcterms:created>
  <dcterms:modified xsi:type="dcterms:W3CDTF">2025-04-02T02:58:28Z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0x010100AEB5DDEC9AC5254E8C0A7B7614A7A5FE</vt:lpwstr>
  </property>
</Properties>
</file>