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epak sir notes\exel\"/>
    </mc:Choice>
  </mc:AlternateContent>
  <xr:revisionPtr revIDLastSave="0" documentId="13_ncr:1_{3F81E22C-9A1A-47C6-80B5-4B8CFBA81397}" xr6:coauthVersionLast="45" xr6:coauthVersionMax="45" xr10:uidLastSave="{00000000-0000-0000-0000-000000000000}"/>
  <bookViews>
    <workbookView xWindow="-120" yWindow="-120" windowWidth="20730" windowHeight="11160" firstSheet="20" activeTab="20" xr2:uid="{035527B1-5C57-4AB9-B5CC-7954689E1C2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Chart1" sheetId="17" r:id="rId16"/>
    <sheet name="Sheet16" sheetId="16" r:id="rId17"/>
    <sheet name="Sheet17" sheetId="18" r:id="rId18"/>
    <sheet name="Sheet18" sheetId="19" r:id="rId19"/>
    <sheet name="Sheet19" sheetId="21" r:id="rId20"/>
    <sheet name="Sheet20" sheetId="22" r:id="rId21"/>
    <sheet name="Sheet21" sheetId="23" r:id="rId22"/>
    <sheet name="Sheet22" sheetId="24" r:id="rId23"/>
    <sheet name="Sheet23" sheetId="25" r:id="rId24"/>
    <sheet name="Sheet24" sheetId="26" r:id="rId25"/>
    <sheet name="Sheet25" sheetId="27" r:id="rId26"/>
    <sheet name="Sheet26" sheetId="28" r:id="rId27"/>
  </sheets>
  <definedNames>
    <definedName name="_xlnm._FilterDatabase" localSheetId="25" hidden="1">Sheet25!$A$2:$C$7</definedName>
    <definedName name="_xlnm._FilterDatabase" localSheetId="6" hidden="1">Sheet7!$M$1:$O$10</definedName>
    <definedName name="_xlnm._FilterDatabase" localSheetId="7" hidden="1">Sheet8!$A$1:$C$10</definedName>
    <definedName name="_xlnm._FilterDatabase" localSheetId="8" hidden="1">Sheet9!$A$1:$C$7</definedName>
    <definedName name="a">Sheet1!$1:$1</definedName>
    <definedName name="aa">Sheet1!$1:$1</definedName>
    <definedName name="aaa">Sheet1!$WUE:$WUE</definedName>
    <definedName name="aue">Sheet1!$WUE:$WUE</definedName>
    <definedName name="_xlnm.Criteria" localSheetId="25">Sheet25!$E$1:$E$2</definedName>
    <definedName name="_xlnm.Criteria" localSheetId="6">Sheet7!$K$1</definedName>
    <definedName name="_xlnm.Criteria" localSheetId="7">Sheet8!$J$18</definedName>
    <definedName name="_xlnm.Criteria" localSheetId="8">Sheet9!$E$2</definedName>
    <definedName name="_xlnm.Extract" localSheetId="25">Sheet25!$E$6:$G$6</definedName>
    <definedName name="_xlnm.Extract" localSheetId="6">Sheet7!$M$1:$O$1</definedName>
    <definedName name="_xlnm.Extract" localSheetId="7">Sheet8!$F$26:$H$26</definedName>
    <definedName name="_xlnm.Extract" localSheetId="8">Sheet9!$P$1:$R$1</definedName>
  </definedNames>
  <calcPr calcId="191029"/>
  <pivotCaches>
    <pivotCache cacheId="0" r:id="rId28"/>
    <pivotCache cacheId="1" r:id="rId29"/>
    <pivotCache cacheId="5" r:id="rId30"/>
    <pivotCache cacheId="9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5" l="1"/>
  <c r="Q10" i="15"/>
  <c r="Q9" i="15"/>
  <c r="G4" i="26"/>
  <c r="G5" i="26"/>
  <c r="G6" i="26"/>
  <c r="G7" i="26"/>
  <c r="G3" i="26"/>
  <c r="F4" i="26"/>
  <c r="F5" i="26"/>
  <c r="F6" i="26"/>
  <c r="F7" i="26"/>
  <c r="F3" i="26"/>
  <c r="E4" i="26"/>
  <c r="E5" i="26"/>
  <c r="E6" i="26"/>
  <c r="E7" i="26"/>
  <c r="E3" i="26"/>
  <c r="L11" i="15"/>
  <c r="L10" i="15"/>
  <c r="L9" i="15"/>
  <c r="M10" i="14"/>
  <c r="I10" i="14"/>
  <c r="A2" i="25"/>
  <c r="A3" i="25"/>
  <c r="A4" i="25"/>
  <c r="A5" i="25"/>
  <c r="A7" i="25" s="1"/>
  <c r="A6" i="25"/>
  <c r="A8" i="25"/>
  <c r="A9" i="25"/>
  <c r="A10" i="25" s="1"/>
  <c r="A11" i="25"/>
  <c r="A12" i="25"/>
  <c r="A13" i="25"/>
  <c r="A14" i="25"/>
  <c r="A16" i="25" s="1"/>
  <c r="A15" i="25"/>
  <c r="A17" i="25"/>
  <c r="A19" i="25" s="1"/>
  <c r="A18" i="25"/>
  <c r="A20" i="25"/>
  <c r="A21" i="25"/>
  <c r="A22" i="25"/>
  <c r="A23" i="25"/>
  <c r="A24" i="25"/>
  <c r="A25" i="25"/>
  <c r="A26" i="25"/>
  <c r="A28" i="25" s="1"/>
  <c r="A27" i="25"/>
  <c r="G12" i="15"/>
  <c r="G11" i="15"/>
  <c r="G10" i="15"/>
  <c r="B11" i="15"/>
  <c r="K10" i="14"/>
  <c r="I12" i="14"/>
  <c r="I15" i="6"/>
  <c r="I14" i="6"/>
  <c r="I10" i="6"/>
  <c r="I6" i="6"/>
  <c r="S10" i="4"/>
  <c r="S11" i="4"/>
  <c r="S9" i="4"/>
  <c r="R10" i="4"/>
  <c r="R11" i="4"/>
  <c r="R9" i="4"/>
  <c r="K10" i="4" l="1"/>
  <c r="L10" i="4"/>
  <c r="K11" i="4"/>
  <c r="L11" i="4"/>
  <c r="K12" i="4"/>
  <c r="L12" i="4"/>
  <c r="U3" i="4"/>
  <c r="U4" i="4"/>
  <c r="U5" i="4"/>
  <c r="U2" i="4"/>
  <c r="T3" i="4"/>
  <c r="T4" i="4"/>
  <c r="T5" i="4"/>
  <c r="T2" i="4"/>
  <c r="W3" i="3"/>
  <c r="W4" i="3"/>
  <c r="W5" i="3"/>
  <c r="W6" i="3"/>
  <c r="W2" i="3"/>
  <c r="V3" i="3"/>
  <c r="V4" i="3"/>
  <c r="V5" i="3"/>
  <c r="V6" i="3"/>
  <c r="V2" i="3"/>
  <c r="U3" i="3"/>
  <c r="U4" i="3"/>
  <c r="U5" i="3"/>
  <c r="U6" i="3"/>
  <c r="U2" i="3"/>
  <c r="Q12" i="2"/>
  <c r="Q10" i="2"/>
  <c r="Q8" i="2"/>
  <c r="Q4" i="2"/>
  <c r="Q5" i="2"/>
  <c r="Q6" i="2"/>
  <c r="Q3" i="2"/>
  <c r="S16" i="1"/>
  <c r="S15" i="1"/>
  <c r="U13" i="1"/>
  <c r="V13" i="1"/>
  <c r="W13" i="1"/>
  <c r="X13" i="1"/>
  <c r="Y13" i="1"/>
  <c r="T13" i="1"/>
  <c r="U11" i="1"/>
  <c r="V11" i="1"/>
  <c r="W11" i="1"/>
  <c r="X11" i="1"/>
  <c r="Y11" i="1"/>
  <c r="T11" i="1"/>
  <c r="Y4" i="1"/>
  <c r="Y5" i="1"/>
  <c r="Y6" i="1"/>
  <c r="Y7" i="1"/>
  <c r="Y8" i="1"/>
  <c r="Y9" i="1"/>
  <c r="Y3" i="1"/>
  <c r="X9" i="1"/>
  <c r="X4" i="1"/>
  <c r="X5" i="1"/>
  <c r="X6" i="1"/>
  <c r="X7" i="1"/>
  <c r="X8" i="1"/>
  <c r="X3" i="1"/>
  <c r="B13" i="15"/>
  <c r="B12" i="15"/>
  <c r="G10" i="14" l="1"/>
  <c r="E10" i="14"/>
  <c r="E8" i="14"/>
  <c r="A2" i="13"/>
  <c r="A3" i="13"/>
  <c r="A4" i="13"/>
  <c r="A5" i="13"/>
  <c r="A7" i="13" s="1"/>
  <c r="A6" i="13"/>
  <c r="A8" i="13"/>
  <c r="A10" i="13" s="1"/>
  <c r="A9" i="13"/>
  <c r="A11" i="13"/>
  <c r="A12" i="13"/>
  <c r="A13" i="13"/>
  <c r="A14" i="13"/>
  <c r="A15" i="13"/>
  <c r="A16" i="13"/>
  <c r="A17" i="13"/>
  <c r="A19" i="13" s="1"/>
  <c r="A18" i="13"/>
  <c r="M3" i="4" l="1"/>
  <c r="M4" i="4"/>
  <c r="M5" i="4"/>
  <c r="N5" i="4" s="1"/>
  <c r="N3" i="4"/>
  <c r="N4" i="4"/>
  <c r="N2" i="4"/>
  <c r="M2" i="4"/>
  <c r="N3" i="3"/>
  <c r="N4" i="3"/>
  <c r="N5" i="3"/>
  <c r="N6" i="3"/>
  <c r="N2" i="3"/>
  <c r="O3" i="3"/>
  <c r="O4" i="3"/>
  <c r="O5" i="3"/>
  <c r="O6" i="3"/>
  <c r="O2" i="3"/>
  <c r="M3" i="3"/>
  <c r="M4" i="3"/>
  <c r="M5" i="3"/>
  <c r="M6" i="3"/>
  <c r="M2" i="3"/>
  <c r="K12" i="2"/>
  <c r="K10" i="2"/>
  <c r="K8" i="2"/>
  <c r="D3" i="2"/>
  <c r="K4" i="2"/>
  <c r="K5" i="2"/>
  <c r="K6" i="2"/>
  <c r="K3" i="2"/>
  <c r="K16" i="1"/>
  <c r="K15" i="1"/>
  <c r="M13" i="1"/>
  <c r="N13" i="1"/>
  <c r="O13" i="1"/>
  <c r="P13" i="1"/>
  <c r="Q13" i="1"/>
  <c r="L13" i="1"/>
  <c r="M11" i="1"/>
  <c r="N11" i="1"/>
  <c r="O11" i="1"/>
  <c r="P11" i="1"/>
  <c r="Q11" i="1"/>
  <c r="L11" i="1"/>
  <c r="Q4" i="1"/>
  <c r="Q5" i="1"/>
  <c r="Q6" i="1"/>
  <c r="Q7" i="1"/>
  <c r="Q8" i="1"/>
  <c r="Q9" i="1"/>
  <c r="Q3" i="1"/>
  <c r="P4" i="1"/>
  <c r="P5" i="1"/>
  <c r="P6" i="1"/>
  <c r="P7" i="1"/>
  <c r="P8" i="1"/>
  <c r="P9" i="1"/>
  <c r="P3" i="1"/>
  <c r="C18" i="6" l="1"/>
  <c r="C12" i="6"/>
  <c r="C7" i="6"/>
  <c r="C19" i="6" s="1"/>
  <c r="D12" i="4" l="1"/>
  <c r="D13" i="4"/>
  <c r="D11" i="4"/>
  <c r="C12" i="4"/>
  <c r="C13" i="4"/>
  <c r="C11" i="4"/>
  <c r="F3" i="4"/>
  <c r="F4" i="4"/>
  <c r="F5" i="4"/>
  <c r="F2" i="4"/>
  <c r="E3" i="4"/>
  <c r="E4" i="4"/>
  <c r="E5" i="4"/>
  <c r="E2" i="4"/>
  <c r="G3" i="3" l="1"/>
  <c r="G4" i="3"/>
  <c r="G5" i="3"/>
  <c r="G6" i="3"/>
  <c r="G2" i="3"/>
  <c r="F3" i="3"/>
  <c r="F4" i="3"/>
  <c r="F5" i="3"/>
  <c r="F6" i="3"/>
  <c r="F2" i="3"/>
  <c r="E3" i="3"/>
  <c r="E4" i="3"/>
  <c r="E5" i="3"/>
  <c r="E6" i="3"/>
  <c r="E2" i="3"/>
  <c r="D6" i="2"/>
  <c r="D5" i="2"/>
  <c r="D4" i="2"/>
  <c r="D8" i="2"/>
  <c r="D10" i="2" l="1"/>
  <c r="D12" i="2" s="1"/>
  <c r="A16" i="1"/>
  <c r="A15" i="1"/>
  <c r="C13" i="1"/>
  <c r="D13" i="1"/>
  <c r="C11" i="1"/>
  <c r="D11" i="1"/>
  <c r="E11" i="1"/>
  <c r="E13" i="1" s="1"/>
  <c r="B11" i="1"/>
  <c r="B13" i="1" s="1"/>
  <c r="G8" i="1"/>
  <c r="F4" i="1"/>
  <c r="G4" i="1" s="1"/>
  <c r="F5" i="1"/>
  <c r="G5" i="1" s="1"/>
  <c r="F6" i="1"/>
  <c r="G6" i="1" s="1"/>
  <c r="F7" i="1"/>
  <c r="G7" i="1" s="1"/>
  <c r="F8" i="1"/>
  <c r="F9" i="1"/>
  <c r="G9" i="1" s="1"/>
  <c r="F3" i="1"/>
  <c r="G3" i="1" s="1"/>
  <c r="G11" i="1" l="1"/>
  <c r="G13" i="1" s="1"/>
  <c r="F11" i="1"/>
  <c r="F13" i="1" s="1"/>
</calcChain>
</file>

<file path=xl/sharedStrings.xml><?xml version="1.0" encoding="utf-8"?>
<sst xmlns="http://schemas.openxmlformats.org/spreadsheetml/2006/main" count="589" uniqueCount="127">
  <si>
    <t>name</t>
  </si>
  <si>
    <t>m1</t>
  </si>
  <si>
    <t>m2</t>
  </si>
  <si>
    <t>m3</t>
  </si>
  <si>
    <t>m4</t>
  </si>
  <si>
    <t>a</t>
  </si>
  <si>
    <t>b</t>
  </si>
  <si>
    <t>c</t>
  </si>
  <si>
    <t>f</t>
  </si>
  <si>
    <t>d</t>
  </si>
  <si>
    <t>e</t>
  </si>
  <si>
    <t>t</t>
  </si>
  <si>
    <t>total</t>
  </si>
  <si>
    <t>average</t>
  </si>
  <si>
    <t>max</t>
  </si>
  <si>
    <t>min</t>
  </si>
  <si>
    <t>today</t>
  </si>
  <si>
    <t>now</t>
  </si>
  <si>
    <t>student marksheet</t>
  </si>
  <si>
    <t>p Name</t>
  </si>
  <si>
    <t>Qty</t>
  </si>
  <si>
    <t>Rate</t>
  </si>
  <si>
    <t>Total</t>
  </si>
  <si>
    <t>sugar</t>
  </si>
  <si>
    <t>lux</t>
  </si>
  <si>
    <t>oil</t>
  </si>
  <si>
    <t>butter</t>
  </si>
  <si>
    <t>net bill</t>
  </si>
  <si>
    <t>discount</t>
  </si>
  <si>
    <t>final amount</t>
  </si>
  <si>
    <t>Bill</t>
  </si>
  <si>
    <t>Name</t>
  </si>
  <si>
    <t>Maths</t>
  </si>
  <si>
    <t>sci</t>
  </si>
  <si>
    <t>Eng</t>
  </si>
  <si>
    <t>Average</t>
  </si>
  <si>
    <t>Grade1</t>
  </si>
  <si>
    <t>Grade2</t>
  </si>
  <si>
    <t>amit</t>
  </si>
  <si>
    <t>sam</t>
  </si>
  <si>
    <t>karan</t>
  </si>
  <si>
    <t>ram</t>
  </si>
  <si>
    <t>ravi</t>
  </si>
  <si>
    <t>maths</t>
  </si>
  <si>
    <t>eng</t>
  </si>
  <si>
    <t>avg</t>
  </si>
  <si>
    <t>Grade</t>
  </si>
  <si>
    <t>pname</t>
  </si>
  <si>
    <t>product price</t>
  </si>
  <si>
    <t>netamt</t>
  </si>
  <si>
    <t>freeze</t>
  </si>
  <si>
    <t>ac</t>
  </si>
  <si>
    <t>cooler</t>
  </si>
  <si>
    <t>Pivot Table</t>
  </si>
  <si>
    <t xml:space="preserve">area </t>
  </si>
  <si>
    <t>sales</t>
  </si>
  <si>
    <t>Bhavya</t>
  </si>
  <si>
    <t>Rishi</t>
  </si>
  <si>
    <t>west</t>
  </si>
  <si>
    <t>north</t>
  </si>
  <si>
    <t>east</t>
  </si>
  <si>
    <t>Row Labels</t>
  </si>
  <si>
    <t>Grand Total</t>
  </si>
  <si>
    <t>Column Labels</t>
  </si>
  <si>
    <t>Sum of sales</t>
  </si>
  <si>
    <t>SubTotal</t>
  </si>
  <si>
    <t>dno</t>
  </si>
  <si>
    <t>seema</t>
  </si>
  <si>
    <t>amint</t>
  </si>
  <si>
    <t>sanju</t>
  </si>
  <si>
    <t>aalan</t>
  </si>
  <si>
    <t>10 Total</t>
  </si>
  <si>
    <t>20 Total</t>
  </si>
  <si>
    <t>30 Total</t>
  </si>
  <si>
    <t>&gt;=50000</t>
  </si>
  <si>
    <t>advanced filter</t>
  </si>
  <si>
    <t>filter(data)</t>
  </si>
  <si>
    <t>Pivot Table(insert)</t>
  </si>
  <si>
    <t xml:space="preserve">total </t>
  </si>
  <si>
    <t>g</t>
  </si>
  <si>
    <t>P Name</t>
  </si>
  <si>
    <t>Sci</t>
  </si>
  <si>
    <t>Pname</t>
  </si>
  <si>
    <t>Product Price</t>
  </si>
  <si>
    <t>Discount</t>
  </si>
  <si>
    <t>Netamt</t>
  </si>
  <si>
    <t>pivot Table</t>
  </si>
  <si>
    <t>area</t>
  </si>
  <si>
    <t>rishi</t>
  </si>
  <si>
    <t>raj</t>
  </si>
  <si>
    <t>ss</t>
  </si>
  <si>
    <t>Sub Total</t>
  </si>
  <si>
    <t>mukesh</t>
  </si>
  <si>
    <t>rahul</t>
  </si>
  <si>
    <t>bhavya</t>
  </si>
  <si>
    <t>aalam</t>
  </si>
  <si>
    <t>ritu</t>
  </si>
  <si>
    <t>tuna</t>
  </si>
  <si>
    <t>&lt;=50000</t>
  </si>
  <si>
    <t>allan</t>
  </si>
  <si>
    <t>allowed Age</t>
  </si>
  <si>
    <t>sem1</t>
  </si>
  <si>
    <t>sem2</t>
  </si>
  <si>
    <t>result</t>
  </si>
  <si>
    <t>data(consolidate) link</t>
  </si>
  <si>
    <t>Area</t>
  </si>
  <si>
    <t>Sales</t>
  </si>
  <si>
    <t>deepak</t>
  </si>
  <si>
    <t>rohit</t>
  </si>
  <si>
    <t>sanjit</t>
  </si>
  <si>
    <t>romit</t>
  </si>
  <si>
    <t>sumit</t>
  </si>
  <si>
    <t>grno</t>
  </si>
  <si>
    <t>consolidated</t>
  </si>
  <si>
    <t>General Store</t>
  </si>
  <si>
    <t xml:space="preserve">name </t>
  </si>
  <si>
    <t>class</t>
  </si>
  <si>
    <t>subject</t>
  </si>
  <si>
    <t>marcos</t>
  </si>
  <si>
    <t xml:space="preserve">min </t>
  </si>
  <si>
    <t xml:space="preserve"> </t>
  </si>
  <si>
    <t>Gest House</t>
  </si>
  <si>
    <t>pivot table</t>
  </si>
  <si>
    <t>&gt;=15000</t>
  </si>
  <si>
    <t>General Shop</t>
  </si>
  <si>
    <t>p1</t>
  </si>
  <si>
    <t>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</si>
</sst>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[$₹-4009]\ * #,##0.00_ ;_ [$₹-4009]\ * \-#,##0.00_ ;_ [$₹-4009]\ * &quot;-&quot;??_ ;_ @_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  <font>
      <sz val="2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22" fontId="0" fillId="0" borderId="1" xfId="0" applyNumberFormat="1" applyBorder="1"/>
    <xf numFmtId="14" fontId="0" fillId="0" borderId="1" xfId="0" applyNumberFormat="1" applyBorder="1"/>
    <xf numFmtId="0" fontId="0" fillId="0" borderId="2" xfId="0" applyBorder="1"/>
    <xf numFmtId="0" fontId="1" fillId="0" borderId="0" xfId="0" applyFont="1" applyBorder="1" applyAlignment="1"/>
    <xf numFmtId="43" fontId="0" fillId="0" borderId="1" xfId="1" applyFont="1" applyBorder="1"/>
    <xf numFmtId="0" fontId="4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6" fillId="7" borderId="1" xfId="0" applyFont="1" applyFill="1" applyBorder="1"/>
    <xf numFmtId="0" fontId="0" fillId="3" borderId="1" xfId="0" applyFill="1" applyBorder="1"/>
    <xf numFmtId="164" fontId="0" fillId="0" borderId="1" xfId="1" applyNumberFormat="1" applyFont="1" applyBorder="1"/>
    <xf numFmtId="0" fontId="8" fillId="8" borderId="1" xfId="0" applyFont="1" applyFill="1" applyBorder="1"/>
    <xf numFmtId="0" fontId="9" fillId="9" borderId="1" xfId="0" applyFont="1" applyFill="1" applyBorder="1"/>
    <xf numFmtId="165" fontId="9" fillId="9" borderId="1" xfId="0" applyNumberFormat="1" applyFont="1" applyFill="1" applyBorder="1"/>
    <xf numFmtId="0" fontId="0" fillId="0" borderId="0" xfId="0" applyBorder="1"/>
    <xf numFmtId="0" fontId="4" fillId="0" borderId="1" xfId="0" applyFont="1" applyFill="1" applyBorder="1"/>
    <xf numFmtId="0" fontId="9" fillId="3" borderId="1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13" xfId="0" applyFill="1" applyBorder="1"/>
    <xf numFmtId="22" fontId="0" fillId="0" borderId="0" xfId="0" applyNumberFormat="1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8" fillId="8" borderId="14" xfId="0" applyFont="1" applyFill="1" applyBorder="1"/>
    <xf numFmtId="165" fontId="0" fillId="0" borderId="0" xfId="0" applyNumberFormat="1"/>
    <xf numFmtId="0" fontId="4" fillId="0" borderId="14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15" xfId="0" applyBorder="1"/>
    <xf numFmtId="0" fontId="0" fillId="0" borderId="16" xfId="0" applyBorder="1"/>
    <xf numFmtId="0" fontId="4" fillId="0" borderId="15" xfId="0" applyFont="1" applyBorder="1"/>
    <xf numFmtId="0" fontId="4" fillId="0" borderId="8" xfId="0" applyFont="1" applyBorder="1"/>
    <xf numFmtId="0" fontId="4" fillId="0" borderId="10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2" fillId="3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0" fillId="2" borderId="1" xfId="0" applyFill="1" applyBorder="1"/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worksheet" Target="worksheets/sheet19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3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2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8.xml"/><Relationship Id="rId31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pivotCacheDefinition" Target="pivotCache/pivotCacheDefinition3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exel.xlsx]Sheet5!PivotTable1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Sheet5!$H$2:$H$3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Sheet5!$G$4:$G$7</c:f>
              <c:strCache>
                <c:ptCount val="3"/>
                <c:pt idx="0">
                  <c:v>amit</c:v>
                </c:pt>
                <c:pt idx="1">
                  <c:v>Bhavya</c:v>
                </c:pt>
                <c:pt idx="2">
                  <c:v>Rishi</c:v>
                </c:pt>
              </c:strCache>
            </c:strRef>
          </c:cat>
          <c:val>
            <c:numRef>
              <c:f>Sheet5!$H$4:$H$7</c:f>
              <c:numCache>
                <c:formatCode>General</c:formatCode>
                <c:ptCount val="3"/>
                <c:pt idx="0">
                  <c:v>18000</c:v>
                </c:pt>
                <c:pt idx="1">
                  <c:v>24000</c:v>
                </c:pt>
                <c:pt idx="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9-4821-90F7-EA25048A63B0}"/>
            </c:ext>
          </c:extLst>
        </c:ser>
        <c:ser>
          <c:idx val="1"/>
          <c:order val="1"/>
          <c:tx>
            <c:strRef>
              <c:f>Sheet5!$I$2:$I$3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Sheet5!$G$4:$G$7</c:f>
              <c:strCache>
                <c:ptCount val="3"/>
                <c:pt idx="0">
                  <c:v>amit</c:v>
                </c:pt>
                <c:pt idx="1">
                  <c:v>Bhavya</c:v>
                </c:pt>
                <c:pt idx="2">
                  <c:v>Rishi</c:v>
                </c:pt>
              </c:strCache>
            </c:strRef>
          </c:cat>
          <c:val>
            <c:numRef>
              <c:f>Sheet5!$I$4:$I$7</c:f>
              <c:numCache>
                <c:formatCode>General</c:formatCode>
                <c:ptCount val="3"/>
                <c:pt idx="0">
                  <c:v>26000</c:v>
                </c:pt>
                <c:pt idx="1">
                  <c:v>14000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9-4821-90F7-EA25048A63B0}"/>
            </c:ext>
          </c:extLst>
        </c:ser>
        <c:ser>
          <c:idx val="2"/>
          <c:order val="2"/>
          <c:tx>
            <c:strRef>
              <c:f>Sheet5!$J$2:$J$3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Sheet5!$G$4:$G$7</c:f>
              <c:strCache>
                <c:ptCount val="3"/>
                <c:pt idx="0">
                  <c:v>amit</c:v>
                </c:pt>
                <c:pt idx="1">
                  <c:v>Bhavya</c:v>
                </c:pt>
                <c:pt idx="2">
                  <c:v>Rishi</c:v>
                </c:pt>
              </c:strCache>
            </c:strRef>
          </c:cat>
          <c:val>
            <c:numRef>
              <c:f>Sheet5!$J$4:$J$7</c:f>
              <c:numCache>
                <c:formatCode>General</c:formatCode>
                <c:ptCount val="3"/>
                <c:pt idx="0">
                  <c:v>12000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9-4821-90F7-EA25048A6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722672"/>
        <c:axId val="1735255056"/>
      </c:barChart>
      <c:catAx>
        <c:axId val="15677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55056"/>
        <c:crosses val="autoZero"/>
        <c:auto val="1"/>
        <c:lblAlgn val="ctr"/>
        <c:lblOffset val="100"/>
        <c:noMultiLvlLbl val="0"/>
      </c:catAx>
      <c:valAx>
        <c:axId val="17352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exel.xlsx]Sheet5!PivotTable3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Sheet5!$O$13:$O$14</c:f>
              <c:strCache>
                <c:ptCount val="1"/>
                <c:pt idx="0">
                  <c:v>amit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Sheet5!$N$15:$N$18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Sheet5!$O$15:$O$18</c:f>
              <c:numCache>
                <c:formatCode>General</c:formatCode>
                <c:ptCount val="3"/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1-45FF-8AEC-D829E1C36355}"/>
            </c:ext>
          </c:extLst>
        </c:ser>
        <c:ser>
          <c:idx val="1"/>
          <c:order val="1"/>
          <c:tx>
            <c:strRef>
              <c:f>Sheet5!$P$13:$P$14</c:f>
              <c:strCache>
                <c:ptCount val="1"/>
                <c:pt idx="0">
                  <c:v>Bhavya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Sheet5!$N$15:$N$18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Sheet5!$P$15:$P$18</c:f>
              <c:numCache>
                <c:formatCode>General</c:formatCode>
                <c:ptCount val="3"/>
                <c:pt idx="1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1-45FF-8AEC-D829E1C36355}"/>
            </c:ext>
          </c:extLst>
        </c:ser>
        <c:ser>
          <c:idx val="2"/>
          <c:order val="2"/>
          <c:tx>
            <c:strRef>
              <c:f>Sheet5!$Q$13:$Q$14</c:f>
              <c:strCache>
                <c:ptCount val="1"/>
                <c:pt idx="0">
                  <c:v>Rishi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Sheet5!$N$15:$N$18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Sheet5!$Q$15:$Q$18</c:f>
              <c:numCache>
                <c:formatCode>General</c:formatCode>
                <c:ptCount val="3"/>
                <c:pt idx="0">
                  <c:v>38000</c:v>
                </c:pt>
                <c:pt idx="1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1-45FF-8AEC-D829E1C36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68952143"/>
        <c:axId val="2066208111"/>
      </c:barChart>
      <c:catAx>
        <c:axId val="206895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208111"/>
        <c:crosses val="autoZero"/>
        <c:auto val="1"/>
        <c:lblAlgn val="ctr"/>
        <c:lblOffset val="100"/>
        <c:noMultiLvlLbl val="0"/>
      </c:catAx>
      <c:valAx>
        <c:axId val="206620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exel.xlsx]Sheet5!PivotTable2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Sheet5!$Y$1:$Y$2</c:f>
              <c:strCache>
                <c:ptCount val="1"/>
                <c:pt idx="0">
                  <c:v>amit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Sheet5!$X$3:$X$6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Sheet5!$Y$3:$Y$6</c:f>
              <c:numCache>
                <c:formatCode>General</c:formatCode>
                <c:ptCount val="3"/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E-490C-AC60-653C9FFDF69F}"/>
            </c:ext>
          </c:extLst>
        </c:ser>
        <c:ser>
          <c:idx val="1"/>
          <c:order val="1"/>
          <c:tx>
            <c:strRef>
              <c:f>Sheet5!$Z$1:$Z$2</c:f>
              <c:strCache>
                <c:ptCount val="1"/>
                <c:pt idx="0">
                  <c:v>Bhavya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Sheet5!$X$3:$X$6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Sheet5!$Z$3:$Z$6</c:f>
              <c:numCache>
                <c:formatCode>General</c:formatCode>
                <c:ptCount val="3"/>
                <c:pt idx="1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E-490C-AC60-653C9FFDF69F}"/>
            </c:ext>
          </c:extLst>
        </c:ser>
        <c:ser>
          <c:idx val="2"/>
          <c:order val="2"/>
          <c:tx>
            <c:strRef>
              <c:f>Sheet5!$AA$1:$AA$2</c:f>
              <c:strCache>
                <c:ptCount val="1"/>
                <c:pt idx="0">
                  <c:v>Rishi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Sheet5!$X$3:$X$6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Sheet5!$AA$3:$AA$6</c:f>
              <c:numCache>
                <c:formatCode>General</c:formatCode>
                <c:ptCount val="3"/>
                <c:pt idx="0">
                  <c:v>38000</c:v>
                </c:pt>
                <c:pt idx="1">
                  <c:v>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E-490C-AC60-653C9FFD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445583"/>
        <c:axId val="780637391"/>
      </c:barChart>
      <c:catAx>
        <c:axId val="6364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37391"/>
        <c:crosses val="autoZero"/>
        <c:auto val="1"/>
        <c:lblAlgn val="ctr"/>
        <c:lblOffset val="100"/>
        <c:noMultiLvlLbl val="0"/>
      </c:catAx>
      <c:valAx>
        <c:axId val="7806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493000874890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Sheet15!$G$1</c:f>
              <c:strCache>
                <c:ptCount val="1"/>
                <c:pt idx="0">
                  <c:v>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Sheet15!$F$2:$F$6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Sheet15!$G$2:$G$6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A5F-90F8-9778EE06B434}"/>
            </c:ext>
          </c:extLst>
        </c:ser>
        <c:ser>
          <c:idx val="1"/>
          <c:order val="1"/>
          <c:tx>
            <c:strRef>
              <c:f>Sheet15!$H$1</c:f>
              <c:strCache>
                <c:ptCount val="1"/>
                <c:pt idx="0">
                  <c:v>area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Sheet15!$F$2:$F$6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Sheet15!$H$2:$H$6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A5F-90F8-9778EE06B434}"/>
            </c:ext>
          </c:extLst>
        </c:ser>
        <c:ser>
          <c:idx val="2"/>
          <c:order val="2"/>
          <c:tx>
            <c:strRef>
              <c:f>Sheet15!$I$1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Sheet15!$F$2:$F$6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Sheet15!$I$2:$I$6</c:f>
              <c:numCache>
                <c:formatCode>General</c:formatCode>
                <c:ptCount val="5"/>
                <c:pt idx="0">
                  <c:v>12000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A5F-90F8-9778EE06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70"/>
        <c:shape val="box"/>
        <c:axId val="1005610719"/>
        <c:axId val="935617679"/>
        <c:axId val="0"/>
      </c:bar3DChart>
      <c:catAx>
        <c:axId val="10056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17679"/>
        <c:crosses val="autoZero"/>
        <c:auto val="1"/>
        <c:lblAlgn val="ctr"/>
        <c:lblOffset val="100"/>
        <c:noMultiLvlLbl val="0"/>
      </c:catAx>
      <c:valAx>
        <c:axId val="9356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Sheet15!$D$1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Sheet15!$C$2:$C$6</c:f>
              <c:strCache>
                <c:ptCount val="5"/>
                <c:pt idx="0">
                  <c:v>west</c:v>
                </c:pt>
                <c:pt idx="1">
                  <c:v>east</c:v>
                </c:pt>
                <c:pt idx="2">
                  <c:v>west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Sheet15!$D$2:$D$6</c:f>
              <c:numCache>
                <c:formatCode>General</c:formatCode>
                <c:ptCount val="5"/>
                <c:pt idx="0">
                  <c:v>12000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C89-8BA6-A37BB6EB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9710703"/>
        <c:axId val="122316255"/>
        <c:axId val="0"/>
      </c:bar3DChart>
      <c:catAx>
        <c:axId val="27971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6255"/>
        <c:crosses val="autoZero"/>
        <c:auto val="1"/>
        <c:lblAlgn val="ctr"/>
        <c:lblOffset val="100"/>
        <c:noMultiLvlLbl val="0"/>
      </c:catAx>
      <c:valAx>
        <c:axId val="12231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Sheet24!$B$2</c:f>
              <c:strCache>
                <c:ptCount val="1"/>
                <c:pt idx="0">
                  <c:v>m1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Sheet24!$A$3:$A$7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Sheet24!$B$3:$B$7</c:f>
              <c:numCache>
                <c:formatCode>General</c:formatCode>
                <c:ptCount val="5"/>
                <c:pt idx="0">
                  <c:v>14</c:v>
                </c:pt>
                <c:pt idx="1">
                  <c:v>34</c:v>
                </c:pt>
                <c:pt idx="2">
                  <c:v>54</c:v>
                </c:pt>
                <c:pt idx="3">
                  <c:v>66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1-413D-97F5-6F916040DA5C}"/>
            </c:ext>
          </c:extLst>
        </c:ser>
        <c:ser>
          <c:idx val="1"/>
          <c:order val="1"/>
          <c:tx>
            <c:strRef>
              <c:f>Sheet24!$C$2</c:f>
              <c:strCache>
                <c:ptCount val="1"/>
                <c:pt idx="0">
                  <c:v>m2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Sheet24!$A$3:$A$7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Sheet24!$C$3:$C$7</c:f>
              <c:numCache>
                <c:formatCode>General</c:formatCode>
                <c:ptCount val="5"/>
                <c:pt idx="0">
                  <c:v>57</c:v>
                </c:pt>
                <c:pt idx="1">
                  <c:v>73</c:v>
                </c:pt>
                <c:pt idx="2">
                  <c:v>27</c:v>
                </c:pt>
                <c:pt idx="3">
                  <c:v>24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1-413D-97F5-6F916040DA5C}"/>
            </c:ext>
          </c:extLst>
        </c:ser>
        <c:ser>
          <c:idx val="2"/>
          <c:order val="2"/>
          <c:tx>
            <c:strRef>
              <c:f>Sheet24!$D$2</c:f>
              <c:strCache>
                <c:ptCount val="1"/>
                <c:pt idx="0">
                  <c:v>m3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Sheet24!$A$3:$A$7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Sheet24!$D$3:$D$7</c:f>
              <c:numCache>
                <c:formatCode>General</c:formatCode>
                <c:ptCount val="5"/>
                <c:pt idx="0">
                  <c:v>37</c:v>
                </c:pt>
                <c:pt idx="1">
                  <c:v>19</c:v>
                </c:pt>
                <c:pt idx="2">
                  <c:v>90</c:v>
                </c:pt>
                <c:pt idx="3">
                  <c:v>53</c:v>
                </c:pt>
                <c:pt idx="4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1-413D-97F5-6F916040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143999"/>
        <c:axId val="935621423"/>
      </c:barChart>
      <c:catAx>
        <c:axId val="99014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21423"/>
        <c:crosses val="autoZero"/>
        <c:auto val="1"/>
        <c:lblAlgn val="ctr"/>
        <c:lblOffset val="100"/>
        <c:noMultiLvlLbl val="0"/>
      </c:catAx>
      <c:valAx>
        <c:axId val="93562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exel.xlsx]Sheet25!PivotTable3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Sheet25!$M$1:$M$2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Sheet25!$L$3:$L$6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Sheet25!$M$3:$M$6</c:f>
              <c:numCache>
                <c:formatCode>General</c:formatCode>
                <c:ptCount val="3"/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D-4A2E-BAD4-936206B1CF3D}"/>
            </c:ext>
          </c:extLst>
        </c:ser>
        <c:ser>
          <c:idx val="1"/>
          <c:order val="1"/>
          <c:tx>
            <c:strRef>
              <c:f>Sheet25!$N$1:$N$2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Sheet25!$L$3:$L$6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Sheet25!$N$3:$N$6</c:f>
              <c:numCache>
                <c:formatCode>General</c:formatCode>
                <c:ptCount val="3"/>
                <c:pt idx="1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D-4A2E-BAD4-936206B1CF3D}"/>
            </c:ext>
          </c:extLst>
        </c:ser>
        <c:ser>
          <c:idx val="2"/>
          <c:order val="2"/>
          <c:tx>
            <c:strRef>
              <c:f>Sheet25!$O$1:$O$2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Sheet25!$L$3:$L$6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Sheet25!$O$3:$O$6</c:f>
              <c:numCache>
                <c:formatCode>General</c:formatCode>
                <c:ptCount val="3"/>
                <c:pt idx="2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D-4A2E-BAD4-936206B1CF3D}"/>
            </c:ext>
          </c:extLst>
        </c:ser>
        <c:ser>
          <c:idx val="3"/>
          <c:order val="3"/>
          <c:tx>
            <c:strRef>
              <c:f>Sheet25!$P$1:$P$2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Sheet25!$L$3:$L$6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Sheet25!$P$3:$P$6</c:f>
              <c:numCache>
                <c:formatCode>General</c:formatCode>
                <c:ptCount val="3"/>
                <c:pt idx="2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D-4A2E-BAD4-936206B1CF3D}"/>
            </c:ext>
          </c:extLst>
        </c:ser>
        <c:ser>
          <c:idx val="4"/>
          <c:order val="4"/>
          <c:tx>
            <c:strRef>
              <c:f>Sheet25!$Q$1:$Q$2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Sheet25!$L$3:$L$6</c:f>
              <c:strCache>
                <c:ptCount val="3"/>
                <c:pt idx="0">
                  <c:v>east</c:v>
                </c:pt>
                <c:pt idx="1">
                  <c:v>north</c:v>
                </c:pt>
                <c:pt idx="2">
                  <c:v>west</c:v>
                </c:pt>
              </c:strCache>
            </c:strRef>
          </c:cat>
          <c:val>
            <c:numRef>
              <c:f>Sheet25!$Q$3:$Q$6</c:f>
              <c:numCache>
                <c:formatCode>General</c:formatCode>
                <c:ptCount val="3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D-4A2E-BAD4-936206B1C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017215"/>
        <c:axId val="935621839"/>
      </c:barChart>
      <c:catAx>
        <c:axId val="11270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21839"/>
        <c:crosses val="autoZero"/>
        <c:auto val="1"/>
        <c:lblAlgn val="ctr"/>
        <c:lblOffset val="100"/>
        <c:noMultiLvlLbl val="0"/>
      </c:catAx>
      <c:valAx>
        <c:axId val="9356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1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223527-E8A9-44E1-9173-2B0EA1342CAC}">
  <sheetPr codeName="Chart16"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8</xdr:row>
      <xdr:rowOff>42862</xdr:rowOff>
    </xdr:from>
    <xdr:to>
      <xdr:col>12</xdr:col>
      <xdr:colOff>152400</xdr:colOff>
      <xdr:row>22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DAED6D-4B61-4CD5-AE3D-731423B59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866775</xdr:colOff>
      <xdr:row>18</xdr:row>
      <xdr:rowOff>176212</xdr:rowOff>
    </xdr:from>
    <xdr:to>
      <xdr:col>19</xdr:col>
      <xdr:colOff>38100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75D42-12D7-4199-9E1E-12C6AA068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285750</xdr:colOff>
      <xdr:row>7</xdr:row>
      <xdr:rowOff>9524</xdr:rowOff>
    </xdr:from>
    <xdr:to>
      <xdr:col>26</xdr:col>
      <xdr:colOff>28575</xdr:colOff>
      <xdr:row>15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AE983D-0CBA-4A05-8EF2-3542D4570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0</xdr:row>
      <xdr:rowOff>13727</xdr:rowOff>
    </xdr:from>
    <xdr:to>
      <xdr:col>31</xdr:col>
      <xdr:colOff>299757</xdr:colOff>
      <xdr:row>14</xdr:row>
      <xdr:rowOff>89927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CBDD8-BC93-42D5-B45C-ADE77EDFF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411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69618-9A54-444F-8E1D-C0AB55B56D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23812</xdr:rowOff>
    </xdr:from>
    <xdr:to>
      <xdr:col>15</xdr:col>
      <xdr:colOff>304800</xdr:colOff>
      <xdr:row>13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A6821-26FE-4289-8416-6D2465239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9</xdr:row>
      <xdr:rowOff>95250</xdr:rowOff>
    </xdr:from>
    <xdr:to>
      <xdr:col>17</xdr:col>
      <xdr:colOff>266700</xdr:colOff>
      <xdr:row>22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1C51B-8BC5-4726-8E76-05E2B3EB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ya" refreshedDate="44169.977847569447" createdVersion="6" refreshedVersion="6" minRefreshableVersion="3" recordCount="9" xr:uid="{2D3FE496-4413-41EC-88D0-2B46E41EBA21}">
  <cacheSource type="worksheet">
    <worksheetSource ref="A3:C12" sheet="Sheet5"/>
  </cacheSource>
  <cacheFields count="3">
    <cacheField name="name" numFmtId="0">
      <sharedItems count="3">
        <s v="amit"/>
        <s v="Bhavya"/>
        <s v="Rishi"/>
      </sharedItems>
    </cacheField>
    <cacheField name="area " numFmtId="0">
      <sharedItems count="3">
        <s v="west"/>
        <s v="north"/>
        <s v="east"/>
      </sharedItems>
    </cacheField>
    <cacheField name="sales" numFmtId="0">
      <sharedItems containsSemiMixedTypes="0" containsString="0" containsNumber="1" containsInteger="1" minValue="12000" maxValue="2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ya" refreshedDate="44170.562844791668" createdVersion="6" refreshedVersion="6" minRefreshableVersion="3" recordCount="8" xr:uid="{6C5E07C4-4769-4F67-A023-3923A58FAD60}">
  <cacheSource type="worksheet">
    <worksheetSource ref="N2:P10" sheet="Sheet5"/>
  </cacheSource>
  <cacheFields count="3">
    <cacheField name="name" numFmtId="0">
      <sharedItems count="3">
        <s v="amit"/>
        <s v="Bhavya"/>
        <s v="Rishi"/>
      </sharedItems>
    </cacheField>
    <cacheField name="area" numFmtId="0">
      <sharedItems count="3">
        <s v="west"/>
        <s v="north"/>
        <s v="east"/>
      </sharedItems>
    </cacheField>
    <cacheField name="sales" numFmtId="0">
      <sharedItems containsSemiMixedTypes="0" containsString="0" containsNumber="1" containsInteger="1" minValue="12000" maxValue="2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ya" refreshedDate="44174.513750231483" createdVersion="6" refreshedVersion="6" minRefreshableVersion="3" recordCount="8" xr:uid="{99A075BC-AB6B-4388-B64E-375E6FCE1ABA}">
  <cacheSource type="worksheet">
    <worksheetSource ref="T2:V10" sheet="Sheet5"/>
  </cacheSource>
  <cacheFields count="3">
    <cacheField name="name" numFmtId="0">
      <sharedItems count="3">
        <s v="amit"/>
        <s v="Bhavya"/>
        <s v="Rishi"/>
      </sharedItems>
    </cacheField>
    <cacheField name="area" numFmtId="0">
      <sharedItems count="3">
        <s v="west"/>
        <s v="north"/>
        <s v="east"/>
      </sharedItems>
    </cacheField>
    <cacheField name="sales" numFmtId="0">
      <sharedItems containsSemiMixedTypes="0" containsString="0" containsNumber="1" containsInteger="1" minValue="12000" maxValue="2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ya" refreshedDate="44174.970819560185" createdVersion="6" refreshedVersion="6" minRefreshableVersion="3" recordCount="5" xr:uid="{425166CC-6392-4790-BBCC-9A0EB3C3CBFF}">
  <cacheSource type="worksheet">
    <worksheetSource ref="A2:C7" sheet="Sheet25"/>
  </cacheSource>
  <cacheFields count="3">
    <cacheField name="name" numFmtId="0">
      <sharedItems count="5">
        <s v="a"/>
        <s v="b"/>
        <s v="c"/>
        <s v="d"/>
        <s v="e"/>
      </sharedItems>
    </cacheField>
    <cacheField name="area " numFmtId="0">
      <sharedItems count="3">
        <s v="west"/>
        <s v="north"/>
        <s v="east"/>
      </sharedItems>
    </cacheField>
    <cacheField name="sales" numFmtId="0">
      <sharedItems containsSemiMixedTypes="0" containsString="0" containsNumber="1" containsInteger="1" minValue="12000" maxValue="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12000"/>
  </r>
  <r>
    <x v="1"/>
    <x v="1"/>
    <n v="14000"/>
  </r>
  <r>
    <x v="2"/>
    <x v="2"/>
    <n v="16000"/>
  </r>
  <r>
    <x v="0"/>
    <x v="2"/>
    <n v="18000"/>
  </r>
  <r>
    <x v="1"/>
    <x v="0"/>
    <n v="20000"/>
  </r>
  <r>
    <x v="2"/>
    <x v="1"/>
    <n v="22000"/>
  </r>
  <r>
    <x v="1"/>
    <x v="2"/>
    <n v="24000"/>
  </r>
  <r>
    <x v="0"/>
    <x v="1"/>
    <n v="26000"/>
  </r>
  <r>
    <x v="2"/>
    <x v="1"/>
    <n v="28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2000"/>
  </r>
  <r>
    <x v="1"/>
    <x v="1"/>
    <n v="14000"/>
  </r>
  <r>
    <x v="2"/>
    <x v="2"/>
    <n v="16000"/>
  </r>
  <r>
    <x v="0"/>
    <x v="0"/>
    <n v="18000"/>
  </r>
  <r>
    <x v="1"/>
    <x v="1"/>
    <n v="20000"/>
  </r>
  <r>
    <x v="2"/>
    <x v="2"/>
    <n v="22000"/>
  </r>
  <r>
    <x v="1"/>
    <x v="1"/>
    <n v="24000"/>
  </r>
  <r>
    <x v="2"/>
    <x v="1"/>
    <n v="26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2000"/>
  </r>
  <r>
    <x v="1"/>
    <x v="1"/>
    <n v="14000"/>
  </r>
  <r>
    <x v="2"/>
    <x v="2"/>
    <n v="16000"/>
  </r>
  <r>
    <x v="0"/>
    <x v="0"/>
    <n v="18000"/>
  </r>
  <r>
    <x v="1"/>
    <x v="1"/>
    <n v="20000"/>
  </r>
  <r>
    <x v="2"/>
    <x v="2"/>
    <n v="22000"/>
  </r>
  <r>
    <x v="1"/>
    <x v="1"/>
    <n v="24000"/>
  </r>
  <r>
    <x v="2"/>
    <x v="1"/>
    <n v="26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2000"/>
  </r>
  <r>
    <x v="1"/>
    <x v="1"/>
    <n v="14000"/>
  </r>
  <r>
    <x v="2"/>
    <x v="0"/>
    <n v="16000"/>
  </r>
  <r>
    <x v="3"/>
    <x v="0"/>
    <n v="18000"/>
  </r>
  <r>
    <x v="4"/>
    <x v="2"/>
    <n v="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9A50D-C9FC-4E50-B737-4E7ED8726A0D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X1:AB6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chartFormats count="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AEB6A-589D-45C8-A5BC-E81D6E5B50F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2:K7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07381-5DD8-409A-B410-BADB0976929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13:R18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ales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F62CA-FC03-4A65-AB28-1A832694D69A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1:R6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D21F-7648-40ED-BBE3-67DF7CA7A9F0}">
  <sheetPr codeName="Sheet1"/>
  <dimension ref="A1:Y20"/>
  <sheetViews>
    <sheetView zoomScaleNormal="100" workbookViewId="0">
      <selection activeCell="F9" sqref="A2:F9"/>
    </sheetView>
  </sheetViews>
  <sheetFormatPr defaultRowHeight="15" x14ac:dyDescent="0.25"/>
  <cols>
    <col min="1" max="1" width="15.5703125" bestFit="1" customWidth="1"/>
    <col min="11" max="11" width="17" customWidth="1"/>
    <col min="19" max="19" width="15.5703125" bestFit="1" customWidth="1"/>
  </cols>
  <sheetData>
    <row r="1" spans="1:25" x14ac:dyDescent="0.25">
      <c r="A1" s="40" t="s">
        <v>18</v>
      </c>
      <c r="B1" s="41"/>
      <c r="C1" s="41"/>
      <c r="D1" s="41"/>
      <c r="E1" s="41"/>
      <c r="F1" s="41"/>
      <c r="G1" s="41"/>
      <c r="H1" s="41"/>
      <c r="I1" s="41"/>
      <c r="J1" s="5"/>
      <c r="K1" s="42" t="s">
        <v>18</v>
      </c>
      <c r="L1" s="42"/>
      <c r="M1" s="42"/>
      <c r="N1" s="42"/>
      <c r="O1" s="42"/>
      <c r="P1" s="42"/>
      <c r="Q1" s="42"/>
      <c r="S1" t="s">
        <v>18</v>
      </c>
    </row>
    <row r="2" spans="1:2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12</v>
      </c>
      <c r="G2" s="4" t="s">
        <v>13</v>
      </c>
      <c r="H2" s="4"/>
      <c r="I2" s="4"/>
      <c r="K2" s="12" t="s">
        <v>0</v>
      </c>
      <c r="L2" s="12" t="s">
        <v>1</v>
      </c>
      <c r="M2" s="12" t="s">
        <v>2</v>
      </c>
      <c r="N2" s="12" t="s">
        <v>3</v>
      </c>
      <c r="O2" s="12" t="s">
        <v>4</v>
      </c>
      <c r="P2" s="12" t="s">
        <v>78</v>
      </c>
      <c r="Q2" s="12" t="s">
        <v>13</v>
      </c>
      <c r="S2" s="32" t="s">
        <v>0</v>
      </c>
      <c r="T2" s="32" t="s">
        <v>1</v>
      </c>
      <c r="U2" s="32" t="s">
        <v>2</v>
      </c>
      <c r="V2" s="32" t="s">
        <v>3</v>
      </c>
      <c r="W2" s="32" t="s">
        <v>4</v>
      </c>
      <c r="X2" s="32" t="s">
        <v>78</v>
      </c>
      <c r="Y2" s="32" t="s">
        <v>13</v>
      </c>
    </row>
    <row r="3" spans="1:25" x14ac:dyDescent="0.25">
      <c r="A3" s="1" t="s">
        <v>5</v>
      </c>
      <c r="B3" s="1">
        <v>33</v>
      </c>
      <c r="C3" s="1">
        <v>44</v>
      </c>
      <c r="D3" s="1">
        <v>11</v>
      </c>
      <c r="E3" s="1">
        <v>34</v>
      </c>
      <c r="F3" s="1">
        <f>SUM(B3:E3)</f>
        <v>122</v>
      </c>
      <c r="G3" s="1">
        <f>AVERAGE(B3:F3)</f>
        <v>48.8</v>
      </c>
      <c r="H3" s="1"/>
      <c r="I3" s="1"/>
      <c r="K3" s="13" t="s">
        <v>5</v>
      </c>
      <c r="L3" s="14">
        <v>33</v>
      </c>
      <c r="M3" s="14">
        <v>79</v>
      </c>
      <c r="N3" s="14">
        <v>90</v>
      </c>
      <c r="O3" s="14">
        <v>90</v>
      </c>
      <c r="P3" s="15">
        <f>SUM(L3:O3)</f>
        <v>292</v>
      </c>
      <c r="Q3" s="16">
        <f>AVERAGE(L3:P3)</f>
        <v>116.8</v>
      </c>
      <c r="S3" t="s">
        <v>5</v>
      </c>
      <c r="T3">
        <v>33</v>
      </c>
      <c r="U3">
        <v>79</v>
      </c>
      <c r="V3">
        <v>90</v>
      </c>
      <c r="W3">
        <v>90</v>
      </c>
      <c r="X3">
        <f>SUM(T3:W3)</f>
        <v>292</v>
      </c>
      <c r="Y3">
        <f>AVERAGE(T3:X3)</f>
        <v>116.8</v>
      </c>
    </row>
    <row r="4" spans="1:25" x14ac:dyDescent="0.25">
      <c r="A4" s="1" t="s">
        <v>6</v>
      </c>
      <c r="B4" s="1">
        <v>3</v>
      </c>
      <c r="C4" s="1">
        <v>22</v>
      </c>
      <c r="D4" s="1">
        <v>22</v>
      </c>
      <c r="E4" s="1">
        <v>37</v>
      </c>
      <c r="F4" s="1">
        <f t="shared" ref="F4:F9" si="0">SUM(B4:E4)</f>
        <v>84</v>
      </c>
      <c r="G4" s="1">
        <f t="shared" ref="G4:G9" si="1">AVERAGE(B4:F4)</f>
        <v>33.6</v>
      </c>
      <c r="H4" s="1"/>
      <c r="I4" s="1"/>
      <c r="K4" s="13" t="s">
        <v>6</v>
      </c>
      <c r="L4" s="14">
        <v>44</v>
      </c>
      <c r="M4" s="14">
        <v>86</v>
      </c>
      <c r="N4" s="14">
        <v>78</v>
      </c>
      <c r="O4" s="14">
        <v>66</v>
      </c>
      <c r="P4" s="15">
        <f t="shared" ref="P4:P9" si="2">SUM(L4:O4)</f>
        <v>274</v>
      </c>
      <c r="Q4" s="16">
        <f t="shared" ref="Q4:Q9" si="3">AVERAGE(L4:P4)</f>
        <v>109.6</v>
      </c>
      <c r="S4" t="s">
        <v>6</v>
      </c>
      <c r="T4">
        <v>44</v>
      </c>
      <c r="U4">
        <v>86</v>
      </c>
      <c r="V4">
        <v>78</v>
      </c>
      <c r="W4">
        <v>66</v>
      </c>
      <c r="X4">
        <f t="shared" ref="X4:X8" si="4">SUM(T4:W4)</f>
        <v>274</v>
      </c>
      <c r="Y4">
        <f t="shared" ref="Y4:Y9" si="5">AVERAGE(T4:X4)</f>
        <v>109.6</v>
      </c>
    </row>
    <row r="5" spans="1:25" x14ac:dyDescent="0.25">
      <c r="A5" s="1" t="s">
        <v>7</v>
      </c>
      <c r="B5" s="1">
        <v>45</v>
      </c>
      <c r="C5" s="1">
        <v>33</v>
      </c>
      <c r="D5" s="1">
        <v>33</v>
      </c>
      <c r="E5" s="1">
        <v>33</v>
      </c>
      <c r="F5" s="1">
        <f t="shared" si="0"/>
        <v>144</v>
      </c>
      <c r="G5" s="1">
        <f t="shared" si="1"/>
        <v>57.6</v>
      </c>
      <c r="H5" s="1"/>
      <c r="I5" s="1"/>
      <c r="K5" s="13" t="s">
        <v>7</v>
      </c>
      <c r="L5" s="14">
        <v>35</v>
      </c>
      <c r="M5" s="14">
        <v>77</v>
      </c>
      <c r="N5" s="14">
        <v>67</v>
      </c>
      <c r="O5" s="14">
        <v>46</v>
      </c>
      <c r="P5" s="15">
        <f t="shared" si="2"/>
        <v>225</v>
      </c>
      <c r="Q5" s="16">
        <f t="shared" si="3"/>
        <v>90</v>
      </c>
      <c r="S5" t="s">
        <v>7</v>
      </c>
      <c r="T5">
        <v>35</v>
      </c>
      <c r="U5">
        <v>77</v>
      </c>
      <c r="V5">
        <v>67</v>
      </c>
      <c r="W5">
        <v>46</v>
      </c>
      <c r="X5">
        <f t="shared" si="4"/>
        <v>225</v>
      </c>
      <c r="Y5">
        <f t="shared" si="5"/>
        <v>90</v>
      </c>
    </row>
    <row r="6" spans="1:25" x14ac:dyDescent="0.25">
      <c r="A6" s="1" t="s">
        <v>8</v>
      </c>
      <c r="B6" s="1">
        <v>67</v>
      </c>
      <c r="C6" s="1">
        <v>54</v>
      </c>
      <c r="D6" s="1">
        <v>44</v>
      </c>
      <c r="E6" s="1">
        <v>38</v>
      </c>
      <c r="F6" s="1">
        <f t="shared" si="0"/>
        <v>203</v>
      </c>
      <c r="G6" s="1">
        <f t="shared" si="1"/>
        <v>81.2</v>
      </c>
      <c r="H6" s="1"/>
      <c r="I6" s="1"/>
      <c r="K6" s="13" t="s">
        <v>9</v>
      </c>
      <c r="L6" s="14">
        <v>32</v>
      </c>
      <c r="M6" s="14">
        <v>46</v>
      </c>
      <c r="N6" s="14">
        <v>56</v>
      </c>
      <c r="O6" s="14">
        <v>78</v>
      </c>
      <c r="P6" s="15">
        <f t="shared" si="2"/>
        <v>212</v>
      </c>
      <c r="Q6" s="16">
        <f t="shared" si="3"/>
        <v>84.8</v>
      </c>
      <c r="S6" t="s">
        <v>9</v>
      </c>
      <c r="T6">
        <v>32</v>
      </c>
      <c r="U6">
        <v>46</v>
      </c>
      <c r="V6">
        <v>56</v>
      </c>
      <c r="W6">
        <v>78</v>
      </c>
      <c r="X6">
        <f t="shared" si="4"/>
        <v>212</v>
      </c>
      <c r="Y6">
        <f t="shared" si="5"/>
        <v>84.8</v>
      </c>
    </row>
    <row r="7" spans="1:25" x14ac:dyDescent="0.25">
      <c r="A7" s="1" t="s">
        <v>9</v>
      </c>
      <c r="B7" s="1">
        <v>8</v>
      </c>
      <c r="C7" s="1">
        <v>34</v>
      </c>
      <c r="D7" s="1">
        <v>55</v>
      </c>
      <c r="E7" s="1">
        <v>39</v>
      </c>
      <c r="F7" s="1">
        <f t="shared" si="0"/>
        <v>136</v>
      </c>
      <c r="G7" s="1">
        <f t="shared" si="1"/>
        <v>54.4</v>
      </c>
      <c r="H7" s="1"/>
      <c r="I7" s="1"/>
      <c r="K7" s="13" t="s">
        <v>10</v>
      </c>
      <c r="L7" s="14">
        <v>44</v>
      </c>
      <c r="M7" s="14">
        <v>43</v>
      </c>
      <c r="N7" s="14">
        <v>45</v>
      </c>
      <c r="O7" s="14">
        <v>56</v>
      </c>
      <c r="P7" s="15">
        <f t="shared" si="2"/>
        <v>188</v>
      </c>
      <c r="Q7" s="16">
        <f t="shared" si="3"/>
        <v>75.2</v>
      </c>
      <c r="S7" t="s">
        <v>10</v>
      </c>
      <c r="T7">
        <v>44</v>
      </c>
      <c r="U7">
        <v>43</v>
      </c>
      <c r="V7">
        <v>45</v>
      </c>
      <c r="W7">
        <v>56</v>
      </c>
      <c r="X7">
        <f t="shared" si="4"/>
        <v>188</v>
      </c>
      <c r="Y7">
        <f t="shared" si="5"/>
        <v>75.2</v>
      </c>
    </row>
    <row r="8" spans="1:25" x14ac:dyDescent="0.25">
      <c r="A8" s="1" t="s">
        <v>10</v>
      </c>
      <c r="B8" s="1">
        <v>90</v>
      </c>
      <c r="C8" s="1">
        <v>56</v>
      </c>
      <c r="D8" s="1">
        <v>66</v>
      </c>
      <c r="E8" s="1">
        <v>88</v>
      </c>
      <c r="F8" s="1">
        <f t="shared" si="0"/>
        <v>300</v>
      </c>
      <c r="G8" s="1">
        <f t="shared" si="1"/>
        <v>120</v>
      </c>
      <c r="H8" s="1"/>
      <c r="I8" s="1"/>
      <c r="K8" s="13" t="s">
        <v>8</v>
      </c>
      <c r="L8" s="14">
        <v>66</v>
      </c>
      <c r="M8" s="14">
        <v>68</v>
      </c>
      <c r="N8" s="14">
        <v>34</v>
      </c>
      <c r="O8" s="14">
        <v>57</v>
      </c>
      <c r="P8" s="15">
        <f t="shared" si="2"/>
        <v>225</v>
      </c>
      <c r="Q8" s="16">
        <f t="shared" si="3"/>
        <v>90</v>
      </c>
      <c r="S8" t="s">
        <v>8</v>
      </c>
      <c r="T8">
        <v>66</v>
      </c>
      <c r="U8">
        <v>68</v>
      </c>
      <c r="V8">
        <v>34</v>
      </c>
      <c r="W8">
        <v>57</v>
      </c>
      <c r="X8">
        <f t="shared" si="4"/>
        <v>225</v>
      </c>
      <c r="Y8">
        <f t="shared" si="5"/>
        <v>90</v>
      </c>
    </row>
    <row r="9" spans="1:25" x14ac:dyDescent="0.25">
      <c r="A9" s="1" t="s">
        <v>11</v>
      </c>
      <c r="B9" s="1">
        <v>77</v>
      </c>
      <c r="C9" s="1">
        <v>77</v>
      </c>
      <c r="D9" s="1">
        <v>77</v>
      </c>
      <c r="E9" s="1">
        <v>99</v>
      </c>
      <c r="F9" s="1">
        <f t="shared" si="0"/>
        <v>330</v>
      </c>
      <c r="G9" s="1">
        <f t="shared" si="1"/>
        <v>132</v>
      </c>
      <c r="H9" s="1"/>
      <c r="I9" s="1"/>
      <c r="K9" s="13" t="s">
        <v>79</v>
      </c>
      <c r="L9" s="14">
        <v>66</v>
      </c>
      <c r="M9" s="14">
        <v>55</v>
      </c>
      <c r="N9" s="14">
        <v>23</v>
      </c>
      <c r="O9" s="14">
        <v>39</v>
      </c>
      <c r="P9" s="15">
        <f t="shared" si="2"/>
        <v>183</v>
      </c>
      <c r="Q9" s="16">
        <f t="shared" si="3"/>
        <v>73.2</v>
      </c>
      <c r="S9" t="s">
        <v>79</v>
      </c>
      <c r="T9">
        <v>66</v>
      </c>
      <c r="U9">
        <v>55</v>
      </c>
      <c r="V9">
        <v>23</v>
      </c>
      <c r="W9">
        <v>39</v>
      </c>
      <c r="X9">
        <f>SUM(T9:W9)</f>
        <v>183</v>
      </c>
      <c r="Y9">
        <f t="shared" si="5"/>
        <v>73.2</v>
      </c>
    </row>
    <row r="10" spans="1:25" x14ac:dyDescent="0.25">
      <c r="A10" s="1"/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</row>
    <row r="11" spans="1:25" x14ac:dyDescent="0.25">
      <c r="A11" s="1" t="s">
        <v>14</v>
      </c>
      <c r="B11" s="1">
        <f>MAX(B3:B9)</f>
        <v>90</v>
      </c>
      <c r="C11" s="1">
        <f t="shared" ref="C11:G11" si="6">MAX(C3:C9)</f>
        <v>77</v>
      </c>
      <c r="D11" s="1">
        <f t="shared" si="6"/>
        <v>77</v>
      </c>
      <c r="E11" s="1">
        <f t="shared" si="6"/>
        <v>99</v>
      </c>
      <c r="F11" s="1">
        <f t="shared" si="6"/>
        <v>330</v>
      </c>
      <c r="G11" s="1">
        <f t="shared" si="6"/>
        <v>132</v>
      </c>
      <c r="H11" s="1"/>
      <c r="I11" s="1"/>
      <c r="K11" s="13" t="s">
        <v>14</v>
      </c>
      <c r="L11" s="1">
        <f>MAX(L3:L9)</f>
        <v>66</v>
      </c>
      <c r="M11" s="1">
        <f t="shared" ref="M11:Q11" si="7">MAX(M3:M9)</f>
        <v>86</v>
      </c>
      <c r="N11" s="1">
        <f t="shared" si="7"/>
        <v>90</v>
      </c>
      <c r="O11" s="1">
        <f t="shared" si="7"/>
        <v>90</v>
      </c>
      <c r="P11" s="1">
        <f t="shared" si="7"/>
        <v>292</v>
      </c>
      <c r="Q11" s="1">
        <f t="shared" si="7"/>
        <v>116.8</v>
      </c>
      <c r="S11" t="s">
        <v>14</v>
      </c>
      <c r="T11">
        <f>MAX(T3:T9)</f>
        <v>66</v>
      </c>
      <c r="U11">
        <f t="shared" ref="U11:Y11" si="8">MAX(U3:U9)</f>
        <v>86</v>
      </c>
      <c r="V11">
        <f t="shared" si="8"/>
        <v>90</v>
      </c>
      <c r="W11">
        <f t="shared" si="8"/>
        <v>90</v>
      </c>
      <c r="X11">
        <f t="shared" si="8"/>
        <v>292</v>
      </c>
      <c r="Y11">
        <f t="shared" si="8"/>
        <v>116.8</v>
      </c>
    </row>
    <row r="12" spans="1:25" x14ac:dyDescent="0.25">
      <c r="A12" s="1"/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</row>
    <row r="13" spans="1:25" x14ac:dyDescent="0.25">
      <c r="A13" s="1" t="s">
        <v>15</v>
      </c>
      <c r="B13" s="1">
        <f>MIN(B3:B11)</f>
        <v>3</v>
      </c>
      <c r="C13" s="1">
        <f t="shared" ref="C13:G13" si="9">MIN(C3:C11)</f>
        <v>22</v>
      </c>
      <c r="D13" s="1">
        <f t="shared" si="9"/>
        <v>11</v>
      </c>
      <c r="E13" s="1">
        <f t="shared" si="9"/>
        <v>33</v>
      </c>
      <c r="F13" s="1">
        <f t="shared" si="9"/>
        <v>84</v>
      </c>
      <c r="G13" s="1">
        <f t="shared" si="9"/>
        <v>33.6</v>
      </c>
      <c r="H13" s="1"/>
      <c r="I13" s="1"/>
      <c r="K13" s="13" t="s">
        <v>15</v>
      </c>
      <c r="L13" s="1">
        <f>MIN(L3:L9)</f>
        <v>32</v>
      </c>
      <c r="M13" s="1">
        <f t="shared" ref="M13:Q13" si="10">MIN(M3:M9)</f>
        <v>43</v>
      </c>
      <c r="N13" s="1">
        <f t="shared" si="10"/>
        <v>23</v>
      </c>
      <c r="O13" s="1">
        <f t="shared" si="10"/>
        <v>39</v>
      </c>
      <c r="P13" s="1">
        <f t="shared" si="10"/>
        <v>183</v>
      </c>
      <c r="Q13" s="1">
        <f t="shared" si="10"/>
        <v>73.2</v>
      </c>
      <c r="S13" t="s">
        <v>119</v>
      </c>
      <c r="T13">
        <f>MIN(T3:T11)</f>
        <v>32</v>
      </c>
      <c r="U13">
        <f t="shared" ref="U13:Y13" si="11">MIN(U3:U11)</f>
        <v>43</v>
      </c>
      <c r="V13">
        <f t="shared" si="11"/>
        <v>23</v>
      </c>
      <c r="W13">
        <f t="shared" si="11"/>
        <v>39</v>
      </c>
      <c r="X13">
        <f t="shared" si="11"/>
        <v>183</v>
      </c>
      <c r="Y13">
        <f t="shared" si="11"/>
        <v>73.2</v>
      </c>
    </row>
    <row r="14" spans="1:25" x14ac:dyDescent="0.25">
      <c r="A14" s="1"/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</row>
    <row r="15" spans="1:25" x14ac:dyDescent="0.25">
      <c r="A15" s="2">
        <f ca="1">NOW()</f>
        <v>44174.979093865739</v>
      </c>
      <c r="B15" s="1" t="s">
        <v>17</v>
      </c>
      <c r="C15" s="1"/>
      <c r="D15" s="1"/>
      <c r="E15" s="1"/>
      <c r="F15" s="1"/>
      <c r="G15" s="1"/>
      <c r="H15" s="1"/>
      <c r="I15" s="1"/>
      <c r="K15" s="2">
        <f ca="1">NOW()</f>
        <v>44174.979093865739</v>
      </c>
      <c r="L15" s="1"/>
      <c r="M15" s="1"/>
      <c r="N15" s="1"/>
      <c r="O15" s="1"/>
      <c r="P15" s="1"/>
      <c r="Q15" s="1"/>
      <c r="S15" s="33">
        <f ca="1">NOW()</f>
        <v>44174.979093865739</v>
      </c>
    </row>
    <row r="16" spans="1:25" x14ac:dyDescent="0.25">
      <c r="A16" s="3">
        <f ca="1">TODAY()</f>
        <v>44174</v>
      </c>
      <c r="B16" s="1" t="s">
        <v>16</v>
      </c>
      <c r="C16" s="1"/>
      <c r="D16" s="1"/>
      <c r="E16" s="1"/>
      <c r="F16" s="1"/>
      <c r="G16" s="1"/>
      <c r="H16" s="1"/>
      <c r="I16" s="1"/>
      <c r="K16" s="3">
        <f ca="1">TODAY()</f>
        <v>44174</v>
      </c>
      <c r="L16" s="1"/>
      <c r="M16" s="1"/>
      <c r="N16" s="1"/>
      <c r="O16" s="1"/>
      <c r="P16" s="1"/>
      <c r="Q16" s="1"/>
      <c r="S16" s="34">
        <f ca="1">TODAY()</f>
        <v>44174</v>
      </c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</sheetData>
  <mergeCells count="2">
    <mergeCell ref="A1:I1"/>
    <mergeCell ref="K1:Q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5C42-E3F3-47F4-9164-B819AF1848F4}">
  <sheetPr codeName="Sheet10"/>
  <dimension ref="A1:D5"/>
  <sheetViews>
    <sheetView workbookViewId="0">
      <selection activeCell="F6" sqref="F6"/>
    </sheetView>
  </sheetViews>
  <sheetFormatPr defaultRowHeight="15" x14ac:dyDescent="0.25"/>
  <cols>
    <col min="2" max="2" width="12.140625" customWidth="1"/>
    <col min="4" max="4" width="15.140625" customWidth="1"/>
  </cols>
  <sheetData>
    <row r="1" spans="1:4" x14ac:dyDescent="0.25">
      <c r="A1" t="s">
        <v>0</v>
      </c>
      <c r="B1" t="s">
        <v>100</v>
      </c>
    </row>
    <row r="2" spans="1:4" x14ac:dyDescent="0.25">
      <c r="A2" t="s">
        <v>38</v>
      </c>
      <c r="B2">
        <v>34</v>
      </c>
      <c r="D2" t="s">
        <v>113</v>
      </c>
    </row>
    <row r="3" spans="1:4" x14ac:dyDescent="0.25">
      <c r="A3" t="s">
        <v>39</v>
      </c>
      <c r="B3">
        <v>37</v>
      </c>
    </row>
    <row r="4" spans="1:4" x14ac:dyDescent="0.25">
      <c r="A4" t="s">
        <v>99</v>
      </c>
      <c r="B4">
        <v>43</v>
      </c>
    </row>
    <row r="5" spans="1:4" x14ac:dyDescent="0.25">
      <c r="A5" t="s">
        <v>69</v>
      </c>
      <c r="B5">
        <v>25</v>
      </c>
    </row>
  </sheetData>
  <dataConsolidate/>
  <dataValidations count="1">
    <dataValidation type="whole" operator="greaterThanOrEqual" allowBlank="1" showInputMessage="1" showErrorMessage="1" errorTitle="Election" error="You are not 18 plzz... check it aging" promptTitle="Elections" prompt="Only 18 or 18 plus people are aligible!!!" sqref="B2:B5" xr:uid="{67D2B7F6-D3D2-4D4E-93A2-E50ED4E7565D}">
      <formula1>18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5D75-F760-4C87-B364-0769872514EE}">
  <sheetPr codeName="Sheet11"/>
  <dimension ref="A1:A7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>
        <v>12</v>
      </c>
    </row>
    <row r="3" spans="1:1" x14ac:dyDescent="0.25">
      <c r="A3">
        <v>25</v>
      </c>
    </row>
    <row r="4" spans="1:1" x14ac:dyDescent="0.25">
      <c r="A4">
        <v>21</v>
      </c>
    </row>
    <row r="5" spans="1:1" x14ac:dyDescent="0.25">
      <c r="A5">
        <v>45</v>
      </c>
    </row>
    <row r="6" spans="1:1" x14ac:dyDescent="0.25">
      <c r="A6">
        <v>25</v>
      </c>
    </row>
    <row r="7" spans="1:1" x14ac:dyDescent="0.25">
      <c r="A7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8806-8160-4449-A588-5DB3A0C08DE0}">
  <sheetPr codeName="Sheet12"/>
  <dimension ref="A1:A7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102</v>
      </c>
    </row>
    <row r="2" spans="1:1" x14ac:dyDescent="0.25">
      <c r="A2">
        <v>14</v>
      </c>
    </row>
    <row r="3" spans="1:1" x14ac:dyDescent="0.25">
      <c r="A3">
        <v>50</v>
      </c>
    </row>
    <row r="4" spans="1:1" x14ac:dyDescent="0.25">
      <c r="A4">
        <v>56</v>
      </c>
    </row>
    <row r="5" spans="1:1" x14ac:dyDescent="0.25">
      <c r="A5">
        <v>77</v>
      </c>
    </row>
    <row r="6" spans="1:1" x14ac:dyDescent="0.25">
      <c r="A6">
        <v>35</v>
      </c>
    </row>
    <row r="7" spans="1:1" x14ac:dyDescent="0.25">
      <c r="A7">
        <v>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FB83-8029-467A-815F-E5DCFE9E3BBB}">
  <sheetPr codeName="Sheet13"/>
  <dimension ref="A1:C19"/>
  <sheetViews>
    <sheetView topLeftCell="C1" workbookViewId="0">
      <selection activeCell="A19" sqref="A1:A19"/>
    </sheetView>
  </sheetViews>
  <sheetFormatPr defaultRowHeight="15" outlineLevelRow="1" x14ac:dyDescent="0.25"/>
  <cols>
    <col min="3" max="3" width="35.140625" customWidth="1"/>
  </cols>
  <sheetData>
    <row r="1" spans="1:3" x14ac:dyDescent="0.25">
      <c r="A1" t="s">
        <v>103</v>
      </c>
      <c r="C1" t="s">
        <v>104</v>
      </c>
    </row>
    <row r="2" spans="1:3" hidden="1" outlineLevel="1" x14ac:dyDescent="0.25">
      <c r="A2">
        <f>Sheet11!$A$2</f>
        <v>12</v>
      </c>
    </row>
    <row r="3" spans="1:3" hidden="1" outlineLevel="1" collapsed="1" x14ac:dyDescent="0.25">
      <c r="A3">
        <f>Sheet12!$A$2</f>
        <v>14</v>
      </c>
    </row>
    <row r="4" spans="1:3" collapsed="1" x14ac:dyDescent="0.25">
      <c r="A4">
        <f>SUM(A2:A3)</f>
        <v>26</v>
      </c>
    </row>
    <row r="5" spans="1:3" hidden="1" outlineLevel="1" x14ac:dyDescent="0.25">
      <c r="A5">
        <f>Sheet11!$A$3</f>
        <v>25</v>
      </c>
    </row>
    <row r="6" spans="1:3" hidden="1" outlineLevel="1" collapsed="1" x14ac:dyDescent="0.25">
      <c r="A6">
        <f>Sheet12!$A$3</f>
        <v>50</v>
      </c>
    </row>
    <row r="7" spans="1:3" collapsed="1" x14ac:dyDescent="0.25">
      <c r="A7">
        <f>SUM(A5:A6)</f>
        <v>75</v>
      </c>
    </row>
    <row r="8" spans="1:3" hidden="1" outlineLevel="1" x14ac:dyDescent="0.25">
      <c r="A8">
        <f>Sheet11!$A$4</f>
        <v>21</v>
      </c>
    </row>
    <row r="9" spans="1:3" hidden="1" outlineLevel="1" collapsed="1" x14ac:dyDescent="0.25">
      <c r="A9">
        <f>Sheet12!$A$4</f>
        <v>56</v>
      </c>
    </row>
    <row r="10" spans="1:3" collapsed="1" x14ac:dyDescent="0.25">
      <c r="A10">
        <f>SUM(A8:A9)</f>
        <v>77</v>
      </c>
    </row>
    <row r="11" spans="1:3" hidden="1" outlineLevel="1" x14ac:dyDescent="0.25">
      <c r="A11">
        <f>Sheet11!$A$5</f>
        <v>45</v>
      </c>
    </row>
    <row r="12" spans="1:3" hidden="1" outlineLevel="1" collapsed="1" x14ac:dyDescent="0.25">
      <c r="A12">
        <f>Sheet12!$A$5</f>
        <v>77</v>
      </c>
    </row>
    <row r="13" spans="1:3" collapsed="1" x14ac:dyDescent="0.25">
      <c r="A13">
        <f>SUM(A11:A12)</f>
        <v>122</v>
      </c>
    </row>
    <row r="14" spans="1:3" hidden="1" outlineLevel="1" x14ac:dyDescent="0.25">
      <c r="A14">
        <f>Sheet11!$A$6</f>
        <v>25</v>
      </c>
    </row>
    <row r="15" spans="1:3" hidden="1" outlineLevel="1" collapsed="1" x14ac:dyDescent="0.25">
      <c r="A15">
        <f>Sheet12!$A$6</f>
        <v>35</v>
      </c>
    </row>
    <row r="16" spans="1:3" collapsed="1" x14ac:dyDescent="0.25">
      <c r="A16">
        <f>SUM(A14:A15)</f>
        <v>60</v>
      </c>
    </row>
    <row r="17" spans="1:1" hidden="1" outlineLevel="1" x14ac:dyDescent="0.25">
      <c r="A17">
        <f>Sheet11!$A$7</f>
        <v>24</v>
      </c>
    </row>
    <row r="18" spans="1:1" hidden="1" outlineLevel="1" collapsed="1" x14ac:dyDescent="0.25">
      <c r="A18">
        <f>Sheet12!$A$7</f>
        <v>37</v>
      </c>
    </row>
    <row r="19" spans="1:1" collapsed="1" x14ac:dyDescent="0.25">
      <c r="A19">
        <f>SUM(A17:A18)</f>
        <v>61</v>
      </c>
    </row>
  </sheetData>
  <dataConsolidate link="1">
    <dataRefs count="2">
      <dataRef ref="A2:A7" sheet="Sheet11"/>
      <dataRef ref="A2:A7" sheet="Sheet12"/>
    </dataRefs>
  </dataConsolid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68E9-0BA3-4C97-8E87-10BFA79C0700}">
  <sheetPr codeName="Sheet14"/>
  <dimension ref="A1:O12"/>
  <sheetViews>
    <sheetView workbookViewId="0">
      <selection activeCell="E10" sqref="E10"/>
    </sheetView>
  </sheetViews>
  <sheetFormatPr defaultRowHeight="15" x14ac:dyDescent="0.25"/>
  <sheetData>
    <row r="1" spans="1:15" x14ac:dyDescent="0.25">
      <c r="A1" t="s">
        <v>31</v>
      </c>
      <c r="B1" t="s">
        <v>105</v>
      </c>
      <c r="C1" t="s">
        <v>106</v>
      </c>
      <c r="I1" t="s">
        <v>31</v>
      </c>
      <c r="J1" t="s">
        <v>105</v>
      </c>
      <c r="K1" t="s">
        <v>106</v>
      </c>
      <c r="M1" t="s">
        <v>31</v>
      </c>
      <c r="N1" t="s">
        <v>105</v>
      </c>
      <c r="O1" t="s">
        <v>106</v>
      </c>
    </row>
    <row r="2" spans="1:15" x14ac:dyDescent="0.25">
      <c r="A2" t="s">
        <v>38</v>
      </c>
      <c r="B2" t="s">
        <v>58</v>
      </c>
      <c r="C2">
        <v>12000</v>
      </c>
      <c r="I2" t="s">
        <v>38</v>
      </c>
      <c r="J2" t="s">
        <v>58</v>
      </c>
      <c r="K2">
        <v>12000</v>
      </c>
      <c r="M2" t="s">
        <v>38</v>
      </c>
      <c r="N2" t="s">
        <v>58</v>
      </c>
      <c r="O2">
        <v>12000</v>
      </c>
    </row>
    <row r="3" spans="1:15" x14ac:dyDescent="0.25">
      <c r="A3" t="s">
        <v>69</v>
      </c>
      <c r="B3" t="s">
        <v>60</v>
      </c>
      <c r="C3">
        <v>14000</v>
      </c>
      <c r="I3" t="s">
        <v>69</v>
      </c>
      <c r="J3" t="s">
        <v>60</v>
      </c>
      <c r="K3">
        <v>14000</v>
      </c>
      <c r="M3" t="s">
        <v>69</v>
      </c>
      <c r="N3" t="s">
        <v>60</v>
      </c>
      <c r="O3">
        <v>14000</v>
      </c>
    </row>
    <row r="4" spans="1:15" x14ac:dyDescent="0.25">
      <c r="A4" t="s">
        <v>42</v>
      </c>
      <c r="B4" t="s">
        <v>59</v>
      </c>
      <c r="C4">
        <v>16000</v>
      </c>
      <c r="I4" t="s">
        <v>42</v>
      </c>
      <c r="J4" t="s">
        <v>59</v>
      </c>
      <c r="K4">
        <v>16000</v>
      </c>
      <c r="M4" t="s">
        <v>42</v>
      </c>
      <c r="N4" t="s">
        <v>59</v>
      </c>
      <c r="O4">
        <v>16000</v>
      </c>
    </row>
    <row r="5" spans="1:15" x14ac:dyDescent="0.25">
      <c r="A5" t="s">
        <v>39</v>
      </c>
      <c r="B5" t="s">
        <v>58</v>
      </c>
      <c r="C5">
        <v>18000</v>
      </c>
      <c r="I5" t="s">
        <v>39</v>
      </c>
      <c r="J5" t="s">
        <v>58</v>
      </c>
      <c r="K5">
        <v>18000</v>
      </c>
      <c r="M5" t="s">
        <v>39</v>
      </c>
      <c r="N5" t="s">
        <v>58</v>
      </c>
      <c r="O5">
        <v>18000</v>
      </c>
    </row>
    <row r="6" spans="1:15" x14ac:dyDescent="0.25">
      <c r="A6" t="s">
        <v>99</v>
      </c>
      <c r="B6" t="s">
        <v>60</v>
      </c>
      <c r="C6">
        <v>20000</v>
      </c>
      <c r="I6" t="s">
        <v>99</v>
      </c>
      <c r="J6" t="s">
        <v>60</v>
      </c>
      <c r="K6">
        <v>20000</v>
      </c>
      <c r="M6" t="s">
        <v>99</v>
      </c>
      <c r="N6" t="s">
        <v>60</v>
      </c>
      <c r="O6">
        <v>20000</v>
      </c>
    </row>
    <row r="7" spans="1:15" x14ac:dyDescent="0.25">
      <c r="A7" t="s">
        <v>107</v>
      </c>
      <c r="B7" t="s">
        <v>59</v>
      </c>
      <c r="C7">
        <v>22000</v>
      </c>
      <c r="I7" t="s">
        <v>107</v>
      </c>
      <c r="J7" t="s">
        <v>59</v>
      </c>
      <c r="K7">
        <v>22000</v>
      </c>
      <c r="M7" t="s">
        <v>107</v>
      </c>
      <c r="N7" t="s">
        <v>59</v>
      </c>
      <c r="O7">
        <v>22000</v>
      </c>
    </row>
    <row r="8" spans="1:15" x14ac:dyDescent="0.25">
      <c r="A8" t="s">
        <v>94</v>
      </c>
      <c r="B8" t="s">
        <v>60</v>
      </c>
      <c r="C8">
        <v>24000</v>
      </c>
      <c r="D8" t="s">
        <v>58</v>
      </c>
      <c r="E8">
        <f>SUMIF(B2:B8,"west",C2:C8)</f>
        <v>30000</v>
      </c>
      <c r="I8" t="s">
        <v>94</v>
      </c>
      <c r="J8" t="s">
        <v>60</v>
      </c>
      <c r="K8">
        <v>24000</v>
      </c>
      <c r="M8" t="s">
        <v>94</v>
      </c>
      <c r="N8" t="s">
        <v>60</v>
      </c>
      <c r="O8">
        <v>24000</v>
      </c>
    </row>
    <row r="10" spans="1:15" x14ac:dyDescent="0.25">
      <c r="D10" t="s">
        <v>59</v>
      </c>
      <c r="E10">
        <f>SUMIF(B2:B8,"north",C2:C8)</f>
        <v>38000</v>
      </c>
      <c r="G10">
        <f>COUNTIF(B3:B8,"east")</f>
        <v>3</v>
      </c>
      <c r="I10">
        <f>SUMIF(J2:J8,"West",K2:K8)</f>
        <v>30000</v>
      </c>
      <c r="K10">
        <f>COUNTIF(J2:J8,"East")</f>
        <v>3</v>
      </c>
      <c r="M10">
        <f>SUMIF(N2:N8,"west",O2:O8)</f>
        <v>30000</v>
      </c>
    </row>
    <row r="12" spans="1:15" x14ac:dyDescent="0.25">
      <c r="I12">
        <f>SUMIF(J2:J8,"north",K2:K8)</f>
        <v>38000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F327B-82B0-4EB0-92D2-22DEEE077784}">
  <sheetPr codeName="Sheet15"/>
  <dimension ref="A1:S13"/>
  <sheetViews>
    <sheetView topLeftCell="D1" zoomScale="115" zoomScaleNormal="115" workbookViewId="0">
      <selection activeCell="Q9" sqref="Q9"/>
    </sheetView>
  </sheetViews>
  <sheetFormatPr defaultRowHeight="15" x14ac:dyDescent="0.25"/>
  <cols>
    <col min="7" max="7" width="9.140625" customWidth="1"/>
  </cols>
  <sheetData>
    <row r="1" spans="1:19" x14ac:dyDescent="0.25">
      <c r="A1" s="11"/>
      <c r="B1" s="11" t="s">
        <v>0</v>
      </c>
      <c r="C1" s="11" t="s">
        <v>87</v>
      </c>
      <c r="D1" s="11" t="s">
        <v>55</v>
      </c>
      <c r="F1" s="11"/>
      <c r="G1" s="11" t="s">
        <v>0</v>
      </c>
      <c r="H1" s="11" t="s">
        <v>87</v>
      </c>
      <c r="I1" s="11" t="s">
        <v>55</v>
      </c>
      <c r="K1" s="11"/>
      <c r="L1" s="11" t="s">
        <v>0</v>
      </c>
      <c r="M1" s="11" t="s">
        <v>87</v>
      </c>
      <c r="N1" s="11" t="s">
        <v>55</v>
      </c>
      <c r="P1" s="11"/>
      <c r="Q1" s="11" t="s">
        <v>0</v>
      </c>
      <c r="R1" s="11" t="s">
        <v>87</v>
      </c>
      <c r="S1" s="11" t="s">
        <v>55</v>
      </c>
    </row>
    <row r="2" spans="1:19" x14ac:dyDescent="0.25">
      <c r="A2" s="11">
        <v>1</v>
      </c>
      <c r="B2" s="11" t="s">
        <v>38</v>
      </c>
      <c r="C2" s="11" t="s">
        <v>58</v>
      </c>
      <c r="D2" s="11">
        <v>12000</v>
      </c>
      <c r="E2" s="11"/>
      <c r="F2" s="11">
        <v>1</v>
      </c>
      <c r="G2" s="11" t="s">
        <v>38</v>
      </c>
      <c r="H2" s="11" t="s">
        <v>58</v>
      </c>
      <c r="I2" s="11">
        <v>12000</v>
      </c>
      <c r="K2" s="11">
        <v>1</v>
      </c>
      <c r="L2" s="11" t="s">
        <v>38</v>
      </c>
      <c r="M2" s="11" t="s">
        <v>58</v>
      </c>
      <c r="N2" s="11">
        <v>12000</v>
      </c>
      <c r="P2" s="11">
        <v>1</v>
      </c>
      <c r="Q2" s="11" t="s">
        <v>38</v>
      </c>
      <c r="R2" s="11" t="s">
        <v>58</v>
      </c>
      <c r="S2" s="11">
        <v>12000</v>
      </c>
    </row>
    <row r="3" spans="1:19" x14ac:dyDescent="0.25">
      <c r="A3" s="11">
        <v>2</v>
      </c>
      <c r="B3" s="11" t="s">
        <v>111</v>
      </c>
      <c r="C3" s="11" t="s">
        <v>60</v>
      </c>
      <c r="D3" s="11">
        <v>13000</v>
      </c>
      <c r="E3" s="11"/>
      <c r="F3" s="11">
        <v>2</v>
      </c>
      <c r="G3" s="11" t="s">
        <v>111</v>
      </c>
      <c r="H3" s="11" t="s">
        <v>60</v>
      </c>
      <c r="I3" s="11">
        <v>13000</v>
      </c>
      <c r="K3" s="11">
        <v>2</v>
      </c>
      <c r="L3" s="11" t="s">
        <v>111</v>
      </c>
      <c r="M3" s="11" t="s">
        <v>60</v>
      </c>
      <c r="N3" s="11">
        <v>13000</v>
      </c>
      <c r="P3" s="11">
        <v>2</v>
      </c>
      <c r="Q3" s="11" t="s">
        <v>111</v>
      </c>
      <c r="R3" s="11" t="s">
        <v>60</v>
      </c>
      <c r="S3" s="11">
        <v>13000</v>
      </c>
    </row>
    <row r="4" spans="1:19" x14ac:dyDescent="0.25">
      <c r="A4" s="11">
        <v>3</v>
      </c>
      <c r="B4" s="11" t="s">
        <v>110</v>
      </c>
      <c r="C4" s="11" t="s">
        <v>58</v>
      </c>
      <c r="D4" s="11">
        <v>14000</v>
      </c>
      <c r="E4" s="11"/>
      <c r="F4" s="11">
        <v>3</v>
      </c>
      <c r="G4" s="11" t="s">
        <v>110</v>
      </c>
      <c r="H4" s="11" t="s">
        <v>58</v>
      </c>
      <c r="I4" s="11">
        <v>14000</v>
      </c>
      <c r="K4" s="11">
        <v>3</v>
      </c>
      <c r="L4" s="11" t="s">
        <v>110</v>
      </c>
      <c r="M4" s="11" t="s">
        <v>58</v>
      </c>
      <c r="N4" s="11">
        <v>14000</v>
      </c>
      <c r="P4" s="11">
        <v>3</v>
      </c>
      <c r="Q4" s="11" t="s">
        <v>110</v>
      </c>
      <c r="R4" s="11" t="s">
        <v>58</v>
      </c>
      <c r="S4" s="11">
        <v>14000</v>
      </c>
    </row>
    <row r="5" spans="1:19" x14ac:dyDescent="0.25">
      <c r="A5" s="11">
        <v>4</v>
      </c>
      <c r="B5" s="11" t="s">
        <v>109</v>
      </c>
      <c r="C5" s="11" t="s">
        <v>60</v>
      </c>
      <c r="D5" s="11">
        <v>15000</v>
      </c>
      <c r="E5" s="11"/>
      <c r="F5" s="11">
        <v>4</v>
      </c>
      <c r="G5" s="11" t="s">
        <v>109</v>
      </c>
      <c r="H5" s="11" t="s">
        <v>60</v>
      </c>
      <c r="I5" s="11">
        <v>15000</v>
      </c>
      <c r="K5" s="11">
        <v>4</v>
      </c>
      <c r="L5" s="11" t="s">
        <v>109</v>
      </c>
      <c r="M5" s="11" t="s">
        <v>60</v>
      </c>
      <c r="N5" s="11">
        <v>15000</v>
      </c>
      <c r="P5" s="11">
        <v>4</v>
      </c>
      <c r="Q5" s="11" t="s">
        <v>109</v>
      </c>
      <c r="R5" s="11" t="s">
        <v>60</v>
      </c>
      <c r="S5" s="11">
        <v>15000</v>
      </c>
    </row>
    <row r="6" spans="1:19" x14ac:dyDescent="0.25">
      <c r="A6" s="11">
        <v>5</v>
      </c>
      <c r="B6" s="11" t="s">
        <v>108</v>
      </c>
      <c r="C6" s="11" t="s">
        <v>58</v>
      </c>
      <c r="D6" s="11">
        <v>16000</v>
      </c>
      <c r="E6" s="11"/>
      <c r="F6" s="11">
        <v>5</v>
      </c>
      <c r="G6" s="11" t="s">
        <v>108</v>
      </c>
      <c r="H6" s="11" t="s">
        <v>58</v>
      </c>
      <c r="I6" s="11">
        <v>16000</v>
      </c>
      <c r="K6" s="11">
        <v>5</v>
      </c>
      <c r="L6" s="11" t="s">
        <v>108</v>
      </c>
      <c r="M6" s="11" t="s">
        <v>58</v>
      </c>
      <c r="N6" s="11">
        <v>16000</v>
      </c>
      <c r="P6" s="11">
        <v>5</v>
      </c>
      <c r="Q6" s="11" t="s">
        <v>108</v>
      </c>
      <c r="R6" s="11" t="s">
        <v>58</v>
      </c>
      <c r="S6" s="11">
        <v>16000</v>
      </c>
    </row>
    <row r="7" spans="1:19" x14ac:dyDescent="0.25">
      <c r="E7" s="11"/>
      <c r="F7" s="11"/>
      <c r="G7" s="11"/>
      <c r="H7" s="11"/>
    </row>
    <row r="8" spans="1:19" x14ac:dyDescent="0.25">
      <c r="K8" s="11" t="s">
        <v>112</v>
      </c>
      <c r="L8">
        <v>3</v>
      </c>
      <c r="P8" t="s">
        <v>112</v>
      </c>
      <c r="Q8">
        <v>1</v>
      </c>
    </row>
    <row r="9" spans="1:19" x14ac:dyDescent="0.25">
      <c r="F9" s="11" t="s">
        <v>112</v>
      </c>
      <c r="G9">
        <v>1</v>
      </c>
      <c r="K9" s="11" t="s">
        <v>0</v>
      </c>
      <c r="L9" t="str">
        <f>VLOOKUP(L8,K1:N6,2,FALSE)</f>
        <v>romit</v>
      </c>
      <c r="P9" t="s">
        <v>0</v>
      </c>
      <c r="Q9" t="str">
        <f>VLOOKUP(Q8,P1:S6,2,FALSE)</f>
        <v>amit</v>
      </c>
    </row>
    <row r="10" spans="1:19" x14ac:dyDescent="0.25">
      <c r="A10" s="11" t="s">
        <v>112</v>
      </c>
      <c r="B10">
        <v>2</v>
      </c>
      <c r="F10" s="11" t="s">
        <v>0</v>
      </c>
      <c r="G10" t="str">
        <f>VLOOKUP(G9,F1:I6,2,FALSE)</f>
        <v>amit</v>
      </c>
      <c r="K10" s="11" t="s">
        <v>87</v>
      </c>
      <c r="L10" t="str">
        <f>VLOOKUP(L8,K1:N6,3,FALSE)</f>
        <v>west</v>
      </c>
      <c r="P10" t="s">
        <v>87</v>
      </c>
      <c r="Q10" t="str">
        <f>VLOOKUP(Q8,P1:S6,3,FALSE)</f>
        <v>west</v>
      </c>
    </row>
    <row r="11" spans="1:19" x14ac:dyDescent="0.25">
      <c r="A11" s="11" t="s">
        <v>0</v>
      </c>
      <c r="B11" t="str">
        <f>VLOOKUP(B10,A1:D6,2,FALSE)</f>
        <v>sumit</v>
      </c>
      <c r="F11" s="11" t="s">
        <v>87</v>
      </c>
      <c r="G11" t="str">
        <f>VLOOKUP(G9,F1:I6,3,FALSE)</f>
        <v>west</v>
      </c>
      <c r="K11" s="11" t="s">
        <v>55</v>
      </c>
      <c r="L11">
        <f>VLOOKUP(L8,K1:N6,4,FALSE)</f>
        <v>14000</v>
      </c>
      <c r="P11" t="s">
        <v>55</v>
      </c>
      <c r="Q11">
        <f>VLOOKUP(Q8,P1:S6,4,FALSE)</f>
        <v>12000</v>
      </c>
    </row>
    <row r="12" spans="1:19" x14ac:dyDescent="0.25">
      <c r="A12" s="11" t="s">
        <v>87</v>
      </c>
      <c r="B12" t="str">
        <f>VLOOKUP(B10,A1:D6,3,FALSE)</f>
        <v>east</v>
      </c>
      <c r="F12" s="11" t="s">
        <v>55</v>
      </c>
      <c r="G12">
        <f>VLOOKUP(G9,F1:I6,4,FALSE)</f>
        <v>12000</v>
      </c>
    </row>
    <row r="13" spans="1:19" x14ac:dyDescent="0.25">
      <c r="A13" s="11" t="s">
        <v>55</v>
      </c>
      <c r="B13">
        <f>VLOOKUP(B10,A1:D6,4,FALSE)</f>
        <v>13000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E6C3-219F-4A17-A55B-866F11305945}">
  <sheetPr codeName="Sheet17"/>
  <dimension ref="A1:I7"/>
  <sheetViews>
    <sheetView workbookViewId="0">
      <selection activeCell="I7" sqref="I7"/>
    </sheetView>
  </sheetViews>
  <sheetFormatPr defaultRowHeight="15" x14ac:dyDescent="0.25"/>
  <cols>
    <col min="1" max="1" width="14.7109375" customWidth="1"/>
  </cols>
  <sheetData>
    <row r="1" spans="1:9" ht="31.5" x14ac:dyDescent="0.5">
      <c r="A1" s="48" t="s">
        <v>114</v>
      </c>
      <c r="B1" s="48"/>
      <c r="C1" s="48"/>
      <c r="D1" s="48"/>
      <c r="E1" s="48"/>
      <c r="F1" s="48"/>
      <c r="G1" s="48"/>
    </row>
    <row r="4" spans="1:9" x14ac:dyDescent="0.25">
      <c r="A4" t="s">
        <v>115</v>
      </c>
      <c r="B4" t="s">
        <v>116</v>
      </c>
      <c r="C4" t="s">
        <v>117</v>
      </c>
    </row>
    <row r="7" spans="1:9" x14ac:dyDescent="0.25">
      <c r="I7" t="s">
        <v>118</v>
      </c>
    </row>
  </sheetData>
  <mergeCells count="1">
    <mergeCell ref="A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11D8-D286-41BB-B15B-1F6D77C02C22}">
  <dimension ref="A1:G4"/>
  <sheetViews>
    <sheetView topLeftCell="C1" workbookViewId="0">
      <selection activeCell="C4" sqref="C4"/>
    </sheetView>
  </sheetViews>
  <sheetFormatPr defaultRowHeight="15" x14ac:dyDescent="0.25"/>
  <cols>
    <col min="1" max="1" width="14.7109375" customWidth="1"/>
  </cols>
  <sheetData>
    <row r="1" spans="1:7" ht="31.5" x14ac:dyDescent="0.5">
      <c r="A1" s="48" t="s">
        <v>114</v>
      </c>
      <c r="B1" s="48"/>
      <c r="C1" s="48"/>
      <c r="D1" s="48"/>
      <c r="E1" s="48"/>
      <c r="F1" s="48"/>
      <c r="G1" s="48"/>
    </row>
    <row r="4" spans="1:7" x14ac:dyDescent="0.25">
      <c r="A4" t="s">
        <v>115</v>
      </c>
      <c r="B4" t="s">
        <v>116</v>
      </c>
      <c r="C4" t="s">
        <v>117</v>
      </c>
    </row>
  </sheetData>
  <mergeCells count="1">
    <mergeCell ref="A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7E95-CD1B-45AA-9354-8C5F86764306}">
  <dimension ref="A1:G4"/>
  <sheetViews>
    <sheetView workbookViewId="0">
      <selection activeCell="I9" sqref="I9"/>
    </sheetView>
  </sheetViews>
  <sheetFormatPr defaultRowHeight="15" x14ac:dyDescent="0.25"/>
  <cols>
    <col min="1" max="1" width="14.7109375" customWidth="1"/>
  </cols>
  <sheetData>
    <row r="1" spans="1:7" ht="31.5" x14ac:dyDescent="0.5">
      <c r="A1" s="48" t="s">
        <v>114</v>
      </c>
      <c r="B1" s="48"/>
      <c r="C1" s="48"/>
      <c r="D1" s="48"/>
      <c r="E1" s="48"/>
      <c r="F1" s="48"/>
      <c r="G1" s="48"/>
    </row>
    <row r="4" spans="1:7" x14ac:dyDescent="0.25">
      <c r="A4" t="s">
        <v>115</v>
      </c>
      <c r="B4" t="s">
        <v>116</v>
      </c>
      <c r="C4" t="s">
        <v>117</v>
      </c>
    </row>
  </sheetData>
  <mergeCells count="1">
    <mergeCell ref="A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5B6F-3252-45A3-8E70-C99892456F7E}">
  <dimension ref="A1:C2"/>
  <sheetViews>
    <sheetView workbookViewId="0">
      <selection sqref="A1:C2"/>
    </sheetView>
  </sheetViews>
  <sheetFormatPr defaultRowHeight="15" x14ac:dyDescent="0.25"/>
  <sheetData>
    <row r="1" spans="1:3" ht="23.25" x14ac:dyDescent="0.35">
      <c r="A1" s="59" t="s">
        <v>121</v>
      </c>
      <c r="B1" s="60"/>
      <c r="C1" s="61"/>
    </row>
    <row r="2" spans="1:3" ht="21.75" thickBot="1" x14ac:dyDescent="0.4">
      <c r="A2" s="62" t="s">
        <v>0</v>
      </c>
      <c r="B2" s="63" t="s">
        <v>116</v>
      </c>
      <c r="C2" s="64" t="s">
        <v>117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BA0D-B077-4ABD-82BD-6612484FC6F0}">
  <sheetPr codeName="Sheet2"/>
  <dimension ref="A1:Q13"/>
  <sheetViews>
    <sheetView workbookViewId="0">
      <selection activeCell="Q13" sqref="Q13"/>
    </sheetView>
  </sheetViews>
  <sheetFormatPr defaultRowHeight="15" x14ac:dyDescent="0.25"/>
  <cols>
    <col min="3" max="3" width="12.7109375" customWidth="1"/>
    <col min="10" max="10" width="13.7109375" customWidth="1"/>
    <col min="16" max="16" width="16" customWidth="1"/>
  </cols>
  <sheetData>
    <row r="1" spans="1:17" ht="36" x14ac:dyDescent="0.55000000000000004">
      <c r="A1" s="43" t="s">
        <v>30</v>
      </c>
      <c r="B1" s="43"/>
      <c r="C1" s="43"/>
      <c r="D1" s="43"/>
      <c r="E1" s="43"/>
      <c r="H1" s="44" t="s">
        <v>30</v>
      </c>
      <c r="I1" s="45"/>
      <c r="J1" s="45"/>
      <c r="K1" s="45"/>
      <c r="N1" t="s">
        <v>30</v>
      </c>
    </row>
    <row r="2" spans="1:17" x14ac:dyDescent="0.25">
      <c r="A2" s="1" t="s">
        <v>19</v>
      </c>
      <c r="B2" s="1" t="s">
        <v>20</v>
      </c>
      <c r="C2" s="1" t="s">
        <v>21</v>
      </c>
      <c r="D2" s="1" t="s">
        <v>22</v>
      </c>
      <c r="E2" s="1"/>
      <c r="H2" s="1" t="s">
        <v>80</v>
      </c>
      <c r="I2" s="1" t="s">
        <v>20</v>
      </c>
      <c r="J2" s="1" t="s">
        <v>21</v>
      </c>
      <c r="K2" s="1" t="s">
        <v>22</v>
      </c>
      <c r="N2" t="s">
        <v>19</v>
      </c>
      <c r="O2" t="s">
        <v>20</v>
      </c>
      <c r="P2">
        <v>60</v>
      </c>
      <c r="Q2" t="s">
        <v>22</v>
      </c>
    </row>
    <row r="3" spans="1:17" x14ac:dyDescent="0.25">
      <c r="A3" s="1" t="s">
        <v>23</v>
      </c>
      <c r="B3" s="1">
        <v>2</v>
      </c>
      <c r="C3" s="1">
        <v>40</v>
      </c>
      <c r="D3" s="17">
        <f>B3*C3</f>
        <v>80</v>
      </c>
      <c r="E3" s="1"/>
      <c r="H3" s="1" t="s">
        <v>23</v>
      </c>
      <c r="I3" s="1">
        <v>2</v>
      </c>
      <c r="J3" s="1">
        <v>40</v>
      </c>
      <c r="K3" s="6">
        <f>I3*J3</f>
        <v>80</v>
      </c>
      <c r="N3" t="s">
        <v>23</v>
      </c>
      <c r="O3">
        <v>2</v>
      </c>
      <c r="P3">
        <v>40</v>
      </c>
      <c r="Q3" s="35">
        <f>P3*O3</f>
        <v>80</v>
      </c>
    </row>
    <row r="4" spans="1:17" x14ac:dyDescent="0.25">
      <c r="A4" s="1" t="s">
        <v>24</v>
      </c>
      <c r="B4" s="1">
        <v>5</v>
      </c>
      <c r="C4" s="1">
        <v>60</v>
      </c>
      <c r="D4" s="17">
        <f t="shared" ref="D4:D6" si="0">B4*C4</f>
        <v>300</v>
      </c>
      <c r="E4" s="1"/>
      <c r="H4" s="1" t="s">
        <v>24</v>
      </c>
      <c r="I4" s="1">
        <v>5</v>
      </c>
      <c r="J4" s="1">
        <v>60</v>
      </c>
      <c r="K4" s="6">
        <f t="shared" ref="K4:K6" si="1">I4*J4</f>
        <v>300</v>
      </c>
      <c r="N4" t="s">
        <v>24</v>
      </c>
      <c r="O4">
        <v>5</v>
      </c>
      <c r="P4">
        <v>60</v>
      </c>
      <c r="Q4" s="35">
        <f t="shared" ref="Q4:Q6" si="2">P4*O4</f>
        <v>300</v>
      </c>
    </row>
    <row r="5" spans="1:17" x14ac:dyDescent="0.25">
      <c r="A5" s="1" t="s">
        <v>25</v>
      </c>
      <c r="B5" s="1">
        <v>7</v>
      </c>
      <c r="C5" s="1">
        <v>100</v>
      </c>
      <c r="D5" s="6">
        <f t="shared" si="0"/>
        <v>700</v>
      </c>
      <c r="E5" s="1"/>
      <c r="H5" s="1" t="s">
        <v>25</v>
      </c>
      <c r="I5" s="1">
        <v>7</v>
      </c>
      <c r="J5" s="1">
        <v>100</v>
      </c>
      <c r="K5" s="6">
        <f t="shared" si="1"/>
        <v>700</v>
      </c>
      <c r="N5" t="s">
        <v>25</v>
      </c>
      <c r="O5">
        <v>7</v>
      </c>
      <c r="P5">
        <v>100</v>
      </c>
      <c r="Q5" s="35">
        <f t="shared" si="2"/>
        <v>700</v>
      </c>
    </row>
    <row r="6" spans="1:17" x14ac:dyDescent="0.25">
      <c r="A6" s="1" t="s">
        <v>26</v>
      </c>
      <c r="B6" s="1">
        <v>9</v>
      </c>
      <c r="C6" s="1">
        <v>150</v>
      </c>
      <c r="D6" s="6">
        <f t="shared" si="0"/>
        <v>1350</v>
      </c>
      <c r="E6" s="1"/>
      <c r="H6" s="1" t="s">
        <v>26</v>
      </c>
      <c r="I6" s="1">
        <v>9</v>
      </c>
      <c r="J6" s="1">
        <v>150</v>
      </c>
      <c r="K6" s="6">
        <f t="shared" si="1"/>
        <v>1350</v>
      </c>
      <c r="N6" t="s">
        <v>26</v>
      </c>
      <c r="O6">
        <v>9</v>
      </c>
      <c r="P6">
        <v>150</v>
      </c>
      <c r="Q6" s="35">
        <f t="shared" si="2"/>
        <v>1350</v>
      </c>
    </row>
    <row r="7" spans="1:17" x14ac:dyDescent="0.25">
      <c r="A7" s="1"/>
      <c r="B7" s="1"/>
      <c r="C7" s="1"/>
      <c r="D7" s="6"/>
      <c r="E7" s="1"/>
      <c r="H7" s="1"/>
      <c r="I7" s="1"/>
      <c r="J7" s="1"/>
      <c r="K7" s="6"/>
    </row>
    <row r="8" spans="1:17" x14ac:dyDescent="0.25">
      <c r="A8" s="1"/>
      <c r="B8" s="1"/>
      <c r="C8" s="1" t="s">
        <v>27</v>
      </c>
      <c r="D8" s="6">
        <f>SUM(D3:D6)</f>
        <v>2430</v>
      </c>
      <c r="E8" s="1"/>
      <c r="H8" s="1"/>
      <c r="I8" s="1"/>
      <c r="J8" s="1" t="s">
        <v>27</v>
      </c>
      <c r="K8" s="6">
        <f>SUM(K3:K6)</f>
        <v>2430</v>
      </c>
      <c r="P8" t="s">
        <v>27</v>
      </c>
      <c r="Q8" s="36">
        <f>SUM(Q3:Q6)</f>
        <v>2430</v>
      </c>
    </row>
    <row r="9" spans="1:17" x14ac:dyDescent="0.25">
      <c r="A9" s="1"/>
      <c r="B9" s="1"/>
      <c r="C9" s="1"/>
      <c r="D9" s="6"/>
      <c r="E9" s="1"/>
      <c r="H9" s="1"/>
      <c r="I9" s="1"/>
      <c r="J9" s="1"/>
      <c r="K9" s="6"/>
    </row>
    <row r="10" spans="1:17" x14ac:dyDescent="0.25">
      <c r="A10" s="1"/>
      <c r="B10" s="1"/>
      <c r="C10" s="1" t="s">
        <v>28</v>
      </c>
      <c r="D10" s="6">
        <f>D8*20%</f>
        <v>486</v>
      </c>
      <c r="E10" s="1"/>
      <c r="H10" s="1"/>
      <c r="I10" s="1"/>
      <c r="J10" s="1" t="s">
        <v>28</v>
      </c>
      <c r="K10" s="6">
        <f>K8*20%</f>
        <v>486</v>
      </c>
      <c r="P10" t="s">
        <v>28</v>
      </c>
      <c r="Q10" s="36">
        <f>Q8*20%</f>
        <v>486</v>
      </c>
    </row>
    <row r="11" spans="1:17" x14ac:dyDescent="0.25">
      <c r="A11" s="1"/>
      <c r="B11" s="1"/>
      <c r="C11" s="1"/>
      <c r="D11" s="6"/>
      <c r="E11" s="1"/>
      <c r="H11" s="1"/>
      <c r="I11" s="1"/>
      <c r="J11" s="1"/>
      <c r="K11" s="1"/>
    </row>
    <row r="12" spans="1:17" x14ac:dyDescent="0.25">
      <c r="A12" s="1"/>
      <c r="B12" s="1"/>
      <c r="C12" s="1" t="s">
        <v>29</v>
      </c>
      <c r="D12" s="6">
        <f>D8-D10</f>
        <v>1944</v>
      </c>
      <c r="E12" s="1"/>
      <c r="H12" s="1"/>
      <c r="I12" s="1"/>
      <c r="J12" s="1" t="s">
        <v>29</v>
      </c>
      <c r="K12" s="6">
        <f>K8-K10</f>
        <v>1944</v>
      </c>
      <c r="P12" t="s">
        <v>29</v>
      </c>
      <c r="Q12" s="36">
        <f>Q8-Q10</f>
        <v>1944</v>
      </c>
    </row>
    <row r="13" spans="1:17" x14ac:dyDescent="0.25">
      <c r="A13" s="1"/>
      <c r="B13" s="1"/>
      <c r="C13" s="1"/>
      <c r="D13" s="1"/>
      <c r="E13" s="1"/>
    </row>
  </sheetData>
  <mergeCells count="2">
    <mergeCell ref="A1:E1"/>
    <mergeCell ref="H1:K1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20FB-040B-4656-AC8A-37EC75D06695}">
  <dimension ref="A1:C2"/>
  <sheetViews>
    <sheetView tabSelected="1" workbookViewId="0">
      <selection sqref="A1:C2"/>
    </sheetView>
  </sheetViews>
  <sheetFormatPr defaultRowHeight="15" x14ac:dyDescent="0.25"/>
  <sheetData>
    <row r="1" spans="1:3" ht="23.25" x14ac:dyDescent="0.35">
      <c r="A1" s="59" t="s">
        <v>121</v>
      </c>
      <c r="B1" s="60"/>
      <c r="C1" s="61"/>
    </row>
    <row r="2" spans="1:3" ht="21.75" thickBot="1" x14ac:dyDescent="0.4">
      <c r="A2" s="62" t="s">
        <v>0</v>
      </c>
      <c r="B2" s="63" t="s">
        <v>116</v>
      </c>
      <c r="C2" s="64" t="s">
        <v>117</v>
      </c>
    </row>
  </sheetData>
  <mergeCells count="1">
    <mergeCell ref="A1:C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B4F1-78A8-458D-89C1-D0C2A13AB48C}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>
        <v>12</v>
      </c>
    </row>
    <row r="3" spans="1:1" x14ac:dyDescent="0.25">
      <c r="A3">
        <v>34</v>
      </c>
    </row>
    <row r="4" spans="1:1" x14ac:dyDescent="0.25">
      <c r="A4">
        <v>45</v>
      </c>
    </row>
    <row r="5" spans="1:1" x14ac:dyDescent="0.25">
      <c r="A5">
        <v>13</v>
      </c>
    </row>
    <row r="6" spans="1:1" x14ac:dyDescent="0.25">
      <c r="A6">
        <v>46</v>
      </c>
    </row>
    <row r="7" spans="1:1" x14ac:dyDescent="0.25">
      <c r="A7">
        <v>13</v>
      </c>
    </row>
    <row r="8" spans="1:1" x14ac:dyDescent="0.25">
      <c r="A8">
        <v>13</v>
      </c>
    </row>
    <row r="9" spans="1:1" x14ac:dyDescent="0.25">
      <c r="A9">
        <v>134</v>
      </c>
    </row>
    <row r="10" spans="1:1" x14ac:dyDescent="0.25">
      <c r="A10"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D29B-4D96-4A1B-BBAD-9E111B74301E}">
  <dimension ref="A1:A10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t="s">
        <v>102</v>
      </c>
    </row>
    <row r="2" spans="1:1" x14ac:dyDescent="0.25">
      <c r="A2">
        <v>13</v>
      </c>
    </row>
    <row r="3" spans="1:1" x14ac:dyDescent="0.25">
      <c r="A3">
        <v>23</v>
      </c>
    </row>
    <row r="4" spans="1:1" x14ac:dyDescent="0.25">
      <c r="A4">
        <v>43</v>
      </c>
    </row>
    <row r="5" spans="1:1" x14ac:dyDescent="0.25">
      <c r="A5">
        <v>5</v>
      </c>
    </row>
    <row r="6" spans="1:1" x14ac:dyDescent="0.25">
      <c r="A6">
        <v>4</v>
      </c>
    </row>
    <row r="7" spans="1:1" x14ac:dyDescent="0.25">
      <c r="A7">
        <v>5</v>
      </c>
    </row>
    <row r="8" spans="1:1" x14ac:dyDescent="0.25">
      <c r="A8">
        <v>45</v>
      </c>
    </row>
    <row r="9" spans="1:1" x14ac:dyDescent="0.25">
      <c r="A9">
        <v>14</v>
      </c>
    </row>
    <row r="10" spans="1:1" x14ac:dyDescent="0.25">
      <c r="A10">
        <v>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16AC-D6C6-4CBE-80DF-5E1D388CCFA6}">
  <dimension ref="A1:A28"/>
  <sheetViews>
    <sheetView workbookViewId="0">
      <selection activeCell="J25" sqref="J25"/>
    </sheetView>
  </sheetViews>
  <sheetFormatPr defaultRowHeight="15" outlineLevelRow="1" x14ac:dyDescent="0.25"/>
  <sheetData>
    <row r="1" spans="1:1" x14ac:dyDescent="0.25">
      <c r="A1" t="s">
        <v>103</v>
      </c>
    </row>
    <row r="2" spans="1:1" hidden="1" outlineLevel="1" x14ac:dyDescent="0.25">
      <c r="A2">
        <f>Sheet21!$A$2</f>
        <v>12</v>
      </c>
    </row>
    <row r="3" spans="1:1" hidden="1" outlineLevel="1" collapsed="1" x14ac:dyDescent="0.25">
      <c r="A3">
        <f>Sheet22!$A$2</f>
        <v>13</v>
      </c>
    </row>
    <row r="4" spans="1:1" collapsed="1" x14ac:dyDescent="0.25">
      <c r="A4">
        <f>SUM(A2:A3)</f>
        <v>25</v>
      </c>
    </row>
    <row r="5" spans="1:1" hidden="1" outlineLevel="1" x14ac:dyDescent="0.25">
      <c r="A5">
        <f>Sheet21!$A$3</f>
        <v>34</v>
      </c>
    </row>
    <row r="6" spans="1:1" hidden="1" outlineLevel="1" collapsed="1" x14ac:dyDescent="0.25">
      <c r="A6">
        <f>Sheet22!$A$3</f>
        <v>23</v>
      </c>
    </row>
    <row r="7" spans="1:1" collapsed="1" x14ac:dyDescent="0.25">
      <c r="A7">
        <f>SUM(A5:A6)</f>
        <v>57</v>
      </c>
    </row>
    <row r="8" spans="1:1" hidden="1" outlineLevel="1" x14ac:dyDescent="0.25">
      <c r="A8">
        <f>Sheet21!$A$4</f>
        <v>45</v>
      </c>
    </row>
    <row r="9" spans="1:1" hidden="1" outlineLevel="1" collapsed="1" x14ac:dyDescent="0.25">
      <c r="A9">
        <f>Sheet22!$A$4</f>
        <v>43</v>
      </c>
    </row>
    <row r="10" spans="1:1" collapsed="1" x14ac:dyDescent="0.25">
      <c r="A10">
        <f>SUM(A8:A9)</f>
        <v>88</v>
      </c>
    </row>
    <row r="11" spans="1:1" hidden="1" outlineLevel="1" x14ac:dyDescent="0.25">
      <c r="A11">
        <f>Sheet21!$A$5</f>
        <v>13</v>
      </c>
    </row>
    <row r="12" spans="1:1" hidden="1" outlineLevel="1" collapsed="1" x14ac:dyDescent="0.25">
      <c r="A12">
        <f>Sheet22!$A$5</f>
        <v>5</v>
      </c>
    </row>
    <row r="13" spans="1:1" collapsed="1" x14ac:dyDescent="0.25">
      <c r="A13">
        <f>SUM(A11:A12)</f>
        <v>18</v>
      </c>
    </row>
    <row r="14" spans="1:1" hidden="1" outlineLevel="1" x14ac:dyDescent="0.25">
      <c r="A14">
        <f>Sheet21!$A$6</f>
        <v>46</v>
      </c>
    </row>
    <row r="15" spans="1:1" hidden="1" outlineLevel="1" collapsed="1" x14ac:dyDescent="0.25">
      <c r="A15">
        <f>Sheet22!$A$6</f>
        <v>4</v>
      </c>
    </row>
    <row r="16" spans="1:1" collapsed="1" x14ac:dyDescent="0.25">
      <c r="A16">
        <f>SUM(A14:A15)</f>
        <v>50</v>
      </c>
    </row>
    <row r="17" spans="1:1" hidden="1" outlineLevel="1" x14ac:dyDescent="0.25">
      <c r="A17">
        <f>Sheet21!$A$7</f>
        <v>13</v>
      </c>
    </row>
    <row r="18" spans="1:1" hidden="1" outlineLevel="1" collapsed="1" x14ac:dyDescent="0.25">
      <c r="A18">
        <f>Sheet22!$A$7</f>
        <v>5</v>
      </c>
    </row>
    <row r="19" spans="1:1" collapsed="1" x14ac:dyDescent="0.25">
      <c r="A19">
        <f>SUM(A17:A18)</f>
        <v>18</v>
      </c>
    </row>
    <row r="20" spans="1:1" hidden="1" outlineLevel="1" x14ac:dyDescent="0.25">
      <c r="A20">
        <f>Sheet21!$A$8</f>
        <v>13</v>
      </c>
    </row>
    <row r="21" spans="1:1" hidden="1" outlineLevel="1" collapsed="1" x14ac:dyDescent="0.25">
      <c r="A21">
        <f>Sheet22!$A$8</f>
        <v>45</v>
      </c>
    </row>
    <row r="22" spans="1:1" collapsed="1" x14ac:dyDescent="0.25">
      <c r="A22">
        <f>SUM(A20:A21)</f>
        <v>58</v>
      </c>
    </row>
    <row r="23" spans="1:1" hidden="1" outlineLevel="1" x14ac:dyDescent="0.25">
      <c r="A23">
        <f>Sheet21!$A$9</f>
        <v>134</v>
      </c>
    </row>
    <row r="24" spans="1:1" hidden="1" outlineLevel="1" collapsed="1" x14ac:dyDescent="0.25">
      <c r="A24">
        <f>Sheet22!$A$9</f>
        <v>14</v>
      </c>
    </row>
    <row r="25" spans="1:1" collapsed="1" x14ac:dyDescent="0.25">
      <c r="A25">
        <f>SUM(A23:A24)</f>
        <v>148</v>
      </c>
    </row>
    <row r="26" spans="1:1" hidden="1" outlineLevel="1" x14ac:dyDescent="0.25">
      <c r="A26">
        <f>Sheet21!$A$10</f>
        <v>14</v>
      </c>
    </row>
    <row r="27" spans="1:1" hidden="1" outlineLevel="1" collapsed="1" x14ac:dyDescent="0.25">
      <c r="A27">
        <f>Sheet22!$A$10</f>
        <v>51</v>
      </c>
    </row>
    <row r="28" spans="1:1" collapsed="1" x14ac:dyDescent="0.25">
      <c r="A28">
        <f>SUM(A26:A27)</f>
        <v>65</v>
      </c>
    </row>
  </sheetData>
  <dataConsolidate link="1">
    <dataRefs count="2">
      <dataRef ref="A2:A10" sheet="Sheet21"/>
      <dataRef ref="A2:A10" sheet="Sheet22"/>
    </dataRefs>
  </dataConsolid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8134-B5AC-4860-B937-0459F9C9EFA5}">
  <dimension ref="A1:G7"/>
  <sheetViews>
    <sheetView topLeftCell="D1" workbookViewId="0">
      <selection activeCell="F11" sqref="F11"/>
    </sheetView>
  </sheetViews>
  <sheetFormatPr defaultRowHeight="15" x14ac:dyDescent="0.25"/>
  <sheetData>
    <row r="1" spans="1:7" ht="23.25" x14ac:dyDescent="0.35">
      <c r="A1" s="65" t="s">
        <v>18</v>
      </c>
      <c r="B1" s="65"/>
      <c r="C1" s="65"/>
      <c r="D1" s="65"/>
      <c r="E1" s="65"/>
      <c r="F1" s="65"/>
      <c r="G1" s="65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13</v>
      </c>
      <c r="G2" s="1" t="s">
        <v>46</v>
      </c>
    </row>
    <row r="3" spans="1:7" x14ac:dyDescent="0.25">
      <c r="A3" s="1" t="s">
        <v>5</v>
      </c>
      <c r="B3" s="1">
        <v>14</v>
      </c>
      <c r="C3" s="1">
        <v>57</v>
      </c>
      <c r="D3" s="1">
        <v>37</v>
      </c>
      <c r="E3" s="1">
        <f>SUM(B3:D3)</f>
        <v>108</v>
      </c>
      <c r="F3" s="1">
        <f>AVERAGE(B3:D3)</f>
        <v>36</v>
      </c>
      <c r="G3" s="1" t="str">
        <f>IF(F3&gt;=45,"pass","fail")</f>
        <v>fail</v>
      </c>
    </row>
    <row r="4" spans="1:7" x14ac:dyDescent="0.25">
      <c r="A4" s="1" t="s">
        <v>6</v>
      </c>
      <c r="B4" s="1">
        <v>34</v>
      </c>
      <c r="C4" s="1">
        <v>73</v>
      </c>
      <c r="D4" s="1">
        <v>19</v>
      </c>
      <c r="E4" s="1">
        <f t="shared" ref="E4:E7" si="0">SUM(B4:D4)</f>
        <v>126</v>
      </c>
      <c r="F4" s="1">
        <f t="shared" ref="F4:F7" si="1">AVERAGE(B4:D4)</f>
        <v>42</v>
      </c>
      <c r="G4" s="1" t="str">
        <f t="shared" ref="G4:G7" si="2">IF(F4&gt;=45,"pass","fail")</f>
        <v>fail</v>
      </c>
    </row>
    <row r="5" spans="1:7" x14ac:dyDescent="0.25">
      <c r="A5" s="1" t="s">
        <v>7</v>
      </c>
      <c r="B5" s="1">
        <v>54</v>
      </c>
      <c r="C5" s="1">
        <v>27</v>
      </c>
      <c r="D5" s="1">
        <v>90</v>
      </c>
      <c r="E5" s="1">
        <f t="shared" si="0"/>
        <v>171</v>
      </c>
      <c r="F5" s="1">
        <f t="shared" si="1"/>
        <v>57</v>
      </c>
      <c r="G5" s="1" t="str">
        <f t="shared" si="2"/>
        <v>pass</v>
      </c>
    </row>
    <row r="6" spans="1:7" x14ac:dyDescent="0.25">
      <c r="A6" s="1" t="s">
        <v>9</v>
      </c>
      <c r="B6" s="1">
        <v>66</v>
      </c>
      <c r="C6" s="1">
        <v>24</v>
      </c>
      <c r="D6" s="1">
        <v>53</v>
      </c>
      <c r="E6" s="1">
        <f t="shared" si="0"/>
        <v>143</v>
      </c>
      <c r="F6" s="1">
        <f t="shared" si="1"/>
        <v>47.666666666666664</v>
      </c>
      <c r="G6" s="1" t="str">
        <f t="shared" si="2"/>
        <v>pass</v>
      </c>
    </row>
    <row r="7" spans="1:7" x14ac:dyDescent="0.25">
      <c r="A7" s="1" t="s">
        <v>10</v>
      </c>
      <c r="B7" s="1">
        <v>42</v>
      </c>
      <c r="C7" s="1">
        <v>56</v>
      </c>
      <c r="D7" s="1">
        <v>83</v>
      </c>
      <c r="E7" s="1">
        <f t="shared" si="0"/>
        <v>181</v>
      </c>
      <c r="F7" s="1">
        <f t="shared" si="1"/>
        <v>60.333333333333336</v>
      </c>
      <c r="G7" s="1" t="str">
        <f t="shared" si="2"/>
        <v>pass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3C54-AF9A-4C61-81C2-713F3FED30D0}">
  <dimension ref="A1:R9"/>
  <sheetViews>
    <sheetView workbookViewId="0">
      <selection activeCell="I22" sqref="I22"/>
    </sheetView>
  </sheetViews>
  <sheetFormatPr defaultRowHeight="15" x14ac:dyDescent="0.25"/>
  <cols>
    <col min="12" max="12" width="13.140625" bestFit="1" customWidth="1"/>
    <col min="13" max="13" width="16.28515625" bestFit="1" customWidth="1"/>
    <col min="14" max="17" width="6" bestFit="1" customWidth="1"/>
    <col min="18" max="18" width="11.28515625" bestFit="1" customWidth="1"/>
  </cols>
  <sheetData>
    <row r="1" spans="1:18" ht="21" x14ac:dyDescent="0.35">
      <c r="A1" s="66" t="s">
        <v>122</v>
      </c>
      <c r="B1" s="66"/>
      <c r="C1" s="66"/>
      <c r="E1" t="s">
        <v>55</v>
      </c>
      <c r="L1" s="8" t="s">
        <v>64</v>
      </c>
      <c r="M1" s="8" t="s">
        <v>63</v>
      </c>
    </row>
    <row r="2" spans="1:18" x14ac:dyDescent="0.25">
      <c r="A2" s="1" t="s">
        <v>0</v>
      </c>
      <c r="B2" s="1" t="s">
        <v>54</v>
      </c>
      <c r="C2" s="1" t="s">
        <v>55</v>
      </c>
      <c r="E2" t="s">
        <v>123</v>
      </c>
      <c r="L2" s="8" t="s">
        <v>61</v>
      </c>
      <c r="M2" t="s">
        <v>5</v>
      </c>
      <c r="N2" t="s">
        <v>6</v>
      </c>
      <c r="O2" t="s">
        <v>7</v>
      </c>
      <c r="P2" t="s">
        <v>9</v>
      </c>
      <c r="Q2" t="s">
        <v>10</v>
      </c>
      <c r="R2" t="s">
        <v>62</v>
      </c>
    </row>
    <row r="3" spans="1:18" x14ac:dyDescent="0.25">
      <c r="A3" s="1" t="s">
        <v>5</v>
      </c>
      <c r="B3" s="1" t="s">
        <v>58</v>
      </c>
      <c r="C3" s="67">
        <v>12000</v>
      </c>
      <c r="L3" s="9" t="s">
        <v>60</v>
      </c>
      <c r="M3" s="10"/>
      <c r="N3" s="10"/>
      <c r="O3" s="10"/>
      <c r="P3" s="10"/>
      <c r="Q3" s="10">
        <v>20000</v>
      </c>
      <c r="R3" s="10">
        <v>20000</v>
      </c>
    </row>
    <row r="4" spans="1:18" x14ac:dyDescent="0.25">
      <c r="A4" s="1" t="s">
        <v>6</v>
      </c>
      <c r="B4" s="1" t="s">
        <v>59</v>
      </c>
      <c r="C4" s="67">
        <v>14000</v>
      </c>
      <c r="L4" s="9" t="s">
        <v>59</v>
      </c>
      <c r="M4" s="10"/>
      <c r="N4" s="10">
        <v>14000</v>
      </c>
      <c r="O4" s="10"/>
      <c r="P4" s="10"/>
      <c r="Q4" s="10"/>
      <c r="R4" s="10">
        <v>14000</v>
      </c>
    </row>
    <row r="5" spans="1:18" x14ac:dyDescent="0.25">
      <c r="A5" s="1" t="s">
        <v>7</v>
      </c>
      <c r="B5" s="1" t="s">
        <v>58</v>
      </c>
      <c r="C5" s="67">
        <v>16000</v>
      </c>
      <c r="L5" s="9" t="s">
        <v>58</v>
      </c>
      <c r="M5" s="10">
        <v>12000</v>
      </c>
      <c r="N5" s="10"/>
      <c r="O5" s="10">
        <v>16000</v>
      </c>
      <c r="P5" s="10">
        <v>18000</v>
      </c>
      <c r="Q5" s="10"/>
      <c r="R5" s="10">
        <v>46000</v>
      </c>
    </row>
    <row r="6" spans="1:18" x14ac:dyDescent="0.25">
      <c r="A6" s="1" t="s">
        <v>9</v>
      </c>
      <c r="B6" s="1" t="s">
        <v>58</v>
      </c>
      <c r="C6" s="1">
        <v>18000</v>
      </c>
      <c r="E6" s="1" t="s">
        <v>0</v>
      </c>
      <c r="F6" s="1" t="s">
        <v>54</v>
      </c>
      <c r="G6" s="1" t="s">
        <v>55</v>
      </c>
      <c r="L6" s="9" t="s">
        <v>62</v>
      </c>
      <c r="M6" s="10">
        <v>12000</v>
      </c>
      <c r="N6" s="10">
        <v>14000</v>
      </c>
      <c r="O6" s="10">
        <v>16000</v>
      </c>
      <c r="P6" s="10">
        <v>18000</v>
      </c>
      <c r="Q6" s="10">
        <v>20000</v>
      </c>
      <c r="R6" s="10">
        <v>80000</v>
      </c>
    </row>
    <row r="7" spans="1:18" x14ac:dyDescent="0.25">
      <c r="A7" s="1" t="s">
        <v>10</v>
      </c>
      <c r="B7" s="1" t="s">
        <v>60</v>
      </c>
      <c r="C7" s="1">
        <v>20000</v>
      </c>
      <c r="E7" s="1" t="s">
        <v>7</v>
      </c>
      <c r="F7" s="1" t="s">
        <v>58</v>
      </c>
      <c r="G7" s="1">
        <v>16000</v>
      </c>
    </row>
    <row r="8" spans="1:18" x14ac:dyDescent="0.25">
      <c r="E8" s="1" t="s">
        <v>9</v>
      </c>
      <c r="F8" s="1" t="s">
        <v>58</v>
      </c>
      <c r="G8" s="1">
        <v>18000</v>
      </c>
    </row>
    <row r="9" spans="1:18" x14ac:dyDescent="0.25">
      <c r="E9" s="1" t="s">
        <v>10</v>
      </c>
      <c r="F9" s="1" t="s">
        <v>60</v>
      </c>
      <c r="G9" s="1">
        <v>20000</v>
      </c>
    </row>
  </sheetData>
  <mergeCells count="1">
    <mergeCell ref="A1:C1"/>
  </mergeCells>
  <conditionalFormatting sqref="A2:C7">
    <cfRule type="cellIs" dxfId="0" priority="1" operator="greaterThan">
      <formula>16000</formula>
    </cfRule>
  </conditionalFormatting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A2CC-B866-46E7-AA47-60DAF1ED3B77}">
  <dimension ref="A1:C5"/>
  <sheetViews>
    <sheetView workbookViewId="0">
      <selection sqref="A1:C5"/>
    </sheetView>
  </sheetViews>
  <sheetFormatPr defaultRowHeight="15" x14ac:dyDescent="0.25"/>
  <sheetData>
    <row r="1" spans="1:3" ht="21" x14ac:dyDescent="0.35">
      <c r="A1" s="68" t="s">
        <v>124</v>
      </c>
      <c r="B1" s="69"/>
      <c r="C1" s="70"/>
    </row>
    <row r="2" spans="1:3" x14ac:dyDescent="0.25">
      <c r="A2" s="27" t="s">
        <v>0</v>
      </c>
      <c r="B2" s="21" t="s">
        <v>125</v>
      </c>
      <c r="C2" s="28" t="s">
        <v>126</v>
      </c>
    </row>
    <row r="3" spans="1:3" x14ac:dyDescent="0.25">
      <c r="A3" s="27" t="s">
        <v>5</v>
      </c>
      <c r="B3" s="21">
        <v>20</v>
      </c>
      <c r="C3" s="28">
        <v>30</v>
      </c>
    </row>
    <row r="4" spans="1:3" x14ac:dyDescent="0.25">
      <c r="A4" s="27" t="s">
        <v>6</v>
      </c>
      <c r="B4" s="21">
        <v>30</v>
      </c>
      <c r="C4" s="28">
        <v>40</v>
      </c>
    </row>
    <row r="5" spans="1:3" ht="15.75" thickBot="1" x14ac:dyDescent="0.3">
      <c r="A5" s="29" t="s">
        <v>7</v>
      </c>
      <c r="B5" s="30">
        <v>40</v>
      </c>
      <c r="C5" s="31">
        <v>50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B72-8967-40FC-99ED-957CD125FA38}">
  <sheetPr codeName="Sheet3"/>
  <dimension ref="A1:W6"/>
  <sheetViews>
    <sheetView topLeftCell="F1" workbookViewId="0">
      <selection activeCell="W2" sqref="W2:W6"/>
    </sheetView>
  </sheetViews>
  <sheetFormatPr defaultRowHeight="15" x14ac:dyDescent="0.25"/>
  <cols>
    <col min="13" max="13" width="9.5703125" bestFit="1" customWidth="1"/>
  </cols>
  <sheetData>
    <row r="1" spans="1:23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s="18" t="s">
        <v>31</v>
      </c>
      <c r="J1" s="18" t="s">
        <v>32</v>
      </c>
      <c r="K1" s="18" t="s">
        <v>81</v>
      </c>
      <c r="L1" s="18" t="s">
        <v>34</v>
      </c>
      <c r="M1" s="18" t="s">
        <v>35</v>
      </c>
      <c r="N1" s="18" t="s">
        <v>36</v>
      </c>
      <c r="O1" s="18" t="s">
        <v>37</v>
      </c>
      <c r="Q1" s="18" t="s">
        <v>31</v>
      </c>
      <c r="R1" s="18" t="s">
        <v>32</v>
      </c>
      <c r="S1" s="18" t="s">
        <v>81</v>
      </c>
      <c r="T1" s="18" t="s">
        <v>34</v>
      </c>
      <c r="U1" s="37" t="s">
        <v>13</v>
      </c>
      <c r="V1" s="37" t="s">
        <v>36</v>
      </c>
      <c r="W1" s="37" t="s">
        <v>37</v>
      </c>
    </row>
    <row r="2" spans="1:23" x14ac:dyDescent="0.25">
      <c r="A2" t="s">
        <v>38</v>
      </c>
      <c r="B2">
        <v>55</v>
      </c>
      <c r="C2">
        <v>55</v>
      </c>
      <c r="D2">
        <v>55</v>
      </c>
      <c r="E2">
        <f>AVERAGE(B2:D2)</f>
        <v>55</v>
      </c>
      <c r="F2" t="str">
        <f>IF(E2&gt;=35,"pass","fail")</f>
        <v>pass</v>
      </c>
      <c r="G2" t="str">
        <f>IF(AND(B2&gt;=30,C2&gt;=30,D2&gt;=30,E2&gt;=40),"pass","fail")</f>
        <v>pass</v>
      </c>
      <c r="I2" s="19" t="s">
        <v>38</v>
      </c>
      <c r="J2" s="19">
        <v>55</v>
      </c>
      <c r="K2" s="19">
        <v>55</v>
      </c>
      <c r="L2" s="19">
        <v>55</v>
      </c>
      <c r="M2" s="20">
        <f>AVERAGE(J2:L2)</f>
        <v>55</v>
      </c>
      <c r="N2" s="19" t="str">
        <f>IF(M2&gt;=35,"pass","fail")</f>
        <v>pass</v>
      </c>
      <c r="O2" s="19" t="str">
        <f>IF(AND(J2&gt;=35,K2&gt;=30,L2&gt;=30,M2&gt;=40),"pass","fail")</f>
        <v>pass</v>
      </c>
      <c r="Q2" s="19" t="s">
        <v>38</v>
      </c>
      <c r="R2" s="19">
        <v>55</v>
      </c>
      <c r="S2" s="19">
        <v>55</v>
      </c>
      <c r="T2" s="19">
        <v>55</v>
      </c>
      <c r="U2" s="38">
        <f>AVERAGE(Q2:T2)</f>
        <v>55</v>
      </c>
      <c r="V2" t="str">
        <f>IF(U2&gt;=35,"pass","fail")</f>
        <v>pass</v>
      </c>
      <c r="W2" t="str">
        <f>IF(AND(R2&gt;=35,S2&gt;=30,T2&gt;=30,U2&gt;=40),"pass","fail")</f>
        <v>pass</v>
      </c>
    </row>
    <row r="3" spans="1:23" x14ac:dyDescent="0.25">
      <c r="A3" t="s">
        <v>39</v>
      </c>
      <c r="B3">
        <v>44</v>
      </c>
      <c r="C3">
        <v>66</v>
      </c>
      <c r="D3">
        <v>66</v>
      </c>
      <c r="E3">
        <f t="shared" ref="E3:E6" si="0">AVERAGE(B3:D3)</f>
        <v>58.666666666666664</v>
      </c>
      <c r="F3" t="str">
        <f t="shared" ref="F3:F6" si="1">IF(E3&gt;=35,"pass","fail")</f>
        <v>pass</v>
      </c>
      <c r="G3" t="str">
        <f t="shared" ref="G3:G6" si="2">IF(AND(B3&gt;=30,C3&gt;=30,D3&gt;=30,E3&gt;=40),"pass","fail")</f>
        <v>pass</v>
      </c>
      <c r="I3" s="19" t="s">
        <v>39</v>
      </c>
      <c r="J3" s="19">
        <v>44</v>
      </c>
      <c r="K3" s="19">
        <v>66</v>
      </c>
      <c r="L3" s="19">
        <v>66</v>
      </c>
      <c r="M3" s="20">
        <f t="shared" ref="M3:M6" si="3">AVERAGE(J3:L3)</f>
        <v>58.666666666666664</v>
      </c>
      <c r="N3" s="19" t="str">
        <f t="shared" ref="N3:N6" si="4">IF(M3&gt;=35,"pass","fail")</f>
        <v>pass</v>
      </c>
      <c r="O3" s="19" t="str">
        <f t="shared" ref="O3:O6" si="5">IF(AND(J3&gt;=35,K3&gt;=30,L3&gt;=30,M3&gt;=40),"pass","fail")</f>
        <v>pass</v>
      </c>
      <c r="Q3" s="19" t="s">
        <v>39</v>
      </c>
      <c r="R3" s="19">
        <v>44</v>
      </c>
      <c r="S3" s="19">
        <v>66</v>
      </c>
      <c r="T3" s="19">
        <v>66</v>
      </c>
      <c r="U3" s="38">
        <f t="shared" ref="U3:U6" si="6">AVERAGE(Q3:T3)</f>
        <v>58.666666666666664</v>
      </c>
      <c r="V3" t="str">
        <f t="shared" ref="V3:V6" si="7">IF(U3&gt;=35,"pass","fail")</f>
        <v>pass</v>
      </c>
      <c r="W3" t="str">
        <f t="shared" ref="W3:W6" si="8">IF(AND(R3&gt;=35,S3&gt;=30,T3&gt;=30,U3&gt;=40),"pass","fail")</f>
        <v>pass</v>
      </c>
    </row>
    <row r="4" spans="1:23" x14ac:dyDescent="0.25">
      <c r="A4" t="s">
        <v>40</v>
      </c>
      <c r="B4">
        <v>2</v>
      </c>
      <c r="C4">
        <v>78</v>
      </c>
      <c r="D4">
        <v>44</v>
      </c>
      <c r="E4">
        <f t="shared" si="0"/>
        <v>41.333333333333336</v>
      </c>
      <c r="F4" t="str">
        <f t="shared" si="1"/>
        <v>pass</v>
      </c>
      <c r="G4" t="str">
        <f t="shared" si="2"/>
        <v>fail</v>
      </c>
      <c r="I4" s="19" t="s">
        <v>40</v>
      </c>
      <c r="J4" s="19">
        <v>2</v>
      </c>
      <c r="K4" s="19">
        <v>78</v>
      </c>
      <c r="L4" s="19">
        <v>44</v>
      </c>
      <c r="M4" s="20">
        <f t="shared" si="3"/>
        <v>41.333333333333336</v>
      </c>
      <c r="N4" s="19" t="str">
        <f t="shared" si="4"/>
        <v>pass</v>
      </c>
      <c r="O4" s="19" t="str">
        <f t="shared" si="5"/>
        <v>fail</v>
      </c>
      <c r="Q4" s="19" t="s">
        <v>40</v>
      </c>
      <c r="R4" s="19">
        <v>2</v>
      </c>
      <c r="S4" s="19">
        <v>78</v>
      </c>
      <c r="T4" s="19">
        <v>44</v>
      </c>
      <c r="U4" s="38">
        <f t="shared" si="6"/>
        <v>41.333333333333336</v>
      </c>
      <c r="V4" t="str">
        <f t="shared" si="7"/>
        <v>pass</v>
      </c>
      <c r="W4" t="str">
        <f t="shared" si="8"/>
        <v>fail</v>
      </c>
    </row>
    <row r="5" spans="1:23" x14ac:dyDescent="0.25">
      <c r="A5" t="s">
        <v>41</v>
      </c>
      <c r="B5">
        <v>66</v>
      </c>
      <c r="C5">
        <v>45</v>
      </c>
      <c r="D5">
        <v>88</v>
      </c>
      <c r="E5">
        <f t="shared" si="0"/>
        <v>66.333333333333329</v>
      </c>
      <c r="F5" t="str">
        <f t="shared" si="1"/>
        <v>pass</v>
      </c>
      <c r="G5" t="str">
        <f t="shared" si="2"/>
        <v>pass</v>
      </c>
      <c r="I5" s="19" t="s">
        <v>41</v>
      </c>
      <c r="J5" s="19">
        <v>66</v>
      </c>
      <c r="K5" s="19">
        <v>45</v>
      </c>
      <c r="L5" s="19">
        <v>88</v>
      </c>
      <c r="M5" s="20">
        <f t="shared" si="3"/>
        <v>66.333333333333329</v>
      </c>
      <c r="N5" s="19" t="str">
        <f t="shared" si="4"/>
        <v>pass</v>
      </c>
      <c r="O5" s="19" t="str">
        <f t="shared" si="5"/>
        <v>pass</v>
      </c>
      <c r="Q5" s="19" t="s">
        <v>41</v>
      </c>
      <c r="R5" s="19">
        <v>66</v>
      </c>
      <c r="S5" s="19">
        <v>45</v>
      </c>
      <c r="T5" s="19">
        <v>88</v>
      </c>
      <c r="U5" s="38">
        <f t="shared" si="6"/>
        <v>66.333333333333329</v>
      </c>
      <c r="V5" t="str">
        <f t="shared" si="7"/>
        <v>pass</v>
      </c>
      <c r="W5" t="str">
        <f t="shared" si="8"/>
        <v>pass</v>
      </c>
    </row>
    <row r="6" spans="1:23" x14ac:dyDescent="0.25">
      <c r="A6" t="s">
        <v>42</v>
      </c>
      <c r="B6">
        <v>33</v>
      </c>
      <c r="C6">
        <v>34</v>
      </c>
      <c r="D6">
        <v>32</v>
      </c>
      <c r="E6">
        <f t="shared" si="0"/>
        <v>33</v>
      </c>
      <c r="F6" t="str">
        <f t="shared" si="1"/>
        <v>fail</v>
      </c>
      <c r="G6" t="str">
        <f t="shared" si="2"/>
        <v>fail</v>
      </c>
      <c r="I6" s="19" t="s">
        <v>42</v>
      </c>
      <c r="J6" s="19">
        <v>33</v>
      </c>
      <c r="K6" s="19">
        <v>34</v>
      </c>
      <c r="L6" s="19">
        <v>32</v>
      </c>
      <c r="M6" s="20">
        <f t="shared" si="3"/>
        <v>33</v>
      </c>
      <c r="N6" s="19" t="str">
        <f t="shared" si="4"/>
        <v>fail</v>
      </c>
      <c r="O6" s="19" t="str">
        <f t="shared" si="5"/>
        <v>fail</v>
      </c>
      <c r="Q6" s="19" t="s">
        <v>42</v>
      </c>
      <c r="R6" s="19">
        <v>33</v>
      </c>
      <c r="S6" s="19">
        <v>34</v>
      </c>
      <c r="T6" s="19">
        <v>32</v>
      </c>
      <c r="U6" s="38">
        <f t="shared" si="6"/>
        <v>33</v>
      </c>
      <c r="V6" t="str">
        <f t="shared" si="7"/>
        <v>fail</v>
      </c>
      <c r="W6" t="str">
        <f t="shared" si="8"/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7399-0A59-4290-BA6E-FFAF7B3378ED}">
  <sheetPr codeName="Sheet4"/>
  <dimension ref="A1:U13"/>
  <sheetViews>
    <sheetView topLeftCell="H1" zoomScale="115" zoomScaleNormal="115" workbookViewId="0">
      <selection activeCell="R13" sqref="R13"/>
    </sheetView>
  </sheetViews>
  <sheetFormatPr defaultRowHeight="15" x14ac:dyDescent="0.25"/>
  <cols>
    <col min="2" max="2" width="14.7109375" customWidth="1"/>
    <col min="4" max="4" width="15.7109375" customWidth="1"/>
    <col min="10" max="10" width="14.85546875" customWidth="1"/>
    <col min="14" max="14" width="23.5703125" customWidth="1"/>
    <col min="17" max="17" width="16.140625" customWidth="1"/>
    <col min="21" max="21" width="13.140625" customWidth="1"/>
  </cols>
  <sheetData>
    <row r="1" spans="1:21" x14ac:dyDescent="0.25">
      <c r="A1" s="7" t="s">
        <v>0</v>
      </c>
      <c r="B1" s="7" t="s">
        <v>43</v>
      </c>
      <c r="C1" s="7" t="s">
        <v>33</v>
      </c>
      <c r="D1" s="7" t="s">
        <v>44</v>
      </c>
      <c r="E1" s="7" t="s">
        <v>45</v>
      </c>
      <c r="F1" s="7" t="s">
        <v>46</v>
      </c>
      <c r="I1" s="22" t="s">
        <v>0</v>
      </c>
      <c r="J1" s="22" t="s">
        <v>43</v>
      </c>
      <c r="K1" s="22" t="s">
        <v>33</v>
      </c>
      <c r="L1" s="22" t="s">
        <v>44</v>
      </c>
      <c r="M1" s="22" t="s">
        <v>45</v>
      </c>
      <c r="N1" s="22" t="s">
        <v>46</v>
      </c>
      <c r="P1" s="22" t="s">
        <v>0</v>
      </c>
      <c r="Q1" s="22" t="s">
        <v>43</v>
      </c>
      <c r="R1" s="22" t="s">
        <v>33</v>
      </c>
      <c r="S1" s="22" t="s">
        <v>44</v>
      </c>
      <c r="T1" s="39" t="s">
        <v>45</v>
      </c>
      <c r="U1" s="39" t="s">
        <v>46</v>
      </c>
    </row>
    <row r="2" spans="1:21" x14ac:dyDescent="0.25">
      <c r="A2" s="7"/>
      <c r="B2" s="7">
        <v>33</v>
      </c>
      <c r="C2" s="7">
        <v>23</v>
      </c>
      <c r="D2" s="7">
        <v>66</v>
      </c>
      <c r="E2" s="7">
        <f>AVERAGE(B2:D2)</f>
        <v>40.666666666666664</v>
      </c>
      <c r="F2" s="7" t="str">
        <f>IF(E2&gt;=60,"first",IF(E2&gt;=50,"second",IF(E2&gt;=35,"pass","fail")))</f>
        <v>pass</v>
      </c>
      <c r="I2" s="1" t="s">
        <v>5</v>
      </c>
      <c r="J2" s="1">
        <v>33</v>
      </c>
      <c r="K2" s="1">
        <v>23</v>
      </c>
      <c r="L2" s="1">
        <v>66</v>
      </c>
      <c r="M2" s="1">
        <f>AVERAGE(J2:L2)</f>
        <v>40.666666666666664</v>
      </c>
      <c r="N2" s="1" t="str">
        <f>IF(M2&gt;=60,"first class",IF(M2&gt;=50,"second class",IF(M2&gt;=35,"Pass","fail")))</f>
        <v>Pass</v>
      </c>
      <c r="P2" s="1" t="s">
        <v>5</v>
      </c>
      <c r="Q2" s="1">
        <v>33</v>
      </c>
      <c r="R2" s="1">
        <v>23</v>
      </c>
      <c r="S2" s="1">
        <v>66</v>
      </c>
      <c r="T2">
        <f>AVERAGE(Q2:S2)</f>
        <v>40.666666666666664</v>
      </c>
      <c r="U2" t="str">
        <f>IF(T2&gt;=60,"first Class",IF(T2&gt;=50,"second class",IF(T2&gt;=35,"pass","fail")))</f>
        <v>pass</v>
      </c>
    </row>
    <row r="3" spans="1:21" x14ac:dyDescent="0.25">
      <c r="A3" s="7"/>
      <c r="B3" s="7">
        <v>44</v>
      </c>
      <c r="C3" s="7">
        <v>43</v>
      </c>
      <c r="D3" s="7">
        <v>77</v>
      </c>
      <c r="E3" s="7">
        <f t="shared" ref="E3:E5" si="0">AVERAGE(B3:D3)</f>
        <v>54.666666666666664</v>
      </c>
      <c r="F3" s="7" t="str">
        <f t="shared" ref="F3:F5" si="1">IF(E3&gt;=60,"first",IF(E3&gt;=50,"second",IF(E3&gt;=35,"pass","fail")))</f>
        <v>second</v>
      </c>
      <c r="I3" s="1" t="s">
        <v>6</v>
      </c>
      <c r="J3" s="1">
        <v>44</v>
      </c>
      <c r="K3" s="1">
        <v>43</v>
      </c>
      <c r="L3" s="1">
        <v>77</v>
      </c>
      <c r="M3" s="1">
        <f t="shared" ref="M3:M5" si="2">AVERAGE(J3:L3)</f>
        <v>54.666666666666664</v>
      </c>
      <c r="N3" s="1" t="str">
        <f t="shared" ref="N3:N5" si="3">IF(M3&gt;=60,"first class",IF(M3&gt;=50,"second class",IF(M3&gt;=35,"Pass","fail")))</f>
        <v>second class</v>
      </c>
      <c r="P3" s="1" t="s">
        <v>6</v>
      </c>
      <c r="Q3" s="1">
        <v>44</v>
      </c>
      <c r="R3" s="1">
        <v>43</v>
      </c>
      <c r="S3" s="1">
        <v>77</v>
      </c>
      <c r="T3">
        <f t="shared" ref="T3:T5" si="4">AVERAGE(Q3:S3)</f>
        <v>54.666666666666664</v>
      </c>
      <c r="U3" t="str">
        <f t="shared" ref="U3:U5" si="5">IF(T3&gt;=60,"first Class",IF(T3&gt;=50,"second class",IF(T3&gt;=35,"pass","fail")))</f>
        <v>second class</v>
      </c>
    </row>
    <row r="4" spans="1:21" x14ac:dyDescent="0.25">
      <c r="A4" s="7"/>
      <c r="B4" s="7">
        <v>4</v>
      </c>
      <c r="C4" s="7">
        <v>3</v>
      </c>
      <c r="D4" s="7">
        <v>44</v>
      </c>
      <c r="E4" s="7">
        <f t="shared" si="0"/>
        <v>17</v>
      </c>
      <c r="F4" s="7" t="str">
        <f t="shared" si="1"/>
        <v>fail</v>
      </c>
      <c r="I4" s="1" t="s">
        <v>7</v>
      </c>
      <c r="J4" s="1">
        <v>4</v>
      </c>
      <c r="K4" s="1">
        <v>3</v>
      </c>
      <c r="L4" s="1">
        <v>44</v>
      </c>
      <c r="M4" s="1">
        <f t="shared" si="2"/>
        <v>17</v>
      </c>
      <c r="N4" s="1" t="str">
        <f t="shared" si="3"/>
        <v>fail</v>
      </c>
      <c r="P4" s="1" t="s">
        <v>7</v>
      </c>
      <c r="Q4" s="1">
        <v>4</v>
      </c>
      <c r="R4" s="1">
        <v>3</v>
      </c>
      <c r="S4" s="1">
        <v>44</v>
      </c>
      <c r="T4">
        <f t="shared" si="4"/>
        <v>17</v>
      </c>
      <c r="U4" t="str">
        <f t="shared" si="5"/>
        <v>fail</v>
      </c>
    </row>
    <row r="5" spans="1:21" x14ac:dyDescent="0.25">
      <c r="A5" s="7"/>
      <c r="B5" s="7">
        <v>35</v>
      </c>
      <c r="C5" s="7">
        <v>36</v>
      </c>
      <c r="D5" s="7">
        <v>35</v>
      </c>
      <c r="E5" s="7">
        <f t="shared" si="0"/>
        <v>35.333333333333336</v>
      </c>
      <c r="F5" s="7" t="str">
        <f t="shared" si="1"/>
        <v>pass</v>
      </c>
      <c r="I5" s="1" t="s">
        <v>9</v>
      </c>
      <c r="J5" s="1">
        <v>35</v>
      </c>
      <c r="K5" s="1">
        <v>36</v>
      </c>
      <c r="L5" s="1">
        <v>35</v>
      </c>
      <c r="M5" s="1">
        <f t="shared" si="2"/>
        <v>35.333333333333336</v>
      </c>
      <c r="N5" s="1" t="str">
        <f t="shared" si="3"/>
        <v>Pass</v>
      </c>
      <c r="P5" s="1" t="s">
        <v>9</v>
      </c>
      <c r="Q5" s="1">
        <v>35</v>
      </c>
      <c r="R5" s="1">
        <v>36</v>
      </c>
      <c r="S5" s="1">
        <v>35</v>
      </c>
      <c r="T5">
        <f t="shared" si="4"/>
        <v>35.333333333333336</v>
      </c>
      <c r="U5" t="str">
        <f t="shared" si="5"/>
        <v>pass</v>
      </c>
    </row>
    <row r="6" spans="1:21" x14ac:dyDescent="0.25">
      <c r="A6" s="7"/>
      <c r="B6" s="7"/>
      <c r="C6" s="7"/>
      <c r="D6" s="7"/>
      <c r="E6" s="7"/>
      <c r="F6" s="7"/>
    </row>
    <row r="7" spans="1:21" x14ac:dyDescent="0.25">
      <c r="A7" s="7"/>
      <c r="B7" s="7"/>
      <c r="C7" s="7"/>
      <c r="D7" s="7"/>
      <c r="E7" s="7"/>
      <c r="F7" s="7"/>
    </row>
    <row r="8" spans="1:21" x14ac:dyDescent="0.25">
      <c r="P8" s="23" t="s">
        <v>82</v>
      </c>
      <c r="Q8" s="23" t="s">
        <v>48</v>
      </c>
      <c r="R8" t="s">
        <v>28</v>
      </c>
      <c r="S8" t="s">
        <v>85</v>
      </c>
    </row>
    <row r="9" spans="1:21" x14ac:dyDescent="0.25">
      <c r="A9" s="1"/>
      <c r="B9" s="1"/>
      <c r="C9" s="1"/>
      <c r="D9" s="1"/>
      <c r="I9" s="23" t="s">
        <v>82</v>
      </c>
      <c r="J9" s="23" t="s">
        <v>83</v>
      </c>
      <c r="K9" s="23" t="s">
        <v>84</v>
      </c>
      <c r="L9" s="23" t="s">
        <v>85</v>
      </c>
      <c r="P9" s="19" t="s">
        <v>50</v>
      </c>
      <c r="Q9" s="19">
        <v>20000</v>
      </c>
      <c r="R9">
        <f>IF(Q9&gt;=25000,Q9*10%,Q9*5%)</f>
        <v>1000</v>
      </c>
      <c r="S9">
        <f>Q9-R9</f>
        <v>19000</v>
      </c>
    </row>
    <row r="10" spans="1:21" x14ac:dyDescent="0.25">
      <c r="A10" s="1" t="s">
        <v>47</v>
      </c>
      <c r="B10" s="1" t="s">
        <v>48</v>
      </c>
      <c r="C10" s="1" t="s">
        <v>28</v>
      </c>
      <c r="D10" s="1" t="s">
        <v>49</v>
      </c>
      <c r="I10" s="19" t="s">
        <v>50</v>
      </c>
      <c r="J10" s="19">
        <v>20000</v>
      </c>
      <c r="K10" s="19">
        <f>IF(J10&gt;=25000,J10*10%,J10*5%)</f>
        <v>1000</v>
      </c>
      <c r="L10" s="19">
        <f>J10-K10</f>
        <v>19000</v>
      </c>
      <c r="P10" s="19" t="s">
        <v>51</v>
      </c>
      <c r="Q10" s="19">
        <v>30000</v>
      </c>
      <c r="R10">
        <f t="shared" ref="R10:R11" si="6">IF(Q10&gt;=25000,Q10*10%,Q10*5%)</f>
        <v>3000</v>
      </c>
      <c r="S10">
        <f t="shared" ref="S10:S11" si="7">Q10-R10</f>
        <v>27000</v>
      </c>
    </row>
    <row r="11" spans="1:21" x14ac:dyDescent="0.25">
      <c r="A11" s="1" t="s">
        <v>50</v>
      </c>
      <c r="B11" s="1">
        <v>20000</v>
      </c>
      <c r="C11" s="1">
        <f>IF(B11&gt;=25000,B11*10%,B11*5%)</f>
        <v>1000</v>
      </c>
      <c r="D11" s="1">
        <f>B11-C11</f>
        <v>19000</v>
      </c>
      <c r="I11" s="19" t="s">
        <v>51</v>
      </c>
      <c r="J11" s="19">
        <v>30000</v>
      </c>
      <c r="K11" s="19">
        <f t="shared" ref="K11:K12" si="8">IF(J11&gt;=25000,J11*10%,J11*5%)</f>
        <v>3000</v>
      </c>
      <c r="L11" s="19">
        <f t="shared" ref="L11:L12" si="9">J11-K11</f>
        <v>27000</v>
      </c>
      <c r="P11" s="19" t="s">
        <v>52</v>
      </c>
      <c r="Q11" s="19">
        <v>12000</v>
      </c>
      <c r="R11">
        <f t="shared" si="6"/>
        <v>600</v>
      </c>
      <c r="S11">
        <f t="shared" si="7"/>
        <v>11400</v>
      </c>
    </row>
    <row r="12" spans="1:21" x14ac:dyDescent="0.25">
      <c r="A12" s="1" t="s">
        <v>51</v>
      </c>
      <c r="B12" s="1">
        <v>30000</v>
      </c>
      <c r="C12" s="1">
        <f t="shared" ref="C12:C13" si="10">IF(B12&gt;=25000,B12*10%,B12*5%)</f>
        <v>3000</v>
      </c>
      <c r="D12" s="1">
        <f t="shared" ref="D12:D13" si="11">B12-C12</f>
        <v>27000</v>
      </c>
      <c r="I12" s="19" t="s">
        <v>52</v>
      </c>
      <c r="J12" s="19">
        <v>12000</v>
      </c>
      <c r="K12" s="19">
        <f t="shared" si="8"/>
        <v>600</v>
      </c>
      <c r="L12" s="19">
        <f t="shared" si="9"/>
        <v>11400</v>
      </c>
    </row>
    <row r="13" spans="1:21" x14ac:dyDescent="0.25">
      <c r="A13" s="1" t="s">
        <v>52</v>
      </c>
      <c r="B13" s="1">
        <v>12000</v>
      </c>
      <c r="C13" s="1">
        <f t="shared" si="10"/>
        <v>600</v>
      </c>
      <c r="D13" s="1">
        <f t="shared" si="11"/>
        <v>11400</v>
      </c>
    </row>
  </sheetData>
  <conditionalFormatting sqref="A1:G8 I1:N1">
    <cfRule type="cellIs" dxfId="2" priority="2" operator="greaterThan">
      <formula>70</formula>
    </cfRule>
  </conditionalFormatting>
  <conditionalFormatting sqref="P1:U1">
    <cfRule type="cellIs" dxfId="1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C37D-C39E-41B1-A154-0FE667385DD3}">
  <sheetPr codeName="Sheet5"/>
  <dimension ref="A1:AB18"/>
  <sheetViews>
    <sheetView topLeftCell="Q1" workbookViewId="0">
      <selection activeCell="AI8" sqref="AI8"/>
    </sheetView>
  </sheetViews>
  <sheetFormatPr defaultRowHeight="15" x14ac:dyDescent="0.25"/>
  <cols>
    <col min="7" max="7" width="13.140625" bestFit="1" customWidth="1"/>
    <col min="8" max="8" width="16.28515625" bestFit="1" customWidth="1"/>
    <col min="9" max="10" width="6" bestFit="1" customWidth="1"/>
    <col min="11" max="11" width="11.28515625" bestFit="1" customWidth="1"/>
    <col min="13" max="13" width="17.85546875" customWidth="1"/>
    <col min="14" max="14" width="13.140625" bestFit="1" customWidth="1"/>
    <col min="15" max="15" width="16.28515625" bestFit="1" customWidth="1"/>
    <col min="16" max="16" width="7.28515625" bestFit="1" customWidth="1"/>
    <col min="17" max="17" width="6" bestFit="1" customWidth="1"/>
    <col min="18" max="18" width="11.28515625" bestFit="1" customWidth="1"/>
    <col min="24" max="24" width="13.140625" bestFit="1" customWidth="1"/>
    <col min="25" max="25" width="16.28515625" bestFit="1" customWidth="1"/>
    <col min="26" max="26" width="7.28515625" bestFit="1" customWidth="1"/>
    <col min="27" max="27" width="6" bestFit="1" customWidth="1"/>
    <col min="28" max="28" width="11.28515625" bestFit="1" customWidth="1"/>
  </cols>
  <sheetData>
    <row r="1" spans="1:28" x14ac:dyDescent="0.25">
      <c r="A1" s="46" t="s">
        <v>53</v>
      </c>
      <c r="B1" s="46"/>
      <c r="C1" s="46"/>
      <c r="N1" s="47" t="s">
        <v>86</v>
      </c>
      <c r="O1" s="47"/>
      <c r="P1" s="47"/>
      <c r="T1" s="47" t="s">
        <v>86</v>
      </c>
      <c r="U1" s="47"/>
      <c r="V1" s="47"/>
      <c r="X1" s="8" t="s">
        <v>64</v>
      </c>
      <c r="Y1" s="8" t="s">
        <v>63</v>
      </c>
    </row>
    <row r="2" spans="1:28" x14ac:dyDescent="0.25">
      <c r="G2" s="8" t="s">
        <v>64</v>
      </c>
      <c r="H2" s="8" t="s">
        <v>63</v>
      </c>
      <c r="M2" t="s">
        <v>77</v>
      </c>
      <c r="N2" s="1" t="s">
        <v>0</v>
      </c>
      <c r="O2" s="1" t="s">
        <v>87</v>
      </c>
      <c r="P2" s="1" t="s">
        <v>55</v>
      </c>
      <c r="T2" s="1" t="s">
        <v>0</v>
      </c>
      <c r="U2" s="1" t="s">
        <v>87</v>
      </c>
      <c r="V2" s="1" t="s">
        <v>55</v>
      </c>
      <c r="X2" s="8" t="s">
        <v>61</v>
      </c>
      <c r="Y2" t="s">
        <v>38</v>
      </c>
      <c r="Z2" t="s">
        <v>56</v>
      </c>
      <c r="AA2" t="s">
        <v>57</v>
      </c>
      <c r="AB2" t="s">
        <v>62</v>
      </c>
    </row>
    <row r="3" spans="1:28" x14ac:dyDescent="0.25">
      <c r="A3" s="1" t="s">
        <v>0</v>
      </c>
      <c r="B3" s="1" t="s">
        <v>54</v>
      </c>
      <c r="C3" s="1" t="s">
        <v>55</v>
      </c>
      <c r="G3" s="8" t="s">
        <v>61</v>
      </c>
      <c r="H3" t="s">
        <v>60</v>
      </c>
      <c r="I3" t="s">
        <v>59</v>
      </c>
      <c r="J3" t="s">
        <v>58</v>
      </c>
      <c r="K3" t="s">
        <v>62</v>
      </c>
      <c r="N3" s="1" t="s">
        <v>38</v>
      </c>
      <c r="O3" s="1" t="s">
        <v>58</v>
      </c>
      <c r="P3" s="1">
        <v>12000</v>
      </c>
      <c r="T3" s="1" t="s">
        <v>38</v>
      </c>
      <c r="U3" s="1" t="s">
        <v>58</v>
      </c>
      <c r="V3" s="1">
        <v>12000</v>
      </c>
      <c r="X3" s="9" t="s">
        <v>60</v>
      </c>
      <c r="Y3" s="10"/>
      <c r="Z3" s="10"/>
      <c r="AA3" s="10">
        <v>38000</v>
      </c>
      <c r="AB3" s="10">
        <v>38000</v>
      </c>
    </row>
    <row r="4" spans="1:28" x14ac:dyDescent="0.25">
      <c r="A4" s="1" t="s">
        <v>38</v>
      </c>
      <c r="B4" s="1" t="s">
        <v>58</v>
      </c>
      <c r="C4" s="1">
        <v>12000</v>
      </c>
      <c r="G4" s="9" t="s">
        <v>38</v>
      </c>
      <c r="H4" s="10">
        <v>18000</v>
      </c>
      <c r="I4" s="10">
        <v>26000</v>
      </c>
      <c r="J4" s="10">
        <v>12000</v>
      </c>
      <c r="K4" s="10">
        <v>56000</v>
      </c>
      <c r="M4" t="s">
        <v>9</v>
      </c>
      <c r="N4" s="1" t="s">
        <v>56</v>
      </c>
      <c r="O4" s="1" t="s">
        <v>59</v>
      </c>
      <c r="P4" s="1">
        <v>14000</v>
      </c>
      <c r="T4" s="1" t="s">
        <v>56</v>
      </c>
      <c r="U4" s="1" t="s">
        <v>59</v>
      </c>
      <c r="V4" s="1">
        <v>14000</v>
      </c>
      <c r="X4" s="9" t="s">
        <v>59</v>
      </c>
      <c r="Y4" s="10"/>
      <c r="Z4" s="10">
        <v>58000</v>
      </c>
      <c r="AA4" s="10">
        <v>26000</v>
      </c>
      <c r="AB4" s="10">
        <v>84000</v>
      </c>
    </row>
    <row r="5" spans="1:28" x14ac:dyDescent="0.25">
      <c r="A5" s="1" t="s">
        <v>56</v>
      </c>
      <c r="B5" s="1" t="s">
        <v>59</v>
      </c>
      <c r="C5" s="1">
        <v>14000</v>
      </c>
      <c r="G5" s="9" t="s">
        <v>56</v>
      </c>
      <c r="H5" s="10">
        <v>24000</v>
      </c>
      <c r="I5" s="10">
        <v>14000</v>
      </c>
      <c r="J5" s="10">
        <v>20000</v>
      </c>
      <c r="K5" s="10">
        <v>58000</v>
      </c>
      <c r="N5" s="1" t="s">
        <v>57</v>
      </c>
      <c r="O5" s="1" t="s">
        <v>60</v>
      </c>
      <c r="P5" s="1">
        <v>16000</v>
      </c>
      <c r="T5" s="1" t="s">
        <v>57</v>
      </c>
      <c r="U5" s="1" t="s">
        <v>60</v>
      </c>
      <c r="V5" s="1">
        <v>16000</v>
      </c>
      <c r="X5" s="9" t="s">
        <v>58</v>
      </c>
      <c r="Y5" s="10">
        <v>30000</v>
      </c>
      <c r="Z5" s="10"/>
      <c r="AA5" s="10"/>
      <c r="AB5" s="10">
        <v>30000</v>
      </c>
    </row>
    <row r="6" spans="1:28" x14ac:dyDescent="0.25">
      <c r="A6" s="1" t="s">
        <v>57</v>
      </c>
      <c r="B6" s="1" t="s">
        <v>60</v>
      </c>
      <c r="C6" s="1">
        <v>16000</v>
      </c>
      <c r="G6" s="9" t="s">
        <v>57</v>
      </c>
      <c r="H6" s="10">
        <v>16000</v>
      </c>
      <c r="I6" s="10">
        <v>50000</v>
      </c>
      <c r="J6" s="10"/>
      <c r="K6" s="10">
        <v>66000</v>
      </c>
      <c r="N6" s="1" t="s">
        <v>38</v>
      </c>
      <c r="O6" s="1" t="s">
        <v>58</v>
      </c>
      <c r="P6" s="1">
        <v>18000</v>
      </c>
      <c r="T6" s="1" t="s">
        <v>38</v>
      </c>
      <c r="U6" s="1" t="s">
        <v>58</v>
      </c>
      <c r="V6" s="1">
        <v>18000</v>
      </c>
      <c r="X6" s="9" t="s">
        <v>62</v>
      </c>
      <c r="Y6" s="10">
        <v>30000</v>
      </c>
      <c r="Z6" s="10">
        <v>58000</v>
      </c>
      <c r="AA6" s="10">
        <v>64000</v>
      </c>
      <c r="AB6" s="10">
        <v>152000</v>
      </c>
    </row>
    <row r="7" spans="1:28" x14ac:dyDescent="0.25">
      <c r="A7" s="1" t="s">
        <v>38</v>
      </c>
      <c r="B7" s="1" t="s">
        <v>60</v>
      </c>
      <c r="C7" s="1">
        <v>18000</v>
      </c>
      <c r="G7" s="9" t="s">
        <v>62</v>
      </c>
      <c r="H7" s="10">
        <v>58000</v>
      </c>
      <c r="I7" s="10">
        <v>90000</v>
      </c>
      <c r="J7" s="10">
        <v>32000</v>
      </c>
      <c r="K7" s="10">
        <v>180000</v>
      </c>
      <c r="N7" s="1" t="s">
        <v>56</v>
      </c>
      <c r="O7" s="1" t="s">
        <v>59</v>
      </c>
      <c r="P7" s="1">
        <v>20000</v>
      </c>
      <c r="T7" s="1" t="s">
        <v>56</v>
      </c>
      <c r="U7" s="1" t="s">
        <v>59</v>
      </c>
      <c r="V7" s="1">
        <v>20000</v>
      </c>
    </row>
    <row r="8" spans="1:28" x14ac:dyDescent="0.25">
      <c r="A8" s="1" t="s">
        <v>56</v>
      </c>
      <c r="B8" s="1" t="s">
        <v>58</v>
      </c>
      <c r="C8" s="1">
        <v>20000</v>
      </c>
      <c r="N8" s="1" t="s">
        <v>57</v>
      </c>
      <c r="O8" s="1" t="s">
        <v>60</v>
      </c>
      <c r="P8" s="1">
        <v>22000</v>
      </c>
      <c r="T8" s="1" t="s">
        <v>57</v>
      </c>
      <c r="U8" s="1" t="s">
        <v>60</v>
      </c>
      <c r="V8" s="1">
        <v>22000</v>
      </c>
    </row>
    <row r="9" spans="1:28" x14ac:dyDescent="0.25">
      <c r="A9" s="1" t="s">
        <v>57</v>
      </c>
      <c r="B9" s="1" t="s">
        <v>59</v>
      </c>
      <c r="C9" s="1">
        <v>22000</v>
      </c>
      <c r="N9" s="1" t="s">
        <v>56</v>
      </c>
      <c r="O9" s="1" t="s">
        <v>59</v>
      </c>
      <c r="P9" s="1">
        <v>24000</v>
      </c>
      <c r="T9" s="1" t="s">
        <v>56</v>
      </c>
      <c r="U9" s="1" t="s">
        <v>59</v>
      </c>
      <c r="V9" s="1">
        <v>24000</v>
      </c>
    </row>
    <row r="10" spans="1:28" x14ac:dyDescent="0.25">
      <c r="A10" s="1" t="s">
        <v>56</v>
      </c>
      <c r="B10" s="1" t="s">
        <v>60</v>
      </c>
      <c r="C10" s="1">
        <v>24000</v>
      </c>
      <c r="N10" s="1" t="s">
        <v>88</v>
      </c>
      <c r="O10" s="1" t="s">
        <v>59</v>
      </c>
      <c r="P10" s="1">
        <v>26000</v>
      </c>
      <c r="T10" s="1" t="s">
        <v>88</v>
      </c>
      <c r="U10" s="1" t="s">
        <v>59</v>
      </c>
      <c r="V10" s="1">
        <v>26000</v>
      </c>
    </row>
    <row r="11" spans="1:28" x14ac:dyDescent="0.25">
      <c r="A11" s="1" t="s">
        <v>38</v>
      </c>
      <c r="B11" s="1" t="s">
        <v>59</v>
      </c>
      <c r="C11" s="1">
        <v>26000</v>
      </c>
    </row>
    <row r="12" spans="1:28" x14ac:dyDescent="0.25">
      <c r="A12" s="1" t="s">
        <v>57</v>
      </c>
      <c r="B12" s="1" t="s">
        <v>59</v>
      </c>
      <c r="C12" s="1">
        <v>28000</v>
      </c>
    </row>
    <row r="13" spans="1:28" x14ac:dyDescent="0.25">
      <c r="N13" s="8" t="s">
        <v>64</v>
      </c>
      <c r="O13" s="8" t="s">
        <v>63</v>
      </c>
    </row>
    <row r="14" spans="1:28" x14ac:dyDescent="0.25">
      <c r="N14" s="8" t="s">
        <v>61</v>
      </c>
      <c r="O14" t="s">
        <v>38</v>
      </c>
      <c r="P14" t="s">
        <v>56</v>
      </c>
      <c r="Q14" t="s">
        <v>57</v>
      </c>
      <c r="R14" t="s">
        <v>62</v>
      </c>
      <c r="S14" t="s">
        <v>120</v>
      </c>
    </row>
    <row r="15" spans="1:28" x14ac:dyDescent="0.25">
      <c r="N15" s="9" t="s">
        <v>60</v>
      </c>
      <c r="O15" s="10"/>
      <c r="P15" s="10"/>
      <c r="Q15" s="10">
        <v>38000</v>
      </c>
      <c r="R15" s="10">
        <v>38000</v>
      </c>
    </row>
    <row r="16" spans="1:28" x14ac:dyDescent="0.25">
      <c r="N16" s="9" t="s">
        <v>59</v>
      </c>
      <c r="O16" s="10"/>
      <c r="P16" s="10">
        <v>58000</v>
      </c>
      <c r="Q16" s="10">
        <v>26000</v>
      </c>
      <c r="R16" s="10">
        <v>84000</v>
      </c>
    </row>
    <row r="17" spans="14:18" x14ac:dyDescent="0.25">
      <c r="N17" s="9" t="s">
        <v>58</v>
      </c>
      <c r="O17" s="10">
        <v>30000</v>
      </c>
      <c r="P17" s="10"/>
      <c r="Q17" s="10"/>
      <c r="R17" s="10">
        <v>30000</v>
      </c>
    </row>
    <row r="18" spans="14:18" x14ac:dyDescent="0.25">
      <c r="N18" s="9" t="s">
        <v>62</v>
      </c>
      <c r="O18" s="10">
        <v>30000</v>
      </c>
      <c r="P18" s="10">
        <v>58000</v>
      </c>
      <c r="Q18" s="10">
        <v>64000</v>
      </c>
      <c r="R18" s="10">
        <v>152000</v>
      </c>
    </row>
  </sheetData>
  <mergeCells count="3">
    <mergeCell ref="A1:C1"/>
    <mergeCell ref="N1:P1"/>
    <mergeCell ref="T1:V1"/>
  </mergeCells>
  <pageMargins left="0.7" right="0.7" top="0.75" bottom="0.75" header="0.3" footer="0.3"/>
  <pageSetup paperSize="9" orientation="portrait" verticalDpi="0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30C4-192F-4B0A-919E-BF2F9B72B492}">
  <sheetPr codeName="Sheet6"/>
  <dimension ref="A1:O19"/>
  <sheetViews>
    <sheetView zoomScaleNormal="100" workbookViewId="0">
      <selection activeCell="F23" sqref="F23"/>
    </sheetView>
  </sheetViews>
  <sheetFormatPr defaultRowHeight="15" outlineLevelRow="2" x14ac:dyDescent="0.25"/>
  <cols>
    <col min="6" max="6" width="17" customWidth="1"/>
    <col min="12" max="12" width="10.42578125" customWidth="1"/>
  </cols>
  <sheetData>
    <row r="1" spans="1:9" ht="15.75" thickBot="1" x14ac:dyDescent="0.3">
      <c r="A1" s="46" t="s">
        <v>65</v>
      </c>
      <c r="B1" s="46"/>
      <c r="C1" s="46"/>
      <c r="G1" s="56" t="s">
        <v>91</v>
      </c>
      <c r="H1" s="57"/>
      <c r="I1" s="58"/>
    </row>
    <row r="2" spans="1:9" x14ac:dyDescent="0.25">
      <c r="A2" t="s">
        <v>66</v>
      </c>
      <c r="B2" t="s">
        <v>0</v>
      </c>
      <c r="C2" t="s">
        <v>55</v>
      </c>
      <c r="G2" s="54" t="s">
        <v>66</v>
      </c>
      <c r="H2" s="4" t="s">
        <v>0</v>
      </c>
      <c r="I2" s="55" t="s">
        <v>55</v>
      </c>
    </row>
    <row r="3" spans="1:9" outlineLevel="2" x14ac:dyDescent="0.25">
      <c r="A3">
        <v>10</v>
      </c>
      <c r="B3" t="s">
        <v>38</v>
      </c>
      <c r="C3">
        <v>10000</v>
      </c>
      <c r="G3" s="49">
        <v>10</v>
      </c>
      <c r="H3" s="1" t="s">
        <v>38</v>
      </c>
      <c r="I3" s="50">
        <v>10000</v>
      </c>
    </row>
    <row r="4" spans="1:9" outlineLevel="2" x14ac:dyDescent="0.25">
      <c r="A4">
        <v>10</v>
      </c>
      <c r="B4" t="s">
        <v>42</v>
      </c>
      <c r="C4">
        <v>70000</v>
      </c>
      <c r="G4" s="49">
        <v>10</v>
      </c>
      <c r="H4" s="1" t="s">
        <v>41</v>
      </c>
      <c r="I4" s="50">
        <v>20000</v>
      </c>
    </row>
    <row r="5" spans="1:9" outlineLevel="2" x14ac:dyDescent="0.25">
      <c r="A5">
        <v>10</v>
      </c>
      <c r="B5" t="s">
        <v>70</v>
      </c>
      <c r="C5">
        <v>80000</v>
      </c>
      <c r="G5" s="49">
        <v>10</v>
      </c>
      <c r="H5" s="1" t="s">
        <v>89</v>
      </c>
      <c r="I5" s="50">
        <v>70000</v>
      </c>
    </row>
    <row r="6" spans="1:9" outlineLevel="1" x14ac:dyDescent="0.25">
      <c r="G6" s="51" t="s">
        <v>71</v>
      </c>
      <c r="H6" s="1"/>
      <c r="I6" s="50">
        <f>SUBTOTAL(9,I3:I5)</f>
        <v>100000</v>
      </c>
    </row>
    <row r="7" spans="1:9" outlineLevel="2" x14ac:dyDescent="0.25">
      <c r="A7" s="11" t="s">
        <v>71</v>
      </c>
      <c r="C7">
        <f>SUBTOTAL(9,C3:C5)</f>
        <v>160000</v>
      </c>
      <c r="G7" s="49">
        <v>20</v>
      </c>
      <c r="H7" s="1" t="s">
        <v>40</v>
      </c>
      <c r="I7" s="50">
        <v>90000</v>
      </c>
    </row>
    <row r="8" spans="1:9" outlineLevel="2" x14ac:dyDescent="0.25">
      <c r="A8">
        <v>20</v>
      </c>
      <c r="B8" t="s">
        <v>67</v>
      </c>
      <c r="C8">
        <v>20000</v>
      </c>
      <c r="G8" s="49">
        <v>20</v>
      </c>
      <c r="H8" s="1" t="s">
        <v>89</v>
      </c>
      <c r="I8" s="50">
        <v>50000</v>
      </c>
    </row>
    <row r="9" spans="1:9" outlineLevel="2" x14ac:dyDescent="0.25">
      <c r="A9">
        <v>20</v>
      </c>
      <c r="B9" t="s">
        <v>42</v>
      </c>
      <c r="C9">
        <v>50000</v>
      </c>
      <c r="G9" s="49">
        <v>20</v>
      </c>
      <c r="H9" s="1" t="s">
        <v>93</v>
      </c>
      <c r="I9" s="50">
        <v>60000</v>
      </c>
    </row>
    <row r="10" spans="1:9" outlineLevel="1" x14ac:dyDescent="0.25">
      <c r="G10" s="51" t="s">
        <v>72</v>
      </c>
      <c r="H10" s="1"/>
      <c r="I10" s="50">
        <f>SUBTOTAL(9,I7:I9)</f>
        <v>200000</v>
      </c>
    </row>
    <row r="11" spans="1:9" outlineLevel="2" x14ac:dyDescent="0.25">
      <c r="A11">
        <v>20</v>
      </c>
      <c r="B11" t="s">
        <v>69</v>
      </c>
      <c r="C11">
        <v>60000</v>
      </c>
      <c r="G11" s="49">
        <v>30</v>
      </c>
      <c r="H11" s="1" t="s">
        <v>92</v>
      </c>
      <c r="I11" s="50">
        <v>40000</v>
      </c>
    </row>
    <row r="12" spans="1:9" outlineLevel="2" x14ac:dyDescent="0.25">
      <c r="A12" s="11" t="s">
        <v>72</v>
      </c>
      <c r="C12">
        <f>SUBTOTAL(9,C8:C11)</f>
        <v>130000</v>
      </c>
      <c r="G12" s="49">
        <v>30</v>
      </c>
      <c r="H12" s="1" t="s">
        <v>39</v>
      </c>
      <c r="I12" s="50">
        <v>80000</v>
      </c>
    </row>
    <row r="13" spans="1:9" outlineLevel="2" x14ac:dyDescent="0.25">
      <c r="A13">
        <v>30</v>
      </c>
      <c r="B13" t="s">
        <v>68</v>
      </c>
      <c r="C13">
        <v>30000</v>
      </c>
      <c r="G13" s="49">
        <v>30</v>
      </c>
      <c r="H13" s="1" t="s">
        <v>39</v>
      </c>
      <c r="I13" s="50">
        <v>30000</v>
      </c>
    </row>
    <row r="14" spans="1:9" outlineLevel="1" x14ac:dyDescent="0.25">
      <c r="G14" s="52" t="s">
        <v>73</v>
      </c>
      <c r="H14" s="21"/>
      <c r="I14" s="28">
        <f>SUBTOTAL(9,I11:I13)</f>
        <v>150000</v>
      </c>
    </row>
    <row r="15" spans="1:9" ht="15.75" thickBot="1" x14ac:dyDescent="0.3">
      <c r="G15" s="53" t="s">
        <v>62</v>
      </c>
      <c r="H15" s="30"/>
      <c r="I15" s="31">
        <f>SUBTOTAL(9,I3:I13)</f>
        <v>450000</v>
      </c>
    </row>
    <row r="16" spans="1:9" outlineLevel="2" x14ac:dyDescent="0.25">
      <c r="A16">
        <v>30</v>
      </c>
      <c r="B16" t="s">
        <v>42</v>
      </c>
      <c r="C16">
        <v>40000</v>
      </c>
    </row>
    <row r="17" spans="1:15" outlineLevel="2" x14ac:dyDescent="0.25">
      <c r="A17">
        <v>30</v>
      </c>
      <c r="B17" t="s">
        <v>39</v>
      </c>
      <c r="C17">
        <v>90000</v>
      </c>
      <c r="O17" t="s">
        <v>90</v>
      </c>
    </row>
    <row r="18" spans="1:15" outlineLevel="1" x14ac:dyDescent="0.25">
      <c r="A18" s="11" t="s">
        <v>73</v>
      </c>
      <c r="C18">
        <f>SUBTOTAL(9,C13:C17)</f>
        <v>160000</v>
      </c>
    </row>
    <row r="19" spans="1:15" x14ac:dyDescent="0.25">
      <c r="A19" s="11" t="s">
        <v>62</v>
      </c>
      <c r="C19">
        <f>SUBTOTAL(9,C3:C17)</f>
        <v>450000</v>
      </c>
    </row>
  </sheetData>
  <sortState xmlns:xlrd2="http://schemas.microsoft.com/office/spreadsheetml/2017/richdata2" ref="G3:I13">
    <sortCondition ref="G3:G13"/>
  </sortState>
  <mergeCells count="2">
    <mergeCell ref="A1:C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E878-5B8D-42E8-B346-0F9BD43197C0}">
  <sheetPr codeName="Sheet7"/>
  <dimension ref="A1:K10"/>
  <sheetViews>
    <sheetView workbookViewId="0">
      <selection activeCell="K4" sqref="K4"/>
    </sheetView>
  </sheetViews>
  <sheetFormatPr defaultRowHeight="15" x14ac:dyDescent="0.25"/>
  <sheetData>
    <row r="1" spans="1:11" x14ac:dyDescent="0.25">
      <c r="A1" t="s">
        <v>66</v>
      </c>
      <c r="B1" t="s">
        <v>0</v>
      </c>
      <c r="C1" t="s">
        <v>55</v>
      </c>
      <c r="E1" t="s">
        <v>76</v>
      </c>
      <c r="G1" t="s">
        <v>66</v>
      </c>
      <c r="H1" t="s">
        <v>0</v>
      </c>
      <c r="I1" t="s">
        <v>55</v>
      </c>
      <c r="K1" t="s">
        <v>74</v>
      </c>
    </row>
    <row r="2" spans="1:11" x14ac:dyDescent="0.25">
      <c r="A2">
        <v>10</v>
      </c>
      <c r="B2" t="s">
        <v>38</v>
      </c>
      <c r="C2">
        <v>10000</v>
      </c>
      <c r="G2">
        <v>10</v>
      </c>
      <c r="H2" t="s">
        <v>38</v>
      </c>
      <c r="I2">
        <v>10000</v>
      </c>
    </row>
    <row r="3" spans="1:11" x14ac:dyDescent="0.25">
      <c r="A3">
        <v>10</v>
      </c>
      <c r="B3" t="s">
        <v>42</v>
      </c>
      <c r="C3">
        <v>70000</v>
      </c>
      <c r="G3">
        <v>10</v>
      </c>
      <c r="H3" t="s">
        <v>42</v>
      </c>
      <c r="I3">
        <v>70000</v>
      </c>
    </row>
    <row r="4" spans="1:11" x14ac:dyDescent="0.25">
      <c r="A4">
        <v>10</v>
      </c>
      <c r="B4" t="s">
        <v>70</v>
      </c>
      <c r="C4">
        <v>80000</v>
      </c>
      <c r="G4">
        <v>10</v>
      </c>
      <c r="H4" t="s">
        <v>95</v>
      </c>
      <c r="I4">
        <v>80000</v>
      </c>
    </row>
    <row r="5" spans="1:11" x14ac:dyDescent="0.25">
      <c r="A5">
        <v>20</v>
      </c>
      <c r="B5" t="s">
        <v>67</v>
      </c>
      <c r="C5">
        <v>20000</v>
      </c>
      <c r="G5">
        <v>20</v>
      </c>
      <c r="H5" t="s">
        <v>67</v>
      </c>
      <c r="I5">
        <v>20000</v>
      </c>
    </row>
    <row r="6" spans="1:11" x14ac:dyDescent="0.25">
      <c r="A6">
        <v>20</v>
      </c>
      <c r="B6" t="s">
        <v>42</v>
      </c>
      <c r="C6">
        <v>50000</v>
      </c>
      <c r="G6">
        <v>20</v>
      </c>
      <c r="H6" t="s">
        <v>42</v>
      </c>
      <c r="I6">
        <v>50000</v>
      </c>
    </row>
    <row r="7" spans="1:11" x14ac:dyDescent="0.25">
      <c r="A7">
        <v>20</v>
      </c>
      <c r="B7" t="s">
        <v>69</v>
      </c>
      <c r="C7">
        <v>60000</v>
      </c>
      <c r="G7">
        <v>20</v>
      </c>
      <c r="H7" t="s">
        <v>69</v>
      </c>
      <c r="I7">
        <v>60000</v>
      </c>
    </row>
    <row r="8" spans="1:11" x14ac:dyDescent="0.25">
      <c r="A8">
        <v>30</v>
      </c>
      <c r="B8" t="s">
        <v>68</v>
      </c>
      <c r="C8">
        <v>30000</v>
      </c>
      <c r="G8">
        <v>30</v>
      </c>
      <c r="H8" t="s">
        <v>38</v>
      </c>
      <c r="I8">
        <v>30000</v>
      </c>
    </row>
    <row r="9" spans="1:11" x14ac:dyDescent="0.25">
      <c r="A9">
        <v>30</v>
      </c>
      <c r="B9" t="s">
        <v>42</v>
      </c>
      <c r="C9">
        <v>40000</v>
      </c>
      <c r="G9">
        <v>30</v>
      </c>
      <c r="H9" t="s">
        <v>42</v>
      </c>
      <c r="I9">
        <v>40000</v>
      </c>
    </row>
    <row r="10" spans="1:11" x14ac:dyDescent="0.25">
      <c r="A10">
        <v>30</v>
      </c>
      <c r="B10" t="s">
        <v>39</v>
      </c>
      <c r="C10">
        <v>90000</v>
      </c>
      <c r="G10">
        <v>30</v>
      </c>
      <c r="H10" t="s">
        <v>39</v>
      </c>
      <c r="I10">
        <v>90000</v>
      </c>
    </row>
  </sheetData>
  <sortState xmlns:xlrd2="http://schemas.microsoft.com/office/spreadsheetml/2017/richdata2" ref="G2:I7">
    <sortCondition ref="G2:G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F8B6-A0F7-4987-8B4A-C3B799D5E008}">
  <sheetPr codeName="Sheet8" filterMode="1"/>
  <dimension ref="A1:M10"/>
  <sheetViews>
    <sheetView workbookViewId="0">
      <selection activeCell="G15" sqref="G15"/>
    </sheetView>
  </sheetViews>
  <sheetFormatPr defaultRowHeight="15" x14ac:dyDescent="0.25"/>
  <sheetData>
    <row r="1" spans="1:13" x14ac:dyDescent="0.25">
      <c r="A1" t="s">
        <v>66</v>
      </c>
      <c r="B1" t="s">
        <v>0</v>
      </c>
      <c r="C1" t="s">
        <v>55</v>
      </c>
      <c r="G1" t="s">
        <v>75</v>
      </c>
    </row>
    <row r="2" spans="1:13" hidden="1" x14ac:dyDescent="0.25">
      <c r="A2">
        <v>10</v>
      </c>
      <c r="B2" t="s">
        <v>38</v>
      </c>
      <c r="C2">
        <v>10000</v>
      </c>
    </row>
    <row r="3" spans="1:13" x14ac:dyDescent="0.25">
      <c r="A3">
        <v>10</v>
      </c>
      <c r="B3" t="s">
        <v>42</v>
      </c>
      <c r="C3">
        <v>70000</v>
      </c>
    </row>
    <row r="4" spans="1:13" x14ac:dyDescent="0.25">
      <c r="A4">
        <v>10</v>
      </c>
      <c r="B4" t="s">
        <v>70</v>
      </c>
      <c r="C4">
        <v>80000</v>
      </c>
    </row>
    <row r="5" spans="1:13" hidden="1" x14ac:dyDescent="0.25">
      <c r="A5">
        <v>20</v>
      </c>
      <c r="B5" t="s">
        <v>67</v>
      </c>
      <c r="C5">
        <v>20000</v>
      </c>
      <c r="F5" t="s">
        <v>55</v>
      </c>
    </row>
    <row r="6" spans="1:13" x14ac:dyDescent="0.25">
      <c r="A6">
        <v>20</v>
      </c>
      <c r="B6" t="s">
        <v>42</v>
      </c>
      <c r="C6">
        <v>50000</v>
      </c>
      <c r="F6" t="s">
        <v>74</v>
      </c>
    </row>
    <row r="7" spans="1:13" x14ac:dyDescent="0.25">
      <c r="A7">
        <v>20</v>
      </c>
      <c r="B7" t="s">
        <v>69</v>
      </c>
      <c r="C7">
        <v>60000</v>
      </c>
    </row>
    <row r="8" spans="1:13" hidden="1" x14ac:dyDescent="0.25">
      <c r="A8">
        <v>30</v>
      </c>
      <c r="B8" t="s">
        <v>68</v>
      </c>
      <c r="C8">
        <v>30000</v>
      </c>
      <c r="K8">
        <v>10</v>
      </c>
      <c r="L8" t="s">
        <v>70</v>
      </c>
      <c r="M8">
        <v>80000</v>
      </c>
    </row>
    <row r="9" spans="1:13" hidden="1" x14ac:dyDescent="0.25">
      <c r="A9">
        <v>30</v>
      </c>
      <c r="B9" t="s">
        <v>42</v>
      </c>
      <c r="C9">
        <v>40000</v>
      </c>
      <c r="K9">
        <v>20</v>
      </c>
      <c r="L9" t="s">
        <v>42</v>
      </c>
      <c r="M9">
        <v>50000</v>
      </c>
    </row>
    <row r="10" spans="1:13" x14ac:dyDescent="0.25">
      <c r="A10">
        <v>30</v>
      </c>
      <c r="B10" t="s">
        <v>39</v>
      </c>
      <c r="C10">
        <v>90000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4E1A-F0BF-4A99-ADA9-B27A8875600E}">
  <sheetPr codeName="Sheet9"/>
  <dimension ref="A1:R7"/>
  <sheetViews>
    <sheetView workbookViewId="0">
      <selection activeCell="L1" sqref="L1:N7"/>
    </sheetView>
  </sheetViews>
  <sheetFormatPr defaultRowHeight="15" x14ac:dyDescent="0.25"/>
  <cols>
    <col min="19" max="19" width="9.28515625" customWidth="1"/>
  </cols>
  <sheetData>
    <row r="1" spans="1:18" x14ac:dyDescent="0.25">
      <c r="A1" t="s">
        <v>66</v>
      </c>
      <c r="B1" t="s">
        <v>0</v>
      </c>
      <c r="C1" t="s">
        <v>55</v>
      </c>
      <c r="L1" s="24" t="s">
        <v>66</v>
      </c>
      <c r="M1" s="25" t="s">
        <v>0</v>
      </c>
      <c r="N1" s="26" t="s">
        <v>55</v>
      </c>
      <c r="P1" t="s">
        <v>66</v>
      </c>
      <c r="Q1" t="s">
        <v>0</v>
      </c>
      <c r="R1" t="s">
        <v>55</v>
      </c>
    </row>
    <row r="2" spans="1:18" x14ac:dyDescent="0.25">
      <c r="A2">
        <v>10</v>
      </c>
      <c r="B2" t="s">
        <v>95</v>
      </c>
      <c r="C2">
        <v>10000</v>
      </c>
      <c r="E2" t="s">
        <v>98</v>
      </c>
      <c r="L2" s="27">
        <v>10</v>
      </c>
      <c r="M2" s="21" t="s">
        <v>95</v>
      </c>
      <c r="N2" s="28">
        <v>10000</v>
      </c>
      <c r="P2">
        <v>10</v>
      </c>
      <c r="Q2" t="s">
        <v>95</v>
      </c>
      <c r="R2">
        <v>10000</v>
      </c>
    </row>
    <row r="3" spans="1:18" x14ac:dyDescent="0.25">
      <c r="A3">
        <v>10</v>
      </c>
      <c r="B3" t="s">
        <v>96</v>
      </c>
      <c r="C3">
        <v>40000</v>
      </c>
      <c r="L3" s="27">
        <v>10</v>
      </c>
      <c r="M3" s="21" t="s">
        <v>96</v>
      </c>
      <c r="N3" s="28">
        <v>40000</v>
      </c>
      <c r="P3">
        <v>10</v>
      </c>
      <c r="Q3" t="s">
        <v>96</v>
      </c>
      <c r="R3">
        <v>40000</v>
      </c>
    </row>
    <row r="4" spans="1:18" x14ac:dyDescent="0.25">
      <c r="A4">
        <v>20</v>
      </c>
      <c r="B4" t="s">
        <v>41</v>
      </c>
      <c r="C4">
        <v>20000</v>
      </c>
      <c r="L4" s="27">
        <v>20</v>
      </c>
      <c r="M4" s="21" t="s">
        <v>41</v>
      </c>
      <c r="N4" s="28">
        <v>20000</v>
      </c>
      <c r="P4">
        <v>20</v>
      </c>
      <c r="Q4" t="s">
        <v>41</v>
      </c>
      <c r="R4">
        <v>20000</v>
      </c>
    </row>
    <row r="5" spans="1:18" x14ac:dyDescent="0.25">
      <c r="A5">
        <v>20</v>
      </c>
      <c r="B5" t="s">
        <v>97</v>
      </c>
      <c r="C5">
        <v>50000</v>
      </c>
      <c r="L5" s="27">
        <v>20</v>
      </c>
      <c r="M5" s="21" t="s">
        <v>97</v>
      </c>
      <c r="N5" s="28">
        <v>50000</v>
      </c>
      <c r="P5">
        <v>20</v>
      </c>
      <c r="Q5" t="s">
        <v>97</v>
      </c>
      <c r="R5">
        <v>50000</v>
      </c>
    </row>
    <row r="6" spans="1:18" x14ac:dyDescent="0.25">
      <c r="A6">
        <v>30</v>
      </c>
      <c r="B6" t="s">
        <v>89</v>
      </c>
      <c r="C6">
        <v>30000</v>
      </c>
      <c r="L6" s="27">
        <v>30</v>
      </c>
      <c r="M6" s="21" t="s">
        <v>89</v>
      </c>
      <c r="N6" s="28">
        <v>30000</v>
      </c>
      <c r="P6">
        <v>30</v>
      </c>
      <c r="Q6" t="s">
        <v>89</v>
      </c>
      <c r="R6">
        <v>30000</v>
      </c>
    </row>
    <row r="7" spans="1:18" ht="15.75" thickBot="1" x14ac:dyDescent="0.3">
      <c r="A7">
        <v>30</v>
      </c>
      <c r="B7" t="s">
        <v>95</v>
      </c>
      <c r="C7">
        <v>60000</v>
      </c>
      <c r="L7" s="29">
        <v>30</v>
      </c>
      <c r="M7" s="30" t="s">
        <v>95</v>
      </c>
      <c r="N7" s="31">
        <v>60000</v>
      </c>
      <c r="P7">
        <v>30</v>
      </c>
      <c r="Q7" t="s">
        <v>95</v>
      </c>
      <c r="R7">
        <v>60000</v>
      </c>
    </row>
  </sheetData>
  <sortState xmlns:xlrd2="http://schemas.microsoft.com/office/spreadsheetml/2017/richdata2" ref="A2:C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3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Chart1</vt:lpstr>
      <vt:lpstr>a</vt:lpstr>
      <vt:lpstr>aa</vt:lpstr>
      <vt:lpstr>aaa</vt:lpstr>
      <vt:lpstr>aue</vt:lpstr>
      <vt:lpstr>Sheet25!Criteria</vt:lpstr>
      <vt:lpstr>Sheet7!Criteria</vt:lpstr>
      <vt:lpstr>Sheet8!Criteria</vt:lpstr>
      <vt:lpstr>Sheet9!Criteria</vt:lpstr>
      <vt:lpstr>Sheet25!Extract</vt:lpstr>
      <vt:lpstr>Sheet7!Extract</vt:lpstr>
      <vt:lpstr>Sheet8!Extract</vt:lpstr>
      <vt:lpstr>Sheet9!Extract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cp:lastModifiedBy>bhavya</cp:lastModifiedBy>
  <dcterms:created xsi:type="dcterms:W3CDTF">2020-11-30T16:16:08Z</dcterms:created>
  <dcterms:modified xsi:type="dcterms:W3CDTF">2020-12-09T18:06:16Z</dcterms:modified>
</cp:coreProperties>
</file>