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Cours\Cours\S5\"/>
    </mc:Choice>
  </mc:AlternateContent>
  <xr:revisionPtr revIDLastSave="0" documentId="13_ncr:1_{50C0E5AE-388F-43A8-A708-C404B1EB868C}" xr6:coauthVersionLast="47" xr6:coauthVersionMax="47" xr10:uidLastSave="{00000000-0000-0000-0000-000000000000}"/>
  <bookViews>
    <workbookView xWindow="-120" yWindow="-120" windowWidth="38640" windowHeight="21120" xr2:uid="{0FF3573C-649F-47D5-9BDB-EB182EC89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D5" i="1"/>
  <c r="K9" i="1"/>
  <c r="E3" i="1"/>
  <c r="K6" i="1"/>
  <c r="C6" i="1"/>
  <c r="J5" i="1"/>
  <c r="J6" i="1" s="1"/>
  <c r="J9" i="1" s="1"/>
  <c r="I5" i="1"/>
  <c r="I6" i="1" s="1"/>
  <c r="I9" i="1" s="1"/>
  <c r="H5" i="1"/>
  <c r="G5" i="1"/>
  <c r="F5" i="1"/>
  <c r="F6" i="1" s="1"/>
  <c r="F9" i="1" s="1"/>
  <c r="K3" i="1"/>
  <c r="G3" i="1"/>
  <c r="F3" i="1"/>
  <c r="D3" i="1"/>
  <c r="C3" i="1"/>
  <c r="E4" i="1" l="1"/>
  <c r="E6" i="1" s="1"/>
  <c r="B6" i="1" s="1"/>
  <c r="G4" i="1"/>
  <c r="G6" i="1" s="1"/>
  <c r="G9" i="1" s="1"/>
  <c r="D6" i="1"/>
  <c r="H6" i="1"/>
  <c r="H9" i="1" s="1"/>
</calcChain>
</file>

<file path=xl/sharedStrings.xml><?xml version="1.0" encoding="utf-8"?>
<sst xmlns="http://schemas.openxmlformats.org/spreadsheetml/2006/main" count="25" uniqueCount="22">
  <si>
    <t>Charges par nature</t>
  </si>
  <si>
    <t>Total</t>
  </si>
  <si>
    <t>Gestion du personnel</t>
  </si>
  <si>
    <t>Gestion des matériels</t>
  </si>
  <si>
    <t>Gest des Batiments</t>
  </si>
  <si>
    <t>Approvissionnement</t>
  </si>
  <si>
    <t>Atelier 1</t>
  </si>
  <si>
    <t>Atelier 2</t>
  </si>
  <si>
    <t>Atelier 3</t>
  </si>
  <si>
    <t>Atelier 4</t>
  </si>
  <si>
    <t>Distribution</t>
  </si>
  <si>
    <t>Totaux répartition primaire</t>
  </si>
  <si>
    <t>Gestion des bâtiments</t>
  </si>
  <si>
    <t>Totaux répart. secondaire</t>
  </si>
  <si>
    <t>Nature Unité d'Œuvre</t>
  </si>
  <si>
    <t>Nombre Unités d'Oeuvre</t>
  </si>
  <si>
    <t>Coût Unité d'Oeuvre</t>
  </si>
  <si>
    <t>1 k€ acheté</t>
  </si>
  <si>
    <t>H MOD</t>
  </si>
  <si>
    <t>H de MOD</t>
  </si>
  <si>
    <t>H Machine</t>
  </si>
  <si>
    <t>10€ de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</si>
</sst>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4"/>
      <color rgb="FF3F3F76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9C5700"/>
      <name val="Aptos Narrow"/>
      <family val="2"/>
      <scheme val="minor"/>
    </font>
    <font>
      <b/>
      <sz val="14"/>
      <color rgb="FFFA7D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4" fillId="3" borderId="1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1" applyFont="1" applyBorder="1" applyAlignment="1">
      <alignment horizontal="left" vertical="center"/>
    </xf>
    <xf numFmtId="0" fontId="6" fillId="2" borderId="0" xfId="1" applyFont="1" applyAlignment="1">
      <alignment horizontal="left" vertical="center"/>
    </xf>
    <xf numFmtId="3" fontId="6" fillId="2" borderId="0" xfId="1" applyNumberFormat="1" applyFont="1" applyAlignment="1">
      <alignment horizontal="left" vertical="center"/>
    </xf>
    <xf numFmtId="0" fontId="7" fillId="4" borderId="1" xfId="3" applyFont="1" applyAlignment="1">
      <alignment horizontal="left" vertical="center"/>
    </xf>
    <xf numFmtId="3" fontId="7" fillId="4" borderId="1" xfId="3" applyNumberFormat="1" applyFont="1" applyAlignment="1">
      <alignment horizontal="left" vertical="center"/>
    </xf>
  </cellXfs>
  <cellStyles count="4">
    <cellStyle name="Calculation" xfId="3" builtinId="22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A5EEB-C609-414A-BE04-6D97DB2BD374}">
  <dimension ref="A1:K9"/>
  <sheetViews>
    <sheetView tabSelected="1" workbookViewId="0">
      <selection activeCell="E11" sqref="E11"/>
    </sheetView>
  </sheetViews>
  <sheetFormatPr defaultColWidth="30.7109375" defaultRowHeight="20.100000000000001" customHeight="1" x14ac:dyDescent="0.25"/>
  <cols>
    <col min="1" max="16384" width="30.7109375" style="2"/>
  </cols>
  <sheetData>
    <row r="1" spans="1:1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0.100000000000001" customHeight="1" x14ac:dyDescent="0.25">
      <c r="A2" s="3" t="s">
        <v>11</v>
      </c>
      <c r="B2" s="4">
        <v>5452500</v>
      </c>
      <c r="C2" s="5">
        <v>580000</v>
      </c>
      <c r="D2" s="5">
        <v>308000</v>
      </c>
      <c r="E2" s="5">
        <v>247000</v>
      </c>
      <c r="F2" s="5">
        <v>112000</v>
      </c>
      <c r="G2" s="5">
        <v>461000</v>
      </c>
      <c r="H2" s="5">
        <v>248000</v>
      </c>
      <c r="I2" s="5">
        <v>1078200</v>
      </c>
      <c r="J2" s="5">
        <v>1014000</v>
      </c>
      <c r="K2" s="4">
        <v>1404300</v>
      </c>
    </row>
    <row r="3" spans="1:11" ht="20.100000000000001" customHeight="1" x14ac:dyDescent="0.25">
      <c r="A3" s="1" t="s">
        <v>2</v>
      </c>
      <c r="B3" s="7"/>
      <c r="C3" s="7">
        <f>-C2</f>
        <v>-580000</v>
      </c>
      <c r="D3" s="6">
        <f>0.1*C2</f>
        <v>58000</v>
      </c>
      <c r="E3" s="6">
        <f>0.05*C2</f>
        <v>29000</v>
      </c>
      <c r="F3" s="6">
        <f>0.2*C2</f>
        <v>116000</v>
      </c>
      <c r="G3" s="6">
        <f>0.25*C2</f>
        <v>145000</v>
      </c>
      <c r="H3" s="6"/>
      <c r="I3" s="6"/>
      <c r="J3" s="6"/>
      <c r="K3" s="6">
        <f>0.4*C2</f>
        <v>232000</v>
      </c>
    </row>
    <row r="4" spans="1:11" ht="20.100000000000001" customHeight="1" x14ac:dyDescent="0.25">
      <c r="A4" s="1" t="s">
        <v>3</v>
      </c>
      <c r="B4" s="6"/>
      <c r="C4" s="6"/>
      <c r="D4" s="6">
        <v>-368453.60800000001</v>
      </c>
      <c r="E4" s="6">
        <f>0.2*-D4</f>
        <v>73690.721600000004</v>
      </c>
      <c r="F4" s="6"/>
      <c r="G4" s="6">
        <f>-0.4*D4</f>
        <v>147381.44320000001</v>
      </c>
      <c r="H4" s="6">
        <f>-0.4*D4</f>
        <v>147381.44320000001</v>
      </c>
      <c r="I4" s="6"/>
      <c r="J4" s="6"/>
      <c r="K4" s="6"/>
    </row>
    <row r="5" spans="1:11" ht="20.100000000000001" customHeight="1" x14ac:dyDescent="0.25">
      <c r="A5" s="1" t="s">
        <v>12</v>
      </c>
      <c r="B5" s="6"/>
      <c r="C5" s="6"/>
      <c r="D5" s="6">
        <f>0.15*-E5</f>
        <v>45340.206150000005</v>
      </c>
      <c r="E5" s="6">
        <v>-302268.04100000003</v>
      </c>
      <c r="F5" s="6">
        <f>-0.15*E5</f>
        <v>45340.206150000005</v>
      </c>
      <c r="G5" s="6">
        <f>-0.2*E5</f>
        <v>60453.60820000001</v>
      </c>
      <c r="H5" s="6">
        <f>-0.2*E5</f>
        <v>60453.60820000001</v>
      </c>
      <c r="I5" s="6">
        <f>-0.2*E5</f>
        <v>60453.60820000001</v>
      </c>
      <c r="J5" s="6">
        <f>-0.1*E5</f>
        <v>30226.804100000005</v>
      </c>
      <c r="K5" s="6"/>
    </row>
    <row r="6" spans="1:11" ht="20.100000000000001" customHeight="1" x14ac:dyDescent="0.25">
      <c r="A6" s="1" t="s">
        <v>13</v>
      </c>
      <c r="B6" s="6">
        <f>C6+D6+E6+F6+G6+H6+I6+J6+K6</f>
        <v>5452500</v>
      </c>
      <c r="C6" s="7">
        <f>C3+C4+C5+C2</f>
        <v>0</v>
      </c>
      <c r="D6" s="7">
        <f t="shared" ref="D6:K6" si="0">D3+D4+D5+D2</f>
        <v>42886.598149999976</v>
      </c>
      <c r="E6" s="7">
        <f t="shared" si="0"/>
        <v>47422.680599999963</v>
      </c>
      <c r="F6" s="7">
        <f t="shared" si="0"/>
        <v>273340.20614999998</v>
      </c>
      <c r="G6" s="7">
        <f t="shared" si="0"/>
        <v>813835.0514</v>
      </c>
      <c r="H6" s="7">
        <f t="shared" si="0"/>
        <v>455835.0514</v>
      </c>
      <c r="I6" s="7">
        <f t="shared" si="0"/>
        <v>1138653.6081999999</v>
      </c>
      <c r="J6" s="7">
        <f t="shared" si="0"/>
        <v>1044226.8041</v>
      </c>
      <c r="K6" s="7">
        <f t="shared" si="0"/>
        <v>1636300</v>
      </c>
    </row>
    <row r="7" spans="1:11" ht="30" customHeight="1" x14ac:dyDescent="0.25">
      <c r="A7" s="1" t="s">
        <v>14</v>
      </c>
      <c r="B7" s="1"/>
      <c r="C7" s="1"/>
      <c r="D7" s="1"/>
      <c r="E7" s="1"/>
      <c r="F7" s="1" t="s">
        <v>17</v>
      </c>
      <c r="G7" s="1" t="s">
        <v>18</v>
      </c>
      <c r="H7" s="1" t="s">
        <v>18</v>
      </c>
      <c r="I7" s="1" t="s">
        <v>19</v>
      </c>
      <c r="J7" s="1" t="s">
        <v>20</v>
      </c>
      <c r="K7" s="1" t="s">
        <v>21</v>
      </c>
    </row>
    <row r="8" spans="1:11" ht="20.100000000000001" customHeight="1" x14ac:dyDescent="0.25">
      <c r="A8" s="1" t="s">
        <v>15</v>
      </c>
      <c r="B8" s="6"/>
      <c r="C8" s="6"/>
      <c r="D8" s="6"/>
      <c r="E8" s="6"/>
      <c r="F8" s="6">
        <v>23500</v>
      </c>
      <c r="G8" s="6">
        <v>4230</v>
      </c>
      <c r="H8" s="6">
        <v>4875</v>
      </c>
      <c r="I8" s="6">
        <v>13500</v>
      </c>
      <c r="J8" s="6">
        <v>120</v>
      </c>
      <c r="K8" s="6">
        <v>1364000</v>
      </c>
    </row>
    <row r="9" spans="1:11" ht="20.100000000000001" customHeight="1" x14ac:dyDescent="0.25">
      <c r="A9" s="1" t="s">
        <v>16</v>
      </c>
      <c r="B9" s="6"/>
      <c r="C9" s="6"/>
      <c r="D9" s="6"/>
      <c r="E9" s="6"/>
      <c r="F9" s="6">
        <f>F6/F8</f>
        <v>11.631498134042552</v>
      </c>
      <c r="G9" s="6">
        <f t="shared" ref="G9:K9" si="1">G6/G8</f>
        <v>192.39599323877067</v>
      </c>
      <c r="H9" s="6">
        <f t="shared" si="1"/>
        <v>93.50462592820513</v>
      </c>
      <c r="I9" s="6">
        <f t="shared" si="1"/>
        <v>84.344711718518511</v>
      </c>
      <c r="J9" s="6">
        <f t="shared" si="1"/>
        <v>8701.8900341666667</v>
      </c>
      <c r="K9" s="6">
        <f t="shared" si="1"/>
        <v>1.1996334310850441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Vera</dc:creator>
  <cp:lastModifiedBy>Nicolas Vera</cp:lastModifiedBy>
  <dcterms:created xsi:type="dcterms:W3CDTF">2024-09-22T08:24:57Z</dcterms:created>
  <dcterms:modified xsi:type="dcterms:W3CDTF">2024-09-22T11:26:39Z</dcterms:modified>
</cp:coreProperties>
</file>