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oj\OneDrive\Área de Trabalho\grupo AJPDS\"/>
    </mc:Choice>
  </mc:AlternateContent>
  <xr:revisionPtr revIDLastSave="0" documentId="13_ncr:1_{0DD2EF3D-9E8F-4B31-9A3A-4E8724EF2075}" xr6:coauthVersionLast="47" xr6:coauthVersionMax="47" xr10:uidLastSave="{00000000-0000-0000-0000-000000000000}"/>
  <bookViews>
    <workbookView xWindow="-120" yWindow="-120" windowWidth="20730" windowHeight="11160" xr2:uid="{EC06507B-1DDA-4DC7-8B52-4DA44D48A96C}"/>
  </bookViews>
  <sheets>
    <sheet name="Planilha1" sheetId="1" r:id="rId1"/>
    <sheet name="Planilha3" sheetId="3" r:id="rId2"/>
  </sheets>
  <definedNames>
    <definedName name="_xlchart.v1.0" hidden="1">Planilha1!$B$38:$B$43</definedName>
    <definedName name="_xlchart.v1.1" hidden="1">Planilha1!$C$38:$C$43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15" i="1"/>
  <c r="C14" i="1"/>
  <c r="C13" i="1"/>
  <c r="C16" i="1" s="1"/>
  <c r="J10" i="3"/>
  <c r="C39" i="1"/>
  <c r="C40" i="1"/>
  <c r="C41" i="1"/>
  <c r="C42" i="1"/>
  <c r="C43" i="1"/>
  <c r="C38" i="1"/>
  <c r="J3" i="3"/>
  <c r="A9" i="3"/>
  <c r="A10" i="3"/>
  <c r="A11" i="3"/>
  <c r="A12" i="3"/>
  <c r="A13" i="3"/>
  <c r="A14" i="3"/>
  <c r="A15" i="3"/>
  <c r="A16" i="3"/>
  <c r="A17" i="3"/>
  <c r="A18" i="3"/>
  <c r="A19" i="3"/>
  <c r="A20" i="3"/>
  <c r="A8" i="3"/>
  <c r="A4" i="3"/>
  <c r="A5" i="3"/>
  <c r="A6" i="3"/>
  <c r="A7" i="3"/>
  <c r="A3" i="3"/>
  <c r="F26" i="1"/>
  <c r="D23" i="1"/>
  <c r="G26" i="1" s="1"/>
  <c r="D22" i="1"/>
  <c r="D28" i="1" l="1"/>
  <c r="D39" i="1" s="1"/>
  <c r="C44" i="1"/>
  <c r="D38" i="1" l="1"/>
  <c r="D41" i="1"/>
  <c r="G28" i="1"/>
  <c r="G29" i="1"/>
  <c r="G30" i="1"/>
  <c r="D43" i="1"/>
  <c r="D40" i="1"/>
  <c r="G33" i="1"/>
  <c r="G34" i="1" s="1"/>
  <c r="D42" i="1"/>
  <c r="D44" i="1" l="1"/>
</calcChain>
</file>

<file path=xl/sharedStrings.xml><?xml version="1.0" encoding="utf-8"?>
<sst xmlns="http://schemas.openxmlformats.org/spreadsheetml/2006/main" count="78" uniqueCount="35">
  <si>
    <t>PERFIL</t>
  </si>
  <si>
    <t>SALARIO</t>
  </si>
  <si>
    <t>SIMULAÇÃO</t>
  </si>
  <si>
    <t>RESULTADO</t>
  </si>
  <si>
    <t>REGRA 50/30/20</t>
  </si>
  <si>
    <t>Conservador</t>
  </si>
  <si>
    <t>TOTAL</t>
  </si>
  <si>
    <t>POUPANÇA</t>
  </si>
  <si>
    <t>INVESTIMENTO</t>
  </si>
  <si>
    <t>CAIXA</t>
  </si>
  <si>
    <t>SALDO</t>
  </si>
  <si>
    <t>Necessidades essenciais</t>
  </si>
  <si>
    <t>Desejos</t>
  </si>
  <si>
    <t>Quanto valor vai investir?</t>
  </si>
  <si>
    <t>PROPOSTA</t>
  </si>
  <si>
    <t>PATRIMONIO ACUMULADO</t>
  </si>
  <si>
    <t>DIVIENDENDOS MENSAL</t>
  </si>
  <si>
    <t>(CAPITAL DE GIRO)</t>
  </si>
  <si>
    <t>TIPOS</t>
  </si>
  <si>
    <t>%</t>
  </si>
  <si>
    <t>Moderado</t>
  </si>
  <si>
    <t>PAPEL</t>
  </si>
  <si>
    <t>TIJOLO</t>
  </si>
  <si>
    <t>HÍBRIDOS</t>
  </si>
  <si>
    <t>FOFs</t>
  </si>
  <si>
    <t>DESENVOLVIMENTO</t>
  </si>
  <si>
    <t>HOTELARIAS</t>
  </si>
  <si>
    <t>Quantos anos?</t>
  </si>
  <si>
    <t>Dividendo</t>
  </si>
  <si>
    <t>Rendimento mensal</t>
  </si>
  <si>
    <t>ANOS</t>
  </si>
  <si>
    <t>Arrojado</t>
  </si>
  <si>
    <t>CHAVES</t>
  </si>
  <si>
    <t>Moderado-HÍBRIDOS</t>
  </si>
  <si>
    <t>Recomendação investir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</si>
</sst>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(&quot;$&quot;* #,##0.00_);_(&quot;$&quot;* \(#,##0.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charset val="134"/>
      <scheme val="minor"/>
    </font>
    <font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sz val="11"/>
      <color rgb="FF0A0A0A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rgb="FF00B050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0" xfId="0" applyNumberFormat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/>
    <xf numFmtId="0" fontId="0" fillId="3" borderId="5" xfId="0" applyFill="1" applyBorder="1" applyAlignment="1">
      <alignment horizontal="right"/>
    </xf>
    <xf numFmtId="44" fontId="0" fillId="3" borderId="3" xfId="0" applyNumberFormat="1" applyFill="1" applyBorder="1"/>
    <xf numFmtId="0" fontId="6" fillId="0" borderId="1" xfId="0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0" fillId="0" borderId="0" xfId="0" applyNumberFormat="1"/>
    <xf numFmtId="9" fontId="9" fillId="0" borderId="1" xfId="0" applyNumberFormat="1" applyFont="1" applyBorder="1" applyAlignment="1">
      <alignment horizontal="center"/>
    </xf>
    <xf numFmtId="9" fontId="9" fillId="0" borderId="0" xfId="0" applyNumberFormat="1" applyFont="1" applyAlignment="1">
      <alignment horizontal="center"/>
    </xf>
    <xf numFmtId="0" fontId="0" fillId="8" borderId="12" xfId="0" applyFill="1" applyBorder="1" applyAlignment="1">
      <alignment horizontal="center"/>
    </xf>
    <xf numFmtId="44" fontId="0" fillId="0" borderId="13" xfId="1" applyNumberFormat="1" applyFont="1" applyBorder="1" applyAlignment="1">
      <alignment horizontal="center"/>
    </xf>
    <xf numFmtId="0" fontId="0" fillId="8" borderId="14" xfId="0" applyFill="1" applyBorder="1" applyAlignment="1">
      <alignment horizontal="center"/>
    </xf>
    <xf numFmtId="44" fontId="0" fillId="0" borderId="15" xfId="1" applyNumberFormat="1" applyFont="1" applyBorder="1" applyAlignment="1">
      <alignment horizontal="center"/>
    </xf>
    <xf numFmtId="0" fontId="0" fillId="8" borderId="16" xfId="0" applyFill="1" applyBorder="1" applyAlignment="1">
      <alignment horizontal="center"/>
    </xf>
    <xf numFmtId="44" fontId="0" fillId="0" borderId="17" xfId="1" applyNumberFormat="1" applyFont="1" applyBorder="1" applyAlignment="1">
      <alignment horizontal="center"/>
    </xf>
    <xf numFmtId="0" fontId="6" fillId="0" borderId="14" xfId="0" applyFont="1" applyBorder="1"/>
    <xf numFmtId="0" fontId="6" fillId="0" borderId="18" xfId="0" applyFont="1" applyBorder="1"/>
    <xf numFmtId="0" fontId="6" fillId="0" borderId="12" xfId="0" applyFont="1" applyBorder="1"/>
    <xf numFmtId="164" fontId="6" fillId="0" borderId="13" xfId="0" applyNumberFormat="1" applyFont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9" fontId="6" fillId="6" borderId="19" xfId="1" applyFont="1" applyFill="1" applyBorder="1" applyAlignment="1">
      <alignment horizontal="center"/>
    </xf>
    <xf numFmtId="9" fontId="6" fillId="9" borderId="1" xfId="1" applyFont="1" applyFill="1" applyBorder="1" applyAlignment="1">
      <alignment horizontal="center"/>
    </xf>
    <xf numFmtId="9" fontId="6" fillId="5" borderId="2" xfId="1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9" fontId="9" fillId="0" borderId="0" xfId="0" applyNumberFormat="1" applyFont="1" applyAlignment="1">
      <alignment horizontal="left"/>
    </xf>
    <xf numFmtId="9" fontId="9" fillId="0" borderId="22" xfId="0" applyNumberFormat="1" applyFont="1" applyBorder="1" applyAlignment="1">
      <alignment horizontal="left"/>
    </xf>
    <xf numFmtId="0" fontId="0" fillId="0" borderId="22" xfId="0" applyBorder="1" applyAlignment="1">
      <alignment horizontal="center"/>
    </xf>
    <xf numFmtId="9" fontId="9" fillId="0" borderId="22" xfId="0" applyNumberFormat="1" applyFont="1" applyBorder="1" applyAlignment="1">
      <alignment horizontal="center"/>
    </xf>
    <xf numFmtId="9" fontId="9" fillId="0" borderId="0" xfId="1" applyFon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9" fontId="3" fillId="4" borderId="0" xfId="2" applyNumberFormat="1" applyBorder="1" applyAlignment="1">
      <alignment horizontal="left"/>
    </xf>
    <xf numFmtId="9" fontId="3" fillId="4" borderId="0" xfId="1" applyFont="1" applyFill="1"/>
    <xf numFmtId="44" fontId="6" fillId="0" borderId="1" xfId="0" applyNumberFormat="1" applyFont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9" fontId="9" fillId="0" borderId="7" xfId="0" applyNumberFormat="1" applyFont="1" applyBorder="1" applyAlignment="1">
      <alignment horizontal="center"/>
    </xf>
    <xf numFmtId="44" fontId="6" fillId="0" borderId="7" xfId="0" applyNumberFormat="1" applyFont="1" applyBorder="1" applyAlignment="1">
      <alignment horizontal="center"/>
    </xf>
    <xf numFmtId="10" fontId="7" fillId="10" borderId="23" xfId="0" applyNumberFormat="1" applyFont="1" applyFill="1" applyBorder="1" applyAlignment="1">
      <alignment horizontal="center"/>
    </xf>
    <xf numFmtId="0" fontId="10" fillId="10" borderId="24" xfId="0" applyFont="1" applyFill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9" fontId="10" fillId="10" borderId="23" xfId="0" applyNumberFormat="1" applyFont="1" applyFill="1" applyBorder="1" applyAlignment="1">
      <alignment horizontal="center"/>
    </xf>
    <xf numFmtId="44" fontId="0" fillId="3" borderId="23" xfId="0" applyNumberForma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164" fontId="6" fillId="10" borderId="6" xfId="0" applyNumberFormat="1" applyFont="1" applyFill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10" borderId="27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8" fontId="6" fillId="0" borderId="1" xfId="0" applyNumberFormat="1" applyFont="1" applyFill="1" applyBorder="1" applyAlignment="1">
      <alignment horizontal="center"/>
    </xf>
    <xf numFmtId="8" fontId="6" fillId="0" borderId="1" xfId="0" applyNumberFormat="1" applyFont="1" applyFill="1" applyBorder="1"/>
    <xf numFmtId="44" fontId="6" fillId="0" borderId="1" xfId="0" applyNumberFormat="1" applyFont="1" applyFill="1" applyBorder="1"/>
    <xf numFmtId="0" fontId="6" fillId="11" borderId="1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10" fontId="2" fillId="3" borderId="23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44" fontId="2" fillId="3" borderId="3" xfId="0" applyNumberFormat="1" applyFont="1" applyFill="1" applyBorder="1"/>
    <xf numFmtId="0" fontId="0" fillId="11" borderId="12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</cellXfs>
  <cellStyles count="5">
    <cellStyle name="Moeda 2" xfId="4" xr:uid="{8705BA15-DECA-49D5-ACE7-4F0E81420B47}"/>
    <cellStyle name="Neutro" xfId="2" builtinId="28"/>
    <cellStyle name="Normal" xfId="0" builtinId="0"/>
    <cellStyle name="Normal 2" xfId="3" xr:uid="{F3E8C837-4F00-41A8-A951-DD84F4A67232}"/>
    <cellStyle name="Porcentagem" xfId="1" builtinId="5"/>
  </cellStyles>
  <dxfs count="0"/>
  <tableStyles count="0" defaultTableStyle="TableStyleMedium2" defaultPivotStyle="PivotStyleLight16"/>
  <colors>
    <mruColors>
      <color rgb="FFFA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CAPITAL DE GIRO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17673934383825E-2"/>
                  <c:y val="-9.2638520117877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93212341895215"/>
                      <c:h val="0.231318384734338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411-4930-8842-D9EEB511C2A4}"/>
                </c:ext>
              </c:extLst>
            </c:dLbl>
            <c:dLbl>
              <c:idx val="1"/>
              <c:layout>
                <c:manualLayout>
                  <c:x val="-6.183517076069886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17020573151395"/>
                      <c:h val="0.230403233599858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411-4930-8842-D9EEB511C2A4}"/>
                </c:ext>
              </c:extLst>
            </c:dLbl>
            <c:dLbl>
              <c:idx val="2"/>
              <c:layout>
                <c:manualLayout>
                  <c:x val="-4.2985173319058996E-2"/>
                  <c:y val="-9.11760874954311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693091246866"/>
                      <c:h val="0.231318355805227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411-4930-8842-D9EEB511C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Planilha1!$B$13:$B$15</c:f>
              <c:strCache>
                <c:ptCount val="3"/>
                <c:pt idx="0">
                  <c:v>CAIXA</c:v>
                </c:pt>
                <c:pt idx="1">
                  <c:v>POUPANÇA</c:v>
                </c:pt>
                <c:pt idx="2">
                  <c:v>INVESTIMENTO</c:v>
                </c:pt>
              </c:strCache>
            </c:strRef>
          </c:cat>
          <c:val>
            <c:numRef>
              <c:f>Planilha1!$C$13:$C$15</c:f>
              <c:numCache>
                <c:formatCode>_("R$"* #,##0.00_);_("R$"* \(#,##0.00\);_("R$"* "-"??_);_(@_)</c:formatCode>
                <c:ptCount val="3"/>
                <c:pt idx="0">
                  <c:v>1250</c:v>
                </c:pt>
                <c:pt idx="1">
                  <c:v>550</c:v>
                </c:pt>
                <c:pt idx="2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1-4930-8842-D9EEB511C2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1724623"/>
        <c:axId val="1571727023"/>
      </c:barChart>
      <c:catAx>
        <c:axId val="15717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1727023"/>
        <c:crosses val="autoZero"/>
        <c:auto val="1"/>
        <c:lblAlgn val="ctr"/>
        <c:lblOffset val="100"/>
        <c:noMultiLvlLbl val="0"/>
      </c:catAx>
      <c:valAx>
        <c:axId val="15717270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7172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116-4145-AA23-49C366EA7F52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116-4145-AA23-49C366EA7F5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16-4145-AA23-49C366EA7F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Planilha1!$C$21:$C$23</c:f>
              <c:numCache>
                <c:formatCode>0%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6-4145-AA23-49C366EA7F52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41-4443-9DD6-A46AB2B073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41-4443-9DD6-A46AB2B073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941-4443-9DD6-A46AB2B07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Planilha1!$D$21:$D$23</c:f>
              <c:numCache>
                <c:formatCode>"R$"\ #,##0.00</c:formatCode>
                <c:ptCount val="3"/>
                <c:pt idx="0">
                  <c:v>2500</c:v>
                </c:pt>
                <c:pt idx="1">
                  <c:v>1500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6-4145-AA23-49C366EA7F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Dividendos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Planilha1!$B$38:$B$43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Planilha1!$C$38:$C$43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9-4C92-AE28-D760438A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71357664"/>
        <c:axId val="471351424"/>
      </c:barChart>
      <c:catAx>
        <c:axId val="47135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1351424"/>
        <c:crosses val="autoZero"/>
        <c:auto val="1"/>
        <c:lblAlgn val="ctr"/>
        <c:lblOffset val="100"/>
        <c:noMultiLvlLbl val="0"/>
      </c:catAx>
      <c:valAx>
        <c:axId val="4713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13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1</xdr:row>
      <xdr:rowOff>180975</xdr:rowOff>
    </xdr:from>
    <xdr:to>
      <xdr:col>7</xdr:col>
      <xdr:colOff>457200</xdr:colOff>
      <xdr:row>9</xdr:row>
      <xdr:rowOff>28575</xdr:rowOff>
    </xdr:to>
    <xdr:pic>
      <xdr:nvPicPr>
        <xdr:cNvPr id="2" name="Imagem 1" descr="Pessoa de negócios em um computador">
          <a:extLst>
            <a:ext uri="{FF2B5EF4-FFF2-40B4-BE49-F238E27FC236}">
              <a16:creationId xmlns:a16="http://schemas.microsoft.com/office/drawing/2014/main" id="{34A90BC0-9CA6-437C-F3AE-269ABC2D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8" y="371475"/>
          <a:ext cx="6032988" cy="13716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3</xdr:col>
      <xdr:colOff>266699</xdr:colOff>
      <xdr:row>10</xdr:row>
      <xdr:rowOff>85726</xdr:rowOff>
    </xdr:from>
    <xdr:to>
      <xdr:col>7</xdr:col>
      <xdr:colOff>333374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E201D6-D11D-79F6-6463-3BFA85647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16</xdr:row>
      <xdr:rowOff>180975</xdr:rowOff>
    </xdr:from>
    <xdr:to>
      <xdr:col>7</xdr:col>
      <xdr:colOff>352425</xdr:colOff>
      <xdr:row>23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F9F79E3-7287-8511-70F2-FDEE7EBAB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132618</xdr:colOff>
      <xdr:row>34</xdr:row>
      <xdr:rowOff>157528</xdr:rowOff>
    </xdr:from>
    <xdr:to>
      <xdr:col>7</xdr:col>
      <xdr:colOff>476250</xdr:colOff>
      <xdr:row>45</xdr:row>
      <xdr:rowOff>19782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402518-5D45-2F18-198A-EF2A29065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28BD-833B-42E8-B184-A3AC01800167}">
  <dimension ref="A11:T44"/>
  <sheetViews>
    <sheetView showGridLines="0" tabSelected="1" showRuler="0" view="pageLayout" zoomScaleNormal="100" zoomScaleSheetLayoutView="100" workbookViewId="0">
      <selection activeCell="D27" sqref="D27"/>
    </sheetView>
  </sheetViews>
  <sheetFormatPr defaultColWidth="0" defaultRowHeight="15" x14ac:dyDescent="0.25"/>
  <cols>
    <col min="1" max="1" width="4.42578125" customWidth="1"/>
    <col min="2" max="2" width="23.42578125" customWidth="1"/>
    <col min="3" max="3" width="13.5703125" customWidth="1"/>
    <col min="4" max="4" width="13.28515625" customWidth="1"/>
    <col min="5" max="5" width="4.5703125" customWidth="1"/>
    <col min="6" max="6" width="6.85546875" customWidth="1"/>
    <col min="7" max="7" width="14.7109375" customWidth="1"/>
    <col min="8" max="8" width="10.140625" customWidth="1"/>
    <col min="9" max="9" width="0" hidden="1" customWidth="1"/>
    <col min="21" max="16384" width="9.140625" hidden="1"/>
  </cols>
  <sheetData>
    <row r="11" spans="2:8" ht="11.25" customHeight="1" thickBot="1" x14ac:dyDescent="0.3"/>
    <row r="12" spans="2:8" ht="15.75" thickBot="1" x14ac:dyDescent="0.3">
      <c r="B12" s="76" t="s">
        <v>17</v>
      </c>
      <c r="C12" s="77"/>
    </row>
    <row r="13" spans="2:8" x14ac:dyDescent="0.25">
      <c r="B13" s="80" t="s">
        <v>9</v>
      </c>
      <c r="C13" s="19">
        <f>Planilha3!J7</f>
        <v>1250</v>
      </c>
    </row>
    <row r="14" spans="2:8" x14ac:dyDescent="0.25">
      <c r="B14" s="81" t="s">
        <v>7</v>
      </c>
      <c r="C14" s="21">
        <f>Planilha3!J8</f>
        <v>550</v>
      </c>
      <c r="F14" s="3"/>
      <c r="G14" s="3"/>
      <c r="H14" s="3"/>
    </row>
    <row r="15" spans="2:8" ht="15.75" thickBot="1" x14ac:dyDescent="0.3">
      <c r="B15" s="82" t="s">
        <v>8</v>
      </c>
      <c r="C15" s="23">
        <f>Planilha3!J9</f>
        <v>780</v>
      </c>
      <c r="F15" s="3"/>
      <c r="G15" s="3"/>
      <c r="H15" s="3"/>
    </row>
    <row r="16" spans="2:8" ht="15.75" thickBot="1" x14ac:dyDescent="0.3">
      <c r="B16" s="78" t="s">
        <v>10</v>
      </c>
      <c r="C16" s="79">
        <f>SUM(C13:C15)</f>
        <v>2580</v>
      </c>
      <c r="F16" s="3"/>
      <c r="G16" s="3"/>
      <c r="H16" s="3"/>
    </row>
    <row r="17" spans="1:8" x14ac:dyDescent="0.25">
      <c r="D17" s="4"/>
      <c r="E17" s="4"/>
      <c r="F17" s="4"/>
      <c r="G17" s="4"/>
      <c r="H17" s="4"/>
    </row>
    <row r="18" spans="1:8" ht="15.75" thickBot="1" x14ac:dyDescent="0.3">
      <c r="A18" s="12"/>
      <c r="E18" s="12"/>
      <c r="F18" s="13"/>
      <c r="G18" s="13"/>
      <c r="H18" s="1"/>
    </row>
    <row r="19" spans="1:8" ht="15.75" thickBot="1" x14ac:dyDescent="0.3">
      <c r="A19" s="12"/>
      <c r="B19" s="61" t="s">
        <v>4</v>
      </c>
      <c r="C19" s="62"/>
      <c r="D19" s="63"/>
      <c r="F19" s="13"/>
      <c r="G19" s="13"/>
      <c r="H19" s="1"/>
    </row>
    <row r="20" spans="1:8" ht="15.75" thickBot="1" x14ac:dyDescent="0.3">
      <c r="A20" s="12"/>
      <c r="B20" s="51" t="s">
        <v>1</v>
      </c>
      <c r="C20" s="52"/>
      <c r="D20" s="53">
        <v>5000</v>
      </c>
      <c r="F20" s="12"/>
      <c r="G20" s="12"/>
    </row>
    <row r="21" spans="1:8" x14ac:dyDescent="0.25">
      <c r="A21" s="12"/>
      <c r="B21" s="26" t="s">
        <v>11</v>
      </c>
      <c r="C21" s="31">
        <v>0.5</v>
      </c>
      <c r="D21" s="27">
        <f>D20*C21</f>
        <v>2500</v>
      </c>
      <c r="F21" s="12"/>
      <c r="G21" s="12"/>
    </row>
    <row r="22" spans="1:8" x14ac:dyDescent="0.25">
      <c r="A22" s="12"/>
      <c r="B22" s="24" t="s">
        <v>12</v>
      </c>
      <c r="C22" s="30">
        <v>0.3</v>
      </c>
      <c r="D22" s="28">
        <f>D20*C22</f>
        <v>1500</v>
      </c>
    </row>
    <row r="23" spans="1:8" ht="15.75" thickBot="1" x14ac:dyDescent="0.3">
      <c r="A23" s="12"/>
      <c r="B23" s="25" t="s">
        <v>34</v>
      </c>
      <c r="C23" s="29">
        <v>0.2</v>
      </c>
      <c r="D23" s="54">
        <f>D20*C23</f>
        <v>1000</v>
      </c>
    </row>
    <row r="24" spans="1:8" x14ac:dyDescent="0.25">
      <c r="A24" s="12"/>
    </row>
    <row r="25" spans="1:8" x14ac:dyDescent="0.25">
      <c r="A25" s="12"/>
    </row>
    <row r="26" spans="1:8" x14ac:dyDescent="0.25">
      <c r="A26" s="12"/>
      <c r="B26" s="71" t="s">
        <v>14</v>
      </c>
      <c r="C26" s="72"/>
      <c r="D26" s="73"/>
      <c r="F26" s="74">
        <f>D29</f>
        <v>1.0800000000000001E-2</v>
      </c>
      <c r="G26" s="75">
        <f>D23</f>
        <v>1000</v>
      </c>
    </row>
    <row r="27" spans="1:8" ht="16.5" customHeight="1" x14ac:dyDescent="0.25">
      <c r="A27" s="12"/>
      <c r="B27" s="57" t="s">
        <v>0</v>
      </c>
      <c r="C27" s="58"/>
      <c r="D27" s="83" t="s">
        <v>5</v>
      </c>
      <c r="E27" s="12"/>
      <c r="F27" s="32" t="s">
        <v>30</v>
      </c>
      <c r="G27" s="32" t="s">
        <v>3</v>
      </c>
    </row>
    <row r="28" spans="1:8" x14ac:dyDescent="0.25">
      <c r="A28" s="12"/>
      <c r="B28" s="68" t="s">
        <v>13</v>
      </c>
      <c r="C28" s="69"/>
      <c r="D28" s="14">
        <f>D23</f>
        <v>1000</v>
      </c>
      <c r="F28" s="70">
        <v>2</v>
      </c>
      <c r="G28" s="64">
        <f>FV($D$29,$F$28*12,D28*-1)</f>
        <v>27230.863660581592</v>
      </c>
    </row>
    <row r="29" spans="1:8" x14ac:dyDescent="0.25">
      <c r="A29" s="12"/>
      <c r="B29" s="68" t="s">
        <v>29</v>
      </c>
      <c r="C29" s="69"/>
      <c r="D29" s="11">
        <v>1.0800000000000001E-2</v>
      </c>
      <c r="F29" s="70">
        <v>5</v>
      </c>
      <c r="G29" s="64">
        <f>FV($D$29,$F$29*12,$D$28*-1)</f>
        <v>83804.01935925844</v>
      </c>
    </row>
    <row r="30" spans="1:8" x14ac:dyDescent="0.25">
      <c r="A30" s="12"/>
      <c r="B30" s="67" t="s">
        <v>27</v>
      </c>
      <c r="C30" s="67"/>
      <c r="D30" s="10">
        <v>2</v>
      </c>
      <c r="E30" s="12"/>
      <c r="F30" s="70">
        <v>10</v>
      </c>
      <c r="G30" s="64">
        <f>FV($D$29,$F$30*12,$D$28*-1)</f>
        <v>243457.6662548001</v>
      </c>
    </row>
    <row r="31" spans="1:8" x14ac:dyDescent="0.25">
      <c r="A31" s="12"/>
    </row>
    <row r="32" spans="1:8" x14ac:dyDescent="0.25">
      <c r="A32" s="12"/>
      <c r="B32" s="59" t="s">
        <v>2</v>
      </c>
      <c r="C32" s="59"/>
      <c r="D32" s="59"/>
      <c r="E32" s="59"/>
      <c r="F32" s="59"/>
      <c r="G32" s="60" t="s">
        <v>3</v>
      </c>
    </row>
    <row r="33" spans="1:7" ht="14.25" customHeight="1" x14ac:dyDescent="0.25">
      <c r="A33" s="12"/>
      <c r="B33" s="67" t="s">
        <v>15</v>
      </c>
      <c r="C33" s="67"/>
      <c r="D33" s="67"/>
      <c r="E33" s="67"/>
      <c r="F33" s="67"/>
      <c r="G33" s="65">
        <f>FV(D29,D30*12,D28*-1)</f>
        <v>27230.863660581592</v>
      </c>
    </row>
    <row r="34" spans="1:7" x14ac:dyDescent="0.25">
      <c r="A34" s="12"/>
      <c r="B34" s="67" t="s">
        <v>16</v>
      </c>
      <c r="C34" s="67"/>
      <c r="D34" s="67"/>
      <c r="E34" s="67"/>
      <c r="F34" s="67"/>
      <c r="G34" s="66">
        <f>G33*D29</f>
        <v>294.09332753428123</v>
      </c>
    </row>
    <row r="35" spans="1:7" x14ac:dyDescent="0.25">
      <c r="A35" s="12"/>
    </row>
    <row r="36" spans="1:7" x14ac:dyDescent="0.25">
      <c r="A36" s="12"/>
    </row>
    <row r="37" spans="1:7" x14ac:dyDescent="0.25">
      <c r="A37" s="12"/>
      <c r="B37" s="42" t="s">
        <v>18</v>
      </c>
      <c r="C37" s="49" t="s">
        <v>19</v>
      </c>
      <c r="D37" s="43" t="s">
        <v>28</v>
      </c>
    </row>
    <row r="38" spans="1:7" x14ac:dyDescent="0.25">
      <c r="A38" s="12"/>
      <c r="B38" s="2" t="s">
        <v>21</v>
      </c>
      <c r="C38" s="48">
        <f>VLOOKUP($D$27&amp;"-"&amp;B38,Planilha3!A:D,4,FALSE)</f>
        <v>0.3</v>
      </c>
      <c r="D38" s="41">
        <f>C38*$D$28</f>
        <v>300</v>
      </c>
    </row>
    <row r="39" spans="1:7" x14ac:dyDescent="0.25">
      <c r="A39" s="12"/>
      <c r="B39" s="2" t="s">
        <v>22</v>
      </c>
      <c r="C39" s="16">
        <f>VLOOKUP($D$27&amp;"-"&amp;B39,Planilha3!A:D,4,FALSE)</f>
        <v>0.3</v>
      </c>
      <c r="D39" s="41">
        <f>C39*$D$28</f>
        <v>300</v>
      </c>
    </row>
    <row r="40" spans="1:7" x14ac:dyDescent="0.25">
      <c r="A40" s="12"/>
      <c r="B40" s="2" t="s">
        <v>23</v>
      </c>
      <c r="C40" s="16">
        <f>VLOOKUP($D$27&amp;"-"&amp;B40,Planilha3!A:D,4,FALSE)</f>
        <v>0.1</v>
      </c>
      <c r="D40" s="41">
        <f>C40*$D$28</f>
        <v>100</v>
      </c>
    </row>
    <row r="41" spans="1:7" x14ac:dyDescent="0.25">
      <c r="A41" s="12"/>
      <c r="B41" s="2" t="s">
        <v>24</v>
      </c>
      <c r="C41" s="16">
        <f>VLOOKUP($D$27&amp;"-"&amp;B41,Planilha3!A:D,4,FALSE)</f>
        <v>0.1</v>
      </c>
      <c r="D41" s="41">
        <f>C41*$D$28</f>
        <v>100</v>
      </c>
    </row>
    <row r="42" spans="1:7" x14ac:dyDescent="0.25">
      <c r="A42" s="12"/>
      <c r="B42" s="2" t="s">
        <v>25</v>
      </c>
      <c r="C42" s="16">
        <f>VLOOKUP($D$27&amp;"-"&amp;B42,Planilha3!A:D,4,FALSE)</f>
        <v>0.1</v>
      </c>
      <c r="D42" s="41">
        <f>C42*$D$28</f>
        <v>100</v>
      </c>
    </row>
    <row r="43" spans="1:7" x14ac:dyDescent="0.25">
      <c r="A43" s="12"/>
      <c r="B43" s="6" t="s">
        <v>26</v>
      </c>
      <c r="C43" s="44">
        <f>VLOOKUP($D$27&amp;"-"&amp;B43,Planilha3!A:D,4,FALSE)</f>
        <v>0.1</v>
      </c>
      <c r="D43" s="45">
        <f>C43*$D$28</f>
        <v>100</v>
      </c>
    </row>
    <row r="44" spans="1:7" x14ac:dyDescent="0.25">
      <c r="A44" s="12"/>
      <c r="B44" s="47" t="s">
        <v>6</v>
      </c>
      <c r="C44" s="46">
        <f>SUM(C38:C43)</f>
        <v>0.99999999999999989</v>
      </c>
      <c r="D44" s="50">
        <f>SUM(D38:D43)</f>
        <v>1000</v>
      </c>
    </row>
  </sheetData>
  <mergeCells count="10">
    <mergeCell ref="B19:D19"/>
    <mergeCell ref="B26:D26"/>
    <mergeCell ref="B12:C12"/>
    <mergeCell ref="B30:C30"/>
    <mergeCell ref="B29:C29"/>
    <mergeCell ref="B27:C27"/>
    <mergeCell ref="B28:C28"/>
    <mergeCell ref="B32:F32"/>
    <mergeCell ref="B33:F33"/>
    <mergeCell ref="B34:F34"/>
  </mergeCells>
  <dataValidations count="1">
    <dataValidation type="list" allowBlank="1" showInputMessage="1" showErrorMessage="1" sqref="D27" xr:uid="{053AD43D-7D95-4B66-BC03-2C5342F2C9A0}">
      <formula1>"Conservador, Moderado, Arrojado"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6CC9-93B6-4DCF-9419-3B7ED2844F0D}">
  <dimension ref="A1:J24"/>
  <sheetViews>
    <sheetView workbookViewId="0">
      <selection activeCell="H18" sqref="H18"/>
    </sheetView>
  </sheetViews>
  <sheetFormatPr defaultRowHeight="15" x14ac:dyDescent="0.25"/>
  <cols>
    <col min="1" max="1" width="24.42578125" customWidth="1"/>
    <col min="2" max="2" width="14.5703125" customWidth="1"/>
    <col min="3" max="3" width="28.42578125" style="7" customWidth="1"/>
    <col min="4" max="4" width="19" style="7" customWidth="1"/>
    <col min="5" max="5" width="19.5703125" customWidth="1"/>
    <col min="6" max="6" width="9.140625" style="15"/>
    <col min="7" max="7" width="9.140625" style="4"/>
    <col min="8" max="8" width="4.28515625" customWidth="1"/>
    <col min="9" max="9" width="20.7109375" customWidth="1"/>
    <col min="10" max="10" width="18.140625" customWidth="1"/>
  </cols>
  <sheetData>
    <row r="1" spans="1:10" x14ac:dyDescent="0.25">
      <c r="C1"/>
      <c r="D1"/>
      <c r="F1"/>
      <c r="G1"/>
    </row>
    <row r="2" spans="1:10" x14ac:dyDescent="0.25">
      <c r="A2" s="5" t="s">
        <v>32</v>
      </c>
      <c r="B2" s="5" t="s">
        <v>0</v>
      </c>
      <c r="C2" s="5" t="s">
        <v>18</v>
      </c>
      <c r="D2" s="5" t="s">
        <v>19</v>
      </c>
      <c r="F2"/>
      <c r="G2"/>
    </row>
    <row r="3" spans="1:10" x14ac:dyDescent="0.25">
      <c r="A3" s="33" t="str">
        <f>$B$3&amp;"-"&amp;C3</f>
        <v>Conservador-PAPEL</v>
      </c>
      <c r="B3" s="1" t="s">
        <v>5</v>
      </c>
      <c r="C3" s="1" t="s">
        <v>21</v>
      </c>
      <c r="D3" s="17">
        <v>0.3</v>
      </c>
      <c r="F3"/>
      <c r="G3"/>
      <c r="I3" s="39" t="s">
        <v>33</v>
      </c>
      <c r="J3" s="40">
        <f>VLOOKUP(I3,A:D,4,FALSE)</f>
        <v>0.15</v>
      </c>
    </row>
    <row r="4" spans="1:10" x14ac:dyDescent="0.25">
      <c r="A4" s="33" t="str">
        <f t="shared" ref="A4:A7" si="0">$B$3&amp;"-"&amp;C4</f>
        <v>Conservador-TIJOLO</v>
      </c>
      <c r="B4" s="1" t="s">
        <v>5</v>
      </c>
      <c r="C4" s="1" t="s">
        <v>22</v>
      </c>
      <c r="D4" s="37">
        <v>0.3</v>
      </c>
      <c r="F4"/>
      <c r="G4"/>
    </row>
    <row r="5" spans="1:10" ht="15.75" thickBot="1" x14ac:dyDescent="0.3">
      <c r="A5" s="33" t="str">
        <f t="shared" si="0"/>
        <v>Conservador-HÍBRIDOS</v>
      </c>
      <c r="B5" s="1" t="s">
        <v>5</v>
      </c>
      <c r="C5" s="1" t="s">
        <v>23</v>
      </c>
      <c r="D5" s="37">
        <v>0.1</v>
      </c>
      <c r="F5"/>
      <c r="G5"/>
    </row>
    <row r="6" spans="1:10" ht="15.75" thickBot="1" x14ac:dyDescent="0.3">
      <c r="A6" s="33" t="str">
        <f t="shared" si="0"/>
        <v>Conservador-FOFs</v>
      </c>
      <c r="B6" s="1" t="s">
        <v>5</v>
      </c>
      <c r="C6" s="1" t="s">
        <v>24</v>
      </c>
      <c r="D6" s="37">
        <v>0.1</v>
      </c>
      <c r="F6"/>
      <c r="G6"/>
      <c r="I6" s="55" t="s">
        <v>17</v>
      </c>
      <c r="J6" s="56"/>
    </row>
    <row r="7" spans="1:10" x14ac:dyDescent="0.25">
      <c r="A7" s="33" t="str">
        <f t="shared" si="0"/>
        <v>Conservador-DESENVOLVIMENTO</v>
      </c>
      <c r="B7" s="1" t="s">
        <v>5</v>
      </c>
      <c r="C7" s="1" t="s">
        <v>25</v>
      </c>
      <c r="D7" s="17">
        <v>0.1</v>
      </c>
      <c r="F7"/>
      <c r="G7"/>
      <c r="I7" s="18" t="s">
        <v>9</v>
      </c>
      <c r="J7" s="19">
        <v>1250</v>
      </c>
    </row>
    <row r="8" spans="1:10" ht="15.75" thickBot="1" x14ac:dyDescent="0.3">
      <c r="A8" s="34" t="str">
        <f>B8&amp;"-"&amp;C8</f>
        <v>Conservador-HOTELARIAS</v>
      </c>
      <c r="B8" s="35" t="s">
        <v>5</v>
      </c>
      <c r="C8" s="35" t="s">
        <v>26</v>
      </c>
      <c r="D8" s="36">
        <v>0.1</v>
      </c>
      <c r="F8"/>
      <c r="G8"/>
      <c r="I8" s="20" t="s">
        <v>7</v>
      </c>
      <c r="J8" s="21">
        <v>550</v>
      </c>
    </row>
    <row r="9" spans="1:10" ht="15.75" thickBot="1" x14ac:dyDescent="0.3">
      <c r="A9" s="33" t="str">
        <f t="shared" ref="A9:A20" si="1">B9&amp;"-"&amp;C9</f>
        <v>Moderado-PAPEL</v>
      </c>
      <c r="B9" s="1" t="s">
        <v>20</v>
      </c>
      <c r="C9" s="1" t="s">
        <v>21</v>
      </c>
      <c r="D9" s="17">
        <v>0.25</v>
      </c>
      <c r="F9"/>
      <c r="G9"/>
      <c r="I9" s="22" t="s">
        <v>8</v>
      </c>
      <c r="J9" s="23">
        <v>780</v>
      </c>
    </row>
    <row r="10" spans="1:10" ht="15.75" thickBot="1" x14ac:dyDescent="0.3">
      <c r="A10" s="33" t="str">
        <f t="shared" si="1"/>
        <v>Moderado-TIJOLO</v>
      </c>
      <c r="B10" s="1" t="s">
        <v>20</v>
      </c>
      <c r="C10" s="1" t="s">
        <v>22</v>
      </c>
      <c r="D10" s="17">
        <v>0.25</v>
      </c>
      <c r="F10"/>
      <c r="G10"/>
      <c r="I10" s="8" t="s">
        <v>10</v>
      </c>
      <c r="J10" s="9">
        <f>SUM(J7:J9)</f>
        <v>2580</v>
      </c>
    </row>
    <row r="11" spans="1:10" x14ac:dyDescent="0.25">
      <c r="A11" s="33" t="str">
        <f t="shared" si="1"/>
        <v>Moderado-HÍBRIDOS</v>
      </c>
      <c r="B11" s="1" t="s">
        <v>20</v>
      </c>
      <c r="C11" s="1" t="s">
        <v>23</v>
      </c>
      <c r="D11" s="17">
        <v>0.15</v>
      </c>
      <c r="F11"/>
      <c r="G11"/>
    </row>
    <row r="12" spans="1:10" x14ac:dyDescent="0.25">
      <c r="A12" s="33" t="str">
        <f t="shared" si="1"/>
        <v>Moderado-FOFs</v>
      </c>
      <c r="B12" s="1" t="s">
        <v>20</v>
      </c>
      <c r="C12" s="1" t="s">
        <v>24</v>
      </c>
      <c r="D12" s="17">
        <v>0.15</v>
      </c>
      <c r="F12"/>
      <c r="G12"/>
    </row>
    <row r="13" spans="1:10" x14ac:dyDescent="0.25">
      <c r="A13" s="33" t="str">
        <f t="shared" si="1"/>
        <v>Moderado-DESENVOLVIMENTO</v>
      </c>
      <c r="B13" s="1" t="s">
        <v>20</v>
      </c>
      <c r="C13" s="1" t="s">
        <v>25</v>
      </c>
      <c r="D13" s="17">
        <v>0.1</v>
      </c>
      <c r="F13"/>
      <c r="G13"/>
    </row>
    <row r="14" spans="1:10" ht="15.75" thickBot="1" x14ac:dyDescent="0.3">
      <c r="A14" s="34" t="str">
        <f t="shared" si="1"/>
        <v>Moderado-HOTELARIAS</v>
      </c>
      <c r="B14" s="35" t="s">
        <v>20</v>
      </c>
      <c r="C14" s="35" t="s">
        <v>26</v>
      </c>
      <c r="D14" s="38">
        <v>0.1</v>
      </c>
      <c r="F14"/>
      <c r="G14"/>
    </row>
    <row r="15" spans="1:10" x14ac:dyDescent="0.25">
      <c r="A15" s="33" t="str">
        <f t="shared" si="1"/>
        <v>Arrojado-PAPEL</v>
      </c>
      <c r="B15" s="1" t="s">
        <v>31</v>
      </c>
      <c r="C15" s="1" t="s">
        <v>21</v>
      </c>
      <c r="D15" s="4">
        <v>0.4</v>
      </c>
      <c r="F15"/>
      <c r="G15"/>
    </row>
    <row r="16" spans="1:10" x14ac:dyDescent="0.25">
      <c r="A16" s="33" t="str">
        <f t="shared" si="1"/>
        <v>Arrojado-TIJOLO</v>
      </c>
      <c r="B16" s="1" t="s">
        <v>31</v>
      </c>
      <c r="C16" s="1" t="s">
        <v>22</v>
      </c>
      <c r="D16" s="4">
        <v>0.4</v>
      </c>
      <c r="F16"/>
      <c r="G16"/>
    </row>
    <row r="17" spans="1:7" x14ac:dyDescent="0.25">
      <c r="A17" s="33" t="str">
        <f t="shared" si="1"/>
        <v>Arrojado-HÍBRIDOS</v>
      </c>
      <c r="B17" s="1" t="s">
        <v>31</v>
      </c>
      <c r="C17" s="1" t="s">
        <v>23</v>
      </c>
      <c r="D17" s="4">
        <v>0.1</v>
      </c>
      <c r="F17"/>
      <c r="G17"/>
    </row>
    <row r="18" spans="1:7" x14ac:dyDescent="0.25">
      <c r="A18" s="33" t="str">
        <f t="shared" si="1"/>
        <v>Arrojado-FOFs</v>
      </c>
      <c r="B18" s="1" t="s">
        <v>31</v>
      </c>
      <c r="C18" s="1" t="s">
        <v>24</v>
      </c>
      <c r="D18" s="4">
        <v>0.05</v>
      </c>
      <c r="F18"/>
      <c r="G18"/>
    </row>
    <row r="19" spans="1:7" x14ac:dyDescent="0.25">
      <c r="A19" s="33" t="str">
        <f t="shared" si="1"/>
        <v>Arrojado-DESENVOLVIMENTO</v>
      </c>
      <c r="B19" s="1" t="s">
        <v>31</v>
      </c>
      <c r="C19" s="1" t="s">
        <v>25</v>
      </c>
      <c r="D19" s="4">
        <v>0.05</v>
      </c>
      <c r="F19"/>
      <c r="G19"/>
    </row>
    <row r="20" spans="1:7" x14ac:dyDescent="0.25">
      <c r="A20" s="33" t="str">
        <f t="shared" si="1"/>
        <v>Arrojado-HOTELARIAS</v>
      </c>
      <c r="B20" s="1" t="s">
        <v>31</v>
      </c>
      <c r="C20" s="1" t="s">
        <v>26</v>
      </c>
      <c r="D20" s="4">
        <v>0</v>
      </c>
      <c r="F20"/>
      <c r="G20"/>
    </row>
    <row r="21" spans="1:7" x14ac:dyDescent="0.25">
      <c r="C21"/>
      <c r="D21"/>
      <c r="F21"/>
      <c r="G21"/>
    </row>
    <row r="22" spans="1:7" x14ac:dyDescent="0.25">
      <c r="C22"/>
      <c r="D22"/>
      <c r="F22"/>
      <c r="G22"/>
    </row>
    <row r="23" spans="1:7" x14ac:dyDescent="0.25">
      <c r="C23"/>
      <c r="D23"/>
      <c r="F23"/>
      <c r="G23"/>
    </row>
    <row r="24" spans="1:7" x14ac:dyDescent="0.25">
      <c r="C24"/>
      <c r="D24"/>
      <c r="F24"/>
      <c r="G24"/>
    </row>
  </sheetData>
  <mergeCells count="1">
    <mergeCell ref="I6:J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Arquidonio Junio</dc:creator>
  <cp:lastModifiedBy>Arquidonio Junio</cp:lastModifiedBy>
  <dcterms:created xsi:type="dcterms:W3CDTF">2026-02-04T20:51:21Z</dcterms:created>
  <dcterms:modified xsi:type="dcterms:W3CDTF">2026-02-05T22:43:59Z</dcterms:modified>
</cp:coreProperties>
</file>