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5793106a8bc726c/Mis Documentos/Documentos de Trabajo/Universidad/Asignatures/Asig-Grado/Arquitectura del Software/Clases/Presentación/"/>
    </mc:Choice>
  </mc:AlternateContent>
  <workbookProtection workbookAlgorithmName="SHA-512" workbookHashValue="vuPSmzf7uaUgNcGwiM20UerP6qGMdjb2OsFLHHZUCNwIdyzQ2sz4OQXZAaFoTA8aduNdcpE0+/G8XCFPs4v53A==" workbookSaltValue="CiY0rioJqpRh+VsQbIx+0g==" workbookSpinCount="100000" lockStructure="1"/>
  <bookViews>
    <workbookView xWindow="480" yWindow="30" windowWidth="22400" windowHeight="14570"/>
  </bookViews>
  <sheets>
    <sheet name="Team" sheetId="20" r:id="rId1"/>
    <sheet name="AutoAssessment" sheetId="21" r:id="rId2"/>
    <sheet name="EV1" sheetId="23" r:id="rId3"/>
    <sheet name="EV2" sheetId="24" r:id="rId4"/>
    <sheet name="EV3" sheetId="25" r:id="rId5"/>
    <sheet name="EV4" sheetId="26" r:id="rId6"/>
    <sheet name="EV5" sheetId="27" r:id="rId7"/>
    <sheet name="Grades" sheetId="5" r:id="rId8"/>
    <sheet name="Data" sheetId="3" r:id="rId9"/>
  </sheets>
  <calcPr calcId="171027"/>
</workbook>
</file>

<file path=xl/calcChain.xml><?xml version="1.0" encoding="utf-8"?>
<calcChain xmlns="http://schemas.openxmlformats.org/spreadsheetml/2006/main">
  <c r="H50" i="27" l="1"/>
  <c r="I49" i="27"/>
  <c r="I48" i="27"/>
  <c r="I47" i="27"/>
  <c r="I46" i="27"/>
  <c r="G50" i="27" s="1"/>
  <c r="H43" i="27"/>
  <c r="I42" i="27"/>
  <c r="I41" i="27"/>
  <c r="I40" i="27"/>
  <c r="I39" i="27"/>
  <c r="G43" i="27" s="1"/>
  <c r="H36" i="27"/>
  <c r="I35" i="27"/>
  <c r="I34" i="27"/>
  <c r="I33" i="27"/>
  <c r="I32" i="27"/>
  <c r="I31" i="27"/>
  <c r="I23" i="27"/>
  <c r="I22" i="27"/>
  <c r="I21" i="27"/>
  <c r="I20" i="27"/>
  <c r="G36" i="27" s="1"/>
  <c r="H16" i="27"/>
  <c r="I15" i="27"/>
  <c r="I14" i="27"/>
  <c r="I13" i="27"/>
  <c r="I12" i="27"/>
  <c r="G16" i="27" s="1"/>
  <c r="D4" i="27"/>
  <c r="H3" i="5"/>
  <c r="H4" i="5"/>
  <c r="G3" i="5"/>
  <c r="G4" i="5"/>
  <c r="B53" i="27" l="1"/>
  <c r="B6" i="5"/>
  <c r="H50" i="26"/>
  <c r="I49" i="26"/>
  <c r="I48" i="26"/>
  <c r="I47" i="26"/>
  <c r="I46" i="26"/>
  <c r="H43" i="26"/>
  <c r="I42" i="26"/>
  <c r="I41" i="26"/>
  <c r="I40" i="26"/>
  <c r="I39" i="26"/>
  <c r="G43" i="26" s="1"/>
  <c r="H36" i="26"/>
  <c r="I35" i="26"/>
  <c r="I34" i="26"/>
  <c r="I33" i="26"/>
  <c r="I32" i="26"/>
  <c r="I31" i="26"/>
  <c r="I23" i="26"/>
  <c r="I22" i="26"/>
  <c r="I21" i="26"/>
  <c r="I20" i="26"/>
  <c r="H16" i="26"/>
  <c r="I15" i="26"/>
  <c r="I14" i="26"/>
  <c r="I13" i="26"/>
  <c r="I12" i="26"/>
  <c r="D4" i="26"/>
  <c r="H50" i="25"/>
  <c r="I49" i="25"/>
  <c r="I48" i="25"/>
  <c r="I47" i="25"/>
  <c r="I46" i="25"/>
  <c r="H43" i="25"/>
  <c r="I42" i="25"/>
  <c r="I41" i="25"/>
  <c r="I40" i="25"/>
  <c r="I39" i="25"/>
  <c r="H36" i="25"/>
  <c r="I35" i="25"/>
  <c r="I34" i="25"/>
  <c r="I33" i="25"/>
  <c r="I32" i="25"/>
  <c r="I31" i="25"/>
  <c r="I23" i="25"/>
  <c r="I22" i="25"/>
  <c r="I21" i="25"/>
  <c r="I20" i="25"/>
  <c r="H16" i="25"/>
  <c r="I15" i="25"/>
  <c r="I14" i="25"/>
  <c r="I13" i="25"/>
  <c r="I12" i="25"/>
  <c r="D4" i="25"/>
  <c r="H50" i="24"/>
  <c r="I49" i="24"/>
  <c r="I48" i="24"/>
  <c r="I47" i="24"/>
  <c r="I46" i="24"/>
  <c r="H43" i="24"/>
  <c r="I42" i="24"/>
  <c r="I41" i="24"/>
  <c r="I40" i="24"/>
  <c r="I39" i="24"/>
  <c r="G43" i="24" s="1"/>
  <c r="H36" i="24"/>
  <c r="I35" i="24"/>
  <c r="I34" i="24"/>
  <c r="I33" i="24"/>
  <c r="I32" i="24"/>
  <c r="I31" i="24"/>
  <c r="I23" i="24"/>
  <c r="I22" i="24"/>
  <c r="I21" i="24"/>
  <c r="I20" i="24"/>
  <c r="H16" i="24"/>
  <c r="I15" i="24"/>
  <c r="I14" i="24"/>
  <c r="I13" i="24"/>
  <c r="I12" i="24"/>
  <c r="D4" i="24"/>
  <c r="D4" i="23"/>
  <c r="H50" i="23"/>
  <c r="I49" i="23"/>
  <c r="I48" i="23"/>
  <c r="I47" i="23"/>
  <c r="I46" i="23"/>
  <c r="H43" i="23"/>
  <c r="I42" i="23"/>
  <c r="I41" i="23"/>
  <c r="I40" i="23"/>
  <c r="I39" i="23"/>
  <c r="H36" i="23"/>
  <c r="I35" i="23"/>
  <c r="I34" i="23"/>
  <c r="I33" i="23"/>
  <c r="I32" i="23"/>
  <c r="I31" i="23"/>
  <c r="I23" i="23"/>
  <c r="I22" i="23"/>
  <c r="I21" i="23"/>
  <c r="I20" i="23"/>
  <c r="H16" i="23"/>
  <c r="I15" i="23"/>
  <c r="I14" i="23"/>
  <c r="I13" i="23"/>
  <c r="I12" i="23"/>
  <c r="D4" i="21"/>
  <c r="D5" i="21" s="1"/>
  <c r="H50" i="21"/>
  <c r="I49" i="21"/>
  <c r="I48" i="21"/>
  <c r="I47" i="21"/>
  <c r="I46" i="21"/>
  <c r="H43" i="21"/>
  <c r="I42" i="21"/>
  <c r="I41" i="21"/>
  <c r="I40" i="21"/>
  <c r="I39" i="21"/>
  <c r="H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H16" i="21"/>
  <c r="I15" i="21"/>
  <c r="I14" i="21"/>
  <c r="I13" i="21"/>
  <c r="I12" i="21"/>
  <c r="G5" i="5"/>
  <c r="G36" i="25" l="1"/>
  <c r="G36" i="24"/>
  <c r="B53" i="24" s="1"/>
  <c r="G36" i="26"/>
  <c r="G36" i="23"/>
  <c r="G43" i="23"/>
  <c r="G16" i="24"/>
  <c r="G50" i="24"/>
  <c r="G16" i="26"/>
  <c r="G50" i="26"/>
  <c r="G16" i="23"/>
  <c r="G50" i="23"/>
  <c r="G43" i="25"/>
  <c r="G16" i="25"/>
  <c r="G50" i="25"/>
  <c r="G43" i="21"/>
  <c r="G16" i="21"/>
  <c r="G50" i="21"/>
  <c r="G36" i="21"/>
  <c r="B53" i="21" s="1"/>
  <c r="G18" i="20"/>
  <c r="G6" i="5"/>
  <c r="B53" i="23" l="1"/>
  <c r="B53" i="26"/>
  <c r="B53" i="25"/>
  <c r="H14" i="20"/>
  <c r="F14" i="20"/>
  <c r="H13" i="20"/>
  <c r="F13" i="20"/>
  <c r="H12" i="20"/>
  <c r="F12" i="20"/>
  <c r="H11" i="20"/>
  <c r="F11" i="20"/>
  <c r="H10" i="20"/>
  <c r="F10" i="20"/>
  <c r="H9" i="20"/>
  <c r="F9" i="20"/>
  <c r="H8" i="20"/>
  <c r="G16" i="20" s="1"/>
  <c r="F8" i="20"/>
  <c r="H7" i="20"/>
  <c r="F7" i="20"/>
  <c r="D4" i="5"/>
  <c r="E3" i="5"/>
  <c r="E4" i="5"/>
  <c r="F3" i="5"/>
  <c r="C4" i="5"/>
  <c r="F4" i="5"/>
  <c r="D3" i="5"/>
  <c r="C3" i="5"/>
  <c r="C5" i="5"/>
  <c r="F5" i="5"/>
  <c r="D5" i="5"/>
  <c r="D6" i="5"/>
  <c r="E5" i="5"/>
  <c r="H6" i="5"/>
  <c r="F6" i="5"/>
  <c r="H5" i="5"/>
  <c r="E6" i="5"/>
  <c r="C6" i="5"/>
</calcChain>
</file>

<file path=xl/comments1.xml><?xml version="1.0" encoding="utf-8"?>
<comments xmlns="http://schemas.openxmlformats.org/spreadsheetml/2006/main">
  <authors>
    <author>A A J Fuente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presentation contains appropriate technical language, it is well prepared, the technical questions are followed with coherence, etc. 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One can understand the exposition, nerves are under control, the presenter is knowledgable about what he is presenting.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slides have been designed to highlight the most important aspects of what is been presented. They have good appearance.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answers match to each question, appropriate language is used, nerves are under control, etc.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document follows the format shown at the beginning of the practicals. It has the same sections.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necessary stakeholders are present and their interests well documented. IMPORTANT: Do not confuse interests with functionality for them.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All quality attributes necessary to cover the non functional requirements are defined. All requirements are documented and categorized.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same as with the requirements, the restrictions to cover the ones given by the customer are identified, documented and categorized.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are enough quality scenarios to cover all quality attributes. No quality attribute is without at least a scenario, and no scenario exists without referencing at least a quality attribute.
The measures of the scenarios are not subjectives: are realistic, can be tested and are not subject of interpretation.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 general context diagram at customer level that covers the whole application.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 BPMN model for each important business process.
The model follows the BPMN standard.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 technical context view with all necessary sections: 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
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A A J Fuente:
</t>
        </r>
        <r>
          <rPr>
            <sz val="9"/>
            <color indexed="81"/>
            <rFont val="Tahoma"/>
            <family val="2"/>
          </rPr>
          <t>There are enough C&amp;C views to describe the application, with all the necessary sections: 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at least one technical Packages view with all necessary sections:
(This description will use the necessary elements from the following list)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at least a technical Deployment view with all necessary sections:
(This description will use the necessary elements from the following list)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are other technical views with all necessary sections:
(This description will use the necessary elements from the following list)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should be possible to trace from a non functional requirement to the code implementing it following the path:
REQUIREMENT
QUALITY ATTRIBUTE(S)
QUALITY SCENARIO(S)
VIEW(S)
SYSTEM(S)/SUBSYSTEM(S)
COMPONENT(S)
CODE
It should be also possible the opposite path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required functionality was not changed due to non functional issues.
The functional requirements are appropriately implemented.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technical solution applied to solve the implementation of systems, subsystems and components.
This solution must be coherent and be consistent among both teams.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It should not be possible to distinguish the code made by each team, nor the one from the first and the second part of the practicals:
0 points: There are too many differences, it has not been used the same technology in the solutions. They are different projects.
1 points: They are different projects but they are unified most of the implementation criteria.
2 points: They are different projects, but are made following a uniform implementation scheme.
3 points: The projects are unified, but there are clear differences in the implementation.
4 points: The projects are unified, most of the unification criteria are solved.
5 points: All common modules are unified and all unification criteria are solved.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prototype is deployed in a server.
The deployment matches the Deployment view.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Have they been done?
How many?
Pass the current application all the unitary test?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It is necessary to have configured "continuous integration" (Travis).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results from these tests must be included in the documentation and they need to be extrapolated. That means, these tests are done in a personal computer but is it necessary to assess what will happen in a production server, which is probably more powerful.
In a laboratory session it was shows to to make load tests with Gatling.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It is necessary to have automatised acceptance tests from the user stories (according to what what presented in the laboratory session)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user interface is adequate, friendly, uses resources that ease the access, etc.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code is written following the quality standards and guidelines.
Besides, it is easy to trace with the document.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document has been written with clarity, word processor resources are used (index, titles, paragraphs, tables, etc.)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document has been unified describing a single project. (The same criteria as for the code unification can be used)</t>
        </r>
      </text>
    </comment>
  </commentList>
</comments>
</file>

<file path=xl/comments2.xml><?xml version="1.0" encoding="utf-8"?>
<comments xmlns="http://schemas.openxmlformats.org/spreadsheetml/2006/main">
  <authors>
    <author>A A J Fuente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presentation contains appropriate technical language, it is well prepared, the technical questions are followed with coherence, etc. 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One can understand the exposition, nerves are under control, the presenter is knowledgable about what he is presenting.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slides have been designed to highlight the most important aspects of what is been presented. They have good appearance.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answers match to each question, appropriate language is used, nerves are under control, etc.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document follows the format shown at the beginning of the practicals. It has the same sections.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necessary stakeholders are present and their interests well documented. IMPORTANT: Do not confuse interests with functionality for them.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All quality attributes necessary to cover the non functional requirements are defined. All requirements are documented and categorized.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same as with the requirements, the restrictions to cover the ones given by the customer are identified, documented and categorized.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are enough quality scenarios to cover all quality attributes. No quality attribute is without at least a scenario, and no scenario exists without referencing at least a quality attribute.
The measures of the scenarios are not subjectives: are realistic, can be tested and are not subject of interpretation.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 general context diagram at customer level that covers the whole application.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 BPMN model for each important business process.
The model follows the BPMN standard.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 technical context view with all necessary sections: 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
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A A J Fuente:
</t>
        </r>
        <r>
          <rPr>
            <sz val="9"/>
            <color indexed="81"/>
            <rFont val="Tahoma"/>
            <family val="2"/>
          </rPr>
          <t>There are enough C&amp;C views to describe the application, with all the necessary sections: 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at least one technical Packages view with all necessary sections:
(This description will use the necessary elements from the following list)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at least a technical Deployment view with all necessary sections:
(This description will use the necessary elements from the following list)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are other technical views with all necessary sections:
(This description will use the necessary elements from the following list)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should be possible to trace from a non functional requirement to the code implementing it following the path:
REQUIREMENT
QUALITY ATTRIBUTE(S)
QUALITY SCENARIO(S)
VIEW(S)
SYSTEM(S)/SUBSYSTEM(S)
COMPONENT(S)
CODE
It should be also possible the opposite path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required functionality was not changed due to non functional issues.
The functional requirements are appropriately implemented.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technical solution applied to solve the implementation of systems, subsystems and components.
This solution must be coherent and be consistent among both teams.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It should not be possible to distinguish the code made by each team, nor the one from the first and the second part of the practicals:
0 points: There are too many differences, it has not been used the same technology in the solutions. They are different projects.
1 points: They are different projects but they are unified most of the implementation criteria.
2 points: They are different projects, but are made following a uniform implementation scheme.
3 points: The projects are unified, but there are clear differences in the implementation.
4 points: The projects are unified, most of the unification criteria are solved.
5 points: All common modules are unified and all unification criteria are solved.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prototype is deployed in a server.
The deployment matches the Deployment view.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Have they been done?
How many?
Pass the current application all the unitary test?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It is necessary to have configured "continuous integration" (Travis).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results from these tests must be included in the documentation and they need to be extrapolated. That means, these tests are done in a personal computer but is it necessary to assess what will happen in a production server, which is probably more powerful.
In a laboratory session it was shows to to make load tests with Gatling.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It is necessary to have automatised acceptance tests from the user stories (according to what what presented in the laboratory session)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user interface is adequate, friendly, uses resources that ease the access, etc.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code is written following the quality standards and guidelines.
Besides, it is easy to trace with the document.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document has been written with clarity, word processor resources are used (index, titles, paragraphs, tables, etc.)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document has been unified describing a single project. (The same criteria as for the code unification can be used)</t>
        </r>
      </text>
    </comment>
  </commentList>
</comments>
</file>

<file path=xl/comments3.xml><?xml version="1.0" encoding="utf-8"?>
<comments xmlns="http://schemas.openxmlformats.org/spreadsheetml/2006/main">
  <authors>
    <author>A A J Fuente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presentation contains appropriate technical language, it is well prepared, the technical questions are followed with coherence, etc. 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One can understand the exposition, nerves are under control, the presenter is knowledgable about what he is presenting.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slides have been designed to highlight the most important aspects of what is been presented. They have good appearance.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answers match to each question, appropriate language is used, nerves are under control, etc.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document follows the format shown at the beginning of the practicals. It has the same sections.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necessary stakeholders are present and their interests well documented. IMPORTANT: Do not confuse interests with functionality for them.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All quality attributes necessary to cover the non functional requirements are defined. All requirements are documented and categorized.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same as with the requirements, the restrictions to cover the ones given by the customer are identified, documented and categorized.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are enough quality scenarios to cover all quality attributes. No quality attribute is without at least a scenario, and no scenario exists without referencing at least a quality attribute.
The measures of the scenarios are not subjectives: are realistic, can be tested and are not subject of interpretation.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 general context diagram at customer level that covers the whole application.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 BPMN model for each important business process.
The model follows the BPMN standard.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 technical context view with all necessary sections: 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
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A A J Fuente:
</t>
        </r>
        <r>
          <rPr>
            <sz val="9"/>
            <color indexed="81"/>
            <rFont val="Tahoma"/>
            <family val="2"/>
          </rPr>
          <t>There are enough C&amp;C views to describe the application, with all the necessary sections: 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at least one technical Packages view with all necessary sections:
(This description will use the necessary elements from the following list)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at least a technical Deployment view with all necessary sections:
(This description will use the necessary elements from the following list)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are other technical views with all necessary sections:
(This description will use the necessary elements from the following list)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should be possible to trace from a non functional requirement to the code implementing it following the path:
REQUIREMENT
QUALITY ATTRIBUTE(S)
QUALITY SCENARIO(S)
VIEW(S)
SYSTEM(S)/SUBSYSTEM(S)
COMPONENT(S)
CODE
It should be also possible the opposite path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required functionality was not changed due to non functional issues.
The functional requirements are appropriately implemented.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technical solution applied to solve the implementation of systems, subsystems and components.
This solution must be coherent and be consistent among both teams.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It should not be possible to distinguish the code made by each team, nor the one from the first and the second part of the practicals:
0 points: There are too many differences, it has not been used the same technology in the solutions. They are different projects.
1 points: They are different projects but they are unified most of the implementation criteria.
2 points: They are different projects, but are made following a uniform implementation scheme.
3 points: The projects are unified, but there are clear differences in the implementation.
4 points: The projects are unified, most of the unification criteria are solved.
5 points: All common modules are unified and all unification criteria are solved.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prototype is deployed in a server.
The deployment matches the Deployment view.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Have they been done?
How many?
Pass the current application all the unitary test?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It is necessary to have configured "continuous integration" (Travis).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results from these tests must be included in the documentation and they need to be extrapolated. That means, these tests are done in a personal computer but is it necessary to assess what will happen in a production server, which is probably more powerful.
In a laboratory session it was shows to to make load tests with Gatling.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It is necessary to have automatised acceptance tests from the user stories (according to what what presented in the laboratory session)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user interface is adequate, friendly, uses resources that ease the access, etc.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code is written following the quality standards and guidelines.
Besides, it is easy to trace with the document.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document has been written with clarity, word processor resources are used (index, titles, paragraphs, tables, etc.)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document has been unified describing a single project. (The same criteria as for the code unification can be used)</t>
        </r>
      </text>
    </comment>
  </commentList>
</comments>
</file>

<file path=xl/comments4.xml><?xml version="1.0" encoding="utf-8"?>
<comments xmlns="http://schemas.openxmlformats.org/spreadsheetml/2006/main">
  <authors>
    <author>A A J Fuente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presentation contains appropriate technical language, it is well prepared, the technical questions are followed with coherence, etc. 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One can understand the exposition, nerves are under control, the presenter is knowledgable about what he is presenting.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slides have been designed to highlight the most important aspects of what is been presented. They have good appearance.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answers match to each question, appropriate language is used, nerves are under control, etc.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document follows the format shown at the beginning of the practicals. It has the same sections.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necessary stakeholders are present and their interests well documented. IMPORTANT: Do not confuse interests with functionality for them.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All quality attributes necessary to cover the non functional requirements are defined. All requirements are documented and categorized.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same as with the requirements, the restrictions to cover the ones given by the customer are identified, documented and categorized.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are enough quality scenarios to cover all quality attributes. No quality attribute is without at least a scenario, and no scenario exists without referencing at least a quality attribute.
The measures of the scenarios are not subjectives: are realistic, can be tested and are not subject of interpretation.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 general context diagram at customer level that covers the whole application.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 BPMN model for each important business process.
The model follows the BPMN standard.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 technical context view with all necessary sections: 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
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A A J Fuente:
</t>
        </r>
        <r>
          <rPr>
            <sz val="9"/>
            <color indexed="81"/>
            <rFont val="Tahoma"/>
            <family val="2"/>
          </rPr>
          <t>There are enough C&amp;C views to describe the application, with all the necessary sections: 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at least one technical Packages view with all necessary sections:
(This description will use the necessary elements from the following list)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at least a technical Deployment view with all necessary sections:
(This description will use the necessary elements from the following list)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are other technical views with all necessary sections:
(This description will use the necessary elements from the following list)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should be possible to trace from a non functional requirement to the code implementing it following the path:
REQUIREMENT
QUALITY ATTRIBUTE(S)
QUALITY SCENARIO(S)
VIEW(S)
SYSTEM(S)/SUBSYSTEM(S)
COMPONENT(S)
CODE
It should be also possible the opposite path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required functionality was not changed due to non functional issues.
The functional requirements are appropriately implemented.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technical solution applied to solve the implementation of systems, subsystems and components.
This solution must be coherent and be consistent among both teams.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It should not be possible to distinguish the code made by each team, nor the one from the first and the second part of the practicals:
0 points: There are too many differences, it has not been used the same technology in the solutions. They are different projects.
1 points: They are different projects but they are unified most of the implementation criteria.
2 points: They are different projects, but are made following a uniform implementation scheme.
3 points: The projects are unified, but there are clear differences in the implementation.
4 points: The projects are unified, most of the unification criteria are solved.
5 points: All common modules are unified and all unification criteria are solved.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prototype is deployed in a server.
The deployment matches the Deployment view.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Have they been done?
How many?
Pass the current application all the unitary test?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It is necessary to have configured "continuous integration" (Travis).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results from these tests must be included in the documentation and they need to be extrapolated. That means, these tests are done in a personal computer but is it necessary to assess what will happen in a production server, which is probably more powerful.
In a laboratory session it was shows to to make load tests with Gatling.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It is necessary to have automatised acceptance tests from the user stories (according to what what presented in the laboratory session)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user interface is adequate, friendly, uses resources that ease the access, etc.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code is written following the quality standards and guidelines.
Besides, it is easy to trace with the document.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document has been written with clarity, word processor resources are used (index, titles, paragraphs, tables, etc.)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document has been unified describing a single project. (The same criteria as for the code unification can be used)</t>
        </r>
      </text>
    </comment>
  </commentList>
</comments>
</file>

<file path=xl/comments5.xml><?xml version="1.0" encoding="utf-8"?>
<comments xmlns="http://schemas.openxmlformats.org/spreadsheetml/2006/main">
  <authors>
    <author>A A J Fuente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presentation contains appropriate technical language, it is well prepared, the technical questions are followed with coherence, etc. 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One can understand the exposition, nerves are under control, the presenter is knowledgable about what he is presenting.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slides have been designed to highlight the most important aspects of what is been presented. They have good appearance.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answers match to each question, appropriate language is used, nerves are under control, etc.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document follows the format shown at the beginning of the practicals. It has the same sections.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necessary stakeholders are present and their interests well documented. IMPORTANT: Do not confuse interests with functionality for them.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All quality attributes necessary to cover the non functional requirements are defined. All requirements are documented and categorized.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same as with the requirements, the restrictions to cover the ones given by the customer are identified, documented and categorized.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are enough quality scenarios to cover all quality attributes. No quality attribute is without at least a scenario, and no scenario exists without referencing at least a quality attribute.
The measures of the scenarios are not subjectives: are realistic, can be tested and are not subject of interpretation.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 general context diagram at customer level that covers the whole application.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 BPMN model for each important business process.
The model follows the BPMN standard.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 technical context view with all necessary sections: 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
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A A J Fuente:
</t>
        </r>
        <r>
          <rPr>
            <sz val="9"/>
            <color indexed="81"/>
            <rFont val="Tahoma"/>
            <family val="2"/>
          </rPr>
          <t>There are enough C&amp;C views to describe the application, with all the necessary sections: 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at least one technical Packages view with all necessary sections:
(This description will use the necessary elements from the following list)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at least a technical Deployment view with all necessary sections:
(This description will use the necessary elements from the following list)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are other technical views with all necessary sections:
(This description will use the necessary elements from the following list)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should be possible to trace from a non functional requirement to the code implementing it following the path:
REQUIREMENT
QUALITY ATTRIBUTE(S)
QUALITY SCENARIO(S)
VIEW(S)
SYSTEM(S)/SUBSYSTEM(S)
COMPONENT(S)
CODE
It should be also possible the opposite path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required functionality was not changed due to non functional issues.
The functional requirements are appropriately implemented.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technical solution applied to solve the implementation of systems, subsystems and components.
This solution must be coherent and be consistent among both teams.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It should not be possible to distinguish the code made by each team, nor the one from the first and the second part of the practicals:
0 points: There are too many differences, it has not been used the same technology in the solutions. They are different projects.
1 points: They are different projects but they are unified most of the implementation criteria.
2 points: They are different projects, but are made following a uniform implementation scheme.
3 points: The projects are unified, but there are clear differences in the implementation.
4 points: The projects are unified, most of the unification criteria are solved.
5 points: All common modules are unified and all unification criteria are solved.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prototype is deployed in a server.
The deployment matches the Deployment view.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Have they been done?
How many?
Pass the current application all the unitary test?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It is necessary to have configured "continuous integration" (Travis).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results from these tests must be included in the documentation and they need to be extrapolated. That means, these tests are done in a personal computer but is it necessary to assess what will happen in a production server, which is probably more powerful.
In a laboratory session it was shows to to make load tests with Gatling.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It is necessary to have automatised acceptance tests from the user stories (according to what what presented in the laboratory session)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user interface is adequate, friendly, uses resources that ease the access, etc.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code is written following the quality standards and guidelines.
Besides, it is easy to trace with the document.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document has been written with clarity, word processor resources are used (index, titles, paragraphs, tables, etc.)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document has been unified describing a single project. (The same criteria as for the code unification can be used)</t>
        </r>
      </text>
    </comment>
  </commentList>
</comments>
</file>

<file path=xl/comments6.xml><?xml version="1.0" encoding="utf-8"?>
<comments xmlns="http://schemas.openxmlformats.org/spreadsheetml/2006/main">
  <authors>
    <author>A A J Fuente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presentation contains appropriate technical language, it is well prepared, the technical questions are followed with coherence, etc. 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One can understand the exposition, nerves are under control, the presenter is knowledgable about what he is presenting.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slides have been designed to highlight the most important aspects of what is been presented. They have good appearance.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answers match to each question, appropriate language is used, nerves are under control, etc.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document follows the format shown at the beginning of the practicals. It has the same sections.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necessary stakeholders are present and their interests well documented. IMPORTANT: Do not confuse interests with functionality for them.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All quality attributes necessary to cover the non functional requirements are defined. All requirements are documented and categorized.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same as with the requirements, the restrictions to cover the ones given by the customer are identified, documented and categorized.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are enough quality scenarios to cover all quality attributes. No quality attribute is without at least a scenario, and no scenario exists without referencing at least a quality attribute.
The measures of the scenarios are not subjectives: are realistic, can be tested and are not subject of interpretation.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 general context diagram at customer level that covers the whole application.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 BPMN model for each important business process.
The model follows the BPMN standard.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 technical context view with all necessary sections: 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
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A A J Fuente:
</t>
        </r>
        <r>
          <rPr>
            <sz val="9"/>
            <color indexed="81"/>
            <rFont val="Tahoma"/>
            <family val="2"/>
          </rPr>
          <t>There are enough C&amp;C views to describe the application, with all the necessary sections: 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at least one technical Packages view with all necessary sections:
(This description will use the necessary elements from the following list)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is at least a technical Deployment view with all necessary sections:
(This description will use the necessary elements from the following list)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are other technical views with all necessary sections:
(This description will use the necessary elements from the following list)
X.2 VIEW NAME
X.2.1 Main overview
X.2.2 Catalogue of elements
X.2.2.1 Elements
X.2.2.2 Relations
X.2.2.3 Interfaces / Ports
X.2.2.3.1 ELEMENT 1 DESCRIPTION
X.2.2.3.2 ELEMENT 2 DESCRIPTION
X.2.2.3.3 ELEMENT 3 DESCRIPTION
X.2.2.3.4 ELEMENT 4 DESCRIPTION
X.2.2.3.5 ....
X.2.2.3.6 ELEMENT N DESCRIPTION
X.2.3 Context diagram
X.2.4 Justification of the decisions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There should be possible to trace from a non functional requirement to the code implementing it following the path:
REQUIREMENT
QUALITY ATTRIBUTE(S)
QUALITY SCENARIO(S)
VIEW(S)
SYSTEM(S)/SUBSYSTEM(S)
COMPONENT(S)
CODE
It should be also possible the opposite path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required functionality was not changed due to non functional issues.
The functional requirements are appropriately implemented.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technical solution applied to solve the implementation of systems, subsystems and components.
This solution must be coherent and be consistent among both teams.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It should not be possible to distinguish the code made by each team, nor the one from the first and the second part of the practicals:
0 points: There are too many differences, it has not been used the same technology in the solutions. They are different projects.
1 points: They are different projects but they are unified most of the implementation criteria.
2 points: They are different projects, but are made following a uniform implementation scheme.
3 points: The projects are unified, but there are clear differences in the implementation.
4 points: The projects are unified, most of the unification criteria are solved.
5 points: All common modules are unified and all unification criteria are solved.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prototype is deployed in a server.
The deployment matches the Deployment view.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Have they been done?
How many?
Pass the current application all the unitary test?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It is necessary to have configured "continuous integration" (Travis).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results from these tests must be included in the documentation and they need to be extrapolated. That means, these tests are done in a personal computer but is it necessary to assess what will happen in a production server, which is probably more powerful.
In a laboratory session it was shows to to make load tests with Gatling.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It is necessary to have automatised acceptance tests from the user stories (according to what what presented in the laboratory session)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user interface is adequate, friendly, uses resources that ease the access, etc.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code is written following the quality standards and guidelines.
Besides, it is easy to trace with the document.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document has been written with clarity, word processor resources are used (index, titles, paragraphs, tables, etc.)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A A J Fuente:</t>
        </r>
        <r>
          <rPr>
            <sz val="9"/>
            <color indexed="81"/>
            <rFont val="Tahoma"/>
            <family val="2"/>
          </rPr>
          <t xml:space="preserve">
The document has been unified describing a single project. (The same criteria as for the code unification can be used)</t>
        </r>
      </text>
    </comment>
  </commentList>
</comments>
</file>

<file path=xl/sharedStrings.xml><?xml version="1.0" encoding="utf-8"?>
<sst xmlns="http://schemas.openxmlformats.org/spreadsheetml/2006/main" count="379" uniqueCount="84">
  <si>
    <t>TOTAL</t>
  </si>
  <si>
    <t>1A</t>
  </si>
  <si>
    <t>1B</t>
  </si>
  <si>
    <t>2A</t>
  </si>
  <si>
    <t>2B</t>
  </si>
  <si>
    <t>3A</t>
  </si>
  <si>
    <t>3B</t>
  </si>
  <si>
    <t>4A</t>
  </si>
  <si>
    <t>4B</t>
  </si>
  <si>
    <t>I1A</t>
  </si>
  <si>
    <t>I1B</t>
  </si>
  <si>
    <t>I2A</t>
  </si>
  <si>
    <t>I2B</t>
  </si>
  <si>
    <t>I3A</t>
  </si>
  <si>
    <t>I3B</t>
  </si>
  <si>
    <t>EV1</t>
  </si>
  <si>
    <t>EV2</t>
  </si>
  <si>
    <t>EV3</t>
  </si>
  <si>
    <t>EV4</t>
  </si>
  <si>
    <t>DNI</t>
  </si>
  <si>
    <t>UO</t>
  </si>
  <si>
    <t>Email</t>
  </si>
  <si>
    <t>Aceptado</t>
  </si>
  <si>
    <t>Balance</t>
  </si>
  <si>
    <t>TEAM DATA</t>
  </si>
  <si>
    <t>TEAM NAME</t>
  </si>
  <si>
    <t>SURNAME 1</t>
  </si>
  <si>
    <t>SURMANE 2</t>
  </si>
  <si>
    <t>NAME</t>
  </si>
  <si>
    <t>AutoAssessment</t>
  </si>
  <si>
    <t>EVALUATOR</t>
  </si>
  <si>
    <t>TEAMS</t>
  </si>
  <si>
    <t>TEAM MEMBERS (Only the members that are present)</t>
  </si>
  <si>
    <t>Data:</t>
  </si>
  <si>
    <t>Evaluator team:</t>
  </si>
  <si>
    <t>Team to assess:</t>
  </si>
  <si>
    <t>Evaluation grade</t>
  </si>
  <si>
    <t>Nothing</t>
  </si>
  <si>
    <t>Very poor</t>
  </si>
  <si>
    <t>Poor</t>
  </si>
  <si>
    <t>Fair</t>
  </si>
  <si>
    <t>Good</t>
  </si>
  <si>
    <t>Very good</t>
  </si>
  <si>
    <t>Presentation evaluation</t>
  </si>
  <si>
    <t>Weight</t>
  </si>
  <si>
    <t>Comments</t>
  </si>
  <si>
    <t>Presentation technical quality</t>
  </si>
  <si>
    <t>Clarity of the exposition</t>
  </si>
  <si>
    <t>Slides quality</t>
  </si>
  <si>
    <t>Answers to the questions</t>
  </si>
  <si>
    <t>Project technical evaluation</t>
  </si>
  <si>
    <t>Format of the document following the standard</t>
  </si>
  <si>
    <t>Identification of Stakeholders</t>
  </si>
  <si>
    <t>Quality attributes</t>
  </si>
  <si>
    <t>Restrictions</t>
  </si>
  <si>
    <t>Quality scenarios</t>
  </si>
  <si>
    <t>General context (Users)</t>
  </si>
  <si>
    <t>BPMN model</t>
  </si>
  <si>
    <t>Context view</t>
  </si>
  <si>
    <t>C&amp;C view</t>
  </si>
  <si>
    <t>Packages view</t>
  </si>
  <si>
    <t>Deployment view</t>
  </si>
  <si>
    <t>Other views</t>
  </si>
  <si>
    <t>Trazability of the requirements</t>
  </si>
  <si>
    <t>Funcionality</t>
  </si>
  <si>
    <t>Components solution</t>
  </si>
  <si>
    <t>Integration of the systems</t>
  </si>
  <si>
    <t>Deployment of the protopyte</t>
  </si>
  <si>
    <t>Tests</t>
  </si>
  <si>
    <t>Unitary tests</t>
  </si>
  <si>
    <t>Integración tests</t>
  </si>
  <si>
    <t>Load tests</t>
  </si>
  <si>
    <t>Acceptance tests</t>
  </si>
  <si>
    <t>Other aspects to evaluate</t>
  </si>
  <si>
    <t>User interface appearance</t>
  </si>
  <si>
    <t>Code quality</t>
  </si>
  <si>
    <t>Quality of the writen document</t>
  </si>
  <si>
    <t>Coherens with the document</t>
  </si>
  <si>
    <t>Project final grade</t>
  </si>
  <si>
    <t>GROUPS ES</t>
  </si>
  <si>
    <t>GROUPS EN</t>
  </si>
  <si>
    <t>Grade cession</t>
  </si>
  <si>
    <t>Software Architecture</t>
  </si>
  <si>
    <t>EV5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</si>
</sst>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8"/>
      <name val="Arial"/>
      <family val="2"/>
    </font>
    <font>
      <sz val="10"/>
      <color rgb="FFFFFF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8"/>
      <color theme="1"/>
      <name val="Calibri"/>
      <family val="2"/>
      <scheme val="minor"/>
    </font>
    <font>
      <sz val="10"/>
      <color theme="3" tint="0.7999816888943144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74">
    <xf numFmtId="0" fontId="0" fillId="0" borderId="0" xfId="0"/>
    <xf numFmtId="0" fontId="4" fillId="0" borderId="0" xfId="0" applyFont="1"/>
    <xf numFmtId="0" fontId="1" fillId="0" borderId="0" xfId="1"/>
    <xf numFmtId="0" fontId="10" fillId="0" borderId="0" xfId="1" applyFont="1"/>
    <xf numFmtId="0" fontId="10" fillId="7" borderId="5" xfId="1" applyFont="1" applyFill="1" applyBorder="1"/>
    <xf numFmtId="0" fontId="10" fillId="7" borderId="0" xfId="1" applyFont="1" applyFill="1" applyBorder="1"/>
    <xf numFmtId="0" fontId="14" fillId="6" borderId="12" xfId="1" applyFont="1" applyFill="1" applyBorder="1" applyAlignment="1">
      <alignment horizontal="center" vertical="center"/>
    </xf>
    <xf numFmtId="164" fontId="13" fillId="0" borderId="15" xfId="1" applyNumberFormat="1" applyFont="1" applyBorder="1"/>
    <xf numFmtId="164" fontId="13" fillId="0" borderId="16" xfId="1" applyNumberFormat="1" applyFont="1" applyBorder="1"/>
    <xf numFmtId="164" fontId="13" fillId="0" borderId="17" xfId="1" applyNumberFormat="1" applyFont="1" applyBorder="1"/>
    <xf numFmtId="0" fontId="12" fillId="6" borderId="1" xfId="1" applyFont="1" applyFill="1" applyBorder="1" applyAlignment="1">
      <alignment horizontal="center"/>
    </xf>
    <xf numFmtId="0" fontId="12" fillId="6" borderId="19" xfId="1" applyFont="1" applyFill="1" applyBorder="1" applyAlignment="1">
      <alignment horizontal="center"/>
    </xf>
    <xf numFmtId="0" fontId="12" fillId="6" borderId="11" xfId="1" applyFont="1" applyFill="1" applyBorder="1" applyAlignment="1">
      <alignment horizontal="center"/>
    </xf>
    <xf numFmtId="0" fontId="2" fillId="6" borderId="6" xfId="1" applyFont="1" applyFill="1" applyBorder="1" applyAlignment="1">
      <alignment horizontal="center"/>
    </xf>
    <xf numFmtId="0" fontId="2" fillId="0" borderId="0" xfId="2" applyFont="1"/>
    <xf numFmtId="0" fontId="4" fillId="0" borderId="0" xfId="2"/>
    <xf numFmtId="0" fontId="4" fillId="0" borderId="13" xfId="2" applyBorder="1" applyProtection="1">
      <protection locked="0"/>
    </xf>
    <xf numFmtId="0" fontId="15" fillId="0" borderId="0" xfId="2" applyFont="1"/>
    <xf numFmtId="0" fontId="3" fillId="0" borderId="0" xfId="2" applyFont="1"/>
    <xf numFmtId="0" fontId="3" fillId="8" borderId="1" xfId="2" applyFont="1" applyFill="1" applyBorder="1"/>
    <xf numFmtId="0" fontId="3" fillId="0" borderId="1" xfId="2" applyFont="1" applyFill="1" applyBorder="1"/>
    <xf numFmtId="0" fontId="4" fillId="0" borderId="1" xfId="2" applyFont="1" applyBorder="1" applyProtection="1">
      <protection locked="0"/>
    </xf>
    <xf numFmtId="0" fontId="4" fillId="0" borderId="1" xfId="2" applyBorder="1" applyProtection="1">
      <protection locked="0"/>
    </xf>
    <xf numFmtId="0" fontId="4" fillId="2" borderId="1" xfId="2" applyFill="1" applyBorder="1"/>
    <xf numFmtId="2" fontId="4" fillId="0" borderId="1" xfId="2" applyNumberFormat="1" applyBorder="1" applyProtection="1">
      <protection locked="0"/>
    </xf>
    <xf numFmtId="2" fontId="4" fillId="0" borderId="1" xfId="2" applyNumberFormat="1" applyBorder="1"/>
    <xf numFmtId="0" fontId="3" fillId="0" borderId="0" xfId="2" applyFont="1" applyAlignment="1">
      <alignment horizontal="right"/>
    </xf>
    <xf numFmtId="2" fontId="3" fillId="0" borderId="1" xfId="2" applyNumberFormat="1" applyFont="1" applyFill="1" applyBorder="1"/>
    <xf numFmtId="0" fontId="16" fillId="0" borderId="0" xfId="2" applyFont="1" applyAlignment="1">
      <alignment horizontal="center" vertical="center"/>
    </xf>
    <xf numFmtId="0" fontId="17" fillId="6" borderId="14" xfId="1" applyFont="1" applyFill="1" applyBorder="1"/>
    <xf numFmtId="0" fontId="3" fillId="6" borderId="1" xfId="1" applyFont="1" applyFill="1" applyBorder="1" applyAlignment="1">
      <alignment horizontal="center"/>
    </xf>
    <xf numFmtId="0" fontId="3" fillId="6" borderId="19" xfId="1" applyFont="1" applyFill="1" applyBorder="1" applyAlignment="1">
      <alignment horizontal="center"/>
    </xf>
    <xf numFmtId="0" fontId="3" fillId="6" borderId="11" xfId="1" applyFont="1" applyFill="1" applyBorder="1" applyAlignment="1">
      <alignment horizontal="center"/>
    </xf>
    <xf numFmtId="0" fontId="2" fillId="6" borderId="7" xfId="1" applyFont="1" applyFill="1" applyBorder="1" applyAlignment="1">
      <alignment horizontal="center"/>
    </xf>
    <xf numFmtId="0" fontId="2" fillId="6" borderId="8" xfId="1" applyFont="1" applyFill="1" applyBorder="1" applyAlignment="1">
      <alignment horizontal="center"/>
    </xf>
    <xf numFmtId="0" fontId="2" fillId="0" borderId="0" xfId="2" applyFont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10" fontId="3" fillId="3" borderId="1" xfId="2" applyNumberFormat="1" applyFont="1" applyFill="1" applyBorder="1" applyAlignment="1">
      <alignment horizontal="center"/>
    </xf>
    <xf numFmtId="0" fontId="4" fillId="0" borderId="1" xfId="2" applyBorder="1" applyAlignment="1" applyProtection="1">
      <alignment horizontal="center"/>
      <protection locked="0"/>
    </xf>
    <xf numFmtId="10" fontId="7" fillId="4" borderId="1" xfId="2" applyNumberFormat="1" applyFont="1" applyFill="1" applyBorder="1"/>
    <xf numFmtId="2" fontId="7" fillId="4" borderId="2" xfId="2" applyNumberFormat="1" applyFont="1" applyFill="1" applyBorder="1"/>
    <xf numFmtId="0" fontId="3" fillId="0" borderId="0" xfId="2" applyFont="1" applyAlignment="1">
      <alignment horizontal="center"/>
    </xf>
    <xf numFmtId="164" fontId="4" fillId="2" borderId="1" xfId="2" applyNumberFormat="1" applyFill="1" applyBorder="1" applyAlignment="1">
      <alignment horizontal="center"/>
    </xf>
    <xf numFmtId="10" fontId="4" fillId="5" borderId="1" xfId="2" applyNumberFormat="1" applyFill="1" applyBorder="1"/>
    <xf numFmtId="2" fontId="4" fillId="0" borderId="0" xfId="2" applyNumberFormat="1"/>
    <xf numFmtId="10" fontId="4" fillId="0" borderId="0" xfId="2" applyNumberFormat="1"/>
    <xf numFmtId="2" fontId="7" fillId="4" borderId="1" xfId="2" applyNumberFormat="1" applyFont="1" applyFill="1" applyBorder="1"/>
    <xf numFmtId="0" fontId="4" fillId="7" borderId="0" xfId="2" applyFill="1"/>
    <xf numFmtId="0" fontId="4" fillId="0" borderId="1" xfId="2" applyBorder="1" applyAlignment="1" applyProtection="1">
      <alignment wrapText="1"/>
      <protection locked="0"/>
    </xf>
    <xf numFmtId="0" fontId="15" fillId="8" borderId="2" xfId="2" applyFont="1" applyFill="1" applyBorder="1" applyAlignment="1">
      <alignment horizontal="left"/>
    </xf>
    <xf numFmtId="0" fontId="15" fillId="8" borderId="3" xfId="2" applyFont="1" applyFill="1" applyBorder="1" applyAlignment="1">
      <alignment horizontal="left"/>
    </xf>
    <xf numFmtId="0" fontId="15" fillId="8" borderId="4" xfId="2" applyFont="1" applyFill="1" applyBorder="1" applyAlignment="1">
      <alignment horizontal="left"/>
    </xf>
    <xf numFmtId="0" fontId="4" fillId="0" borderId="1" xfId="2" applyFont="1" applyBorder="1"/>
    <xf numFmtId="0" fontId="4" fillId="0" borderId="1" xfId="2" applyBorder="1"/>
    <xf numFmtId="0" fontId="2" fillId="0" borderId="0" xfId="0" applyFont="1" applyAlignment="1">
      <alignment horizontal="center"/>
    </xf>
    <xf numFmtId="0" fontId="3" fillId="0" borderId="2" xfId="0" applyFont="1" applyBorder="1"/>
    <xf numFmtId="0" fontId="3" fillId="0" borderId="4" xfId="0" applyFont="1" applyBorder="1"/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3" borderId="2" xfId="2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4" xfId="2" applyFont="1" applyFill="1" applyBorder="1" applyAlignment="1">
      <alignment horizontal="center"/>
    </xf>
    <xf numFmtId="0" fontId="4" fillId="0" borderId="2" xfId="2" applyFont="1" applyBorder="1"/>
    <xf numFmtId="0" fontId="4" fillId="0" borderId="3" xfId="2" applyFont="1" applyBorder="1"/>
    <xf numFmtId="0" fontId="4" fillId="0" borderId="4" xfId="2" applyFont="1" applyBorder="1"/>
    <xf numFmtId="164" fontId="6" fillId="2" borderId="1" xfId="2" applyNumberFormat="1" applyFont="1" applyFill="1" applyBorder="1" applyAlignment="1">
      <alignment horizontal="center"/>
    </xf>
    <xf numFmtId="0" fontId="18" fillId="7" borderId="1" xfId="2" applyFont="1" applyFill="1" applyBorder="1"/>
    <xf numFmtId="0" fontId="11" fillId="6" borderId="18" xfId="1" applyFont="1" applyFill="1" applyBorder="1" applyAlignment="1">
      <alignment horizontal="center"/>
    </xf>
    <xf numFmtId="0" fontId="11" fillId="6" borderId="9" xfId="1" applyFont="1" applyFill="1" applyBorder="1" applyAlignment="1">
      <alignment horizontal="center"/>
    </xf>
    <xf numFmtId="0" fontId="11" fillId="6" borderId="20" xfId="1" applyFont="1" applyFill="1" applyBorder="1" applyAlignment="1">
      <alignment horizontal="center"/>
    </xf>
    <xf numFmtId="0" fontId="11" fillId="6" borderId="10" xfId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5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530225</xdr:colOff>
      <xdr:row>19</xdr:row>
      <xdr:rowOff>107950</xdr:rowOff>
    </xdr:from>
    <xdr:to>
      <xdr:col>6</xdr:col>
      <xdr:colOff>361950</xdr:colOff>
      <xdr:row>26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6DB8C81-4B69-4D7F-B534-673590C781C5}"/>
            </a:ext>
          </a:extLst>
        </xdr:cNvPr>
        <xdr:cNvSpPr txBox="1"/>
      </xdr:nvSpPr>
      <xdr:spPr>
        <a:xfrm>
          <a:off x="530225" y="3263900"/>
          <a:ext cx="7058025" cy="1003300"/>
        </a:xfrm>
        <a:prstGeom prst="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ES" sz="1400"/>
            <a:t>Grade cession must be</a:t>
          </a:r>
          <a:r>
            <a:rPr lang="es-ES" sz="1400" baseline="0"/>
            <a:t> made according to the next </a:t>
          </a:r>
          <a:r>
            <a:rPr lang="es-ES" sz="1400" b="1" u="sng" baseline="0"/>
            <a:t>criteria</a:t>
          </a:r>
          <a:r>
            <a:rPr lang="es-ES" sz="1400" baseline="0"/>
            <a:t>:</a:t>
          </a:r>
          <a:endParaRPr lang="es-ES" sz="1400"/>
        </a:p>
        <a:p>
          <a:pPr lvl="1"/>
          <a:r>
            <a:rPr lang="es-ES" sz="1400" baseline="0"/>
            <a:t>1. Each student can give a maximun of 1 point (it will be written with positive sign)</a:t>
          </a:r>
        </a:p>
        <a:p>
          <a:pPr lvl="1"/>
          <a:r>
            <a:rPr lang="es-ES" sz="1400" baseline="0"/>
            <a:t>2. Each student can receive a maximun of 1 point (it will be written with negative sign)</a:t>
          </a:r>
        </a:p>
        <a:p>
          <a:pPr lvl="1"/>
          <a:r>
            <a:rPr lang="es-ES" sz="1400" baseline="0"/>
            <a:t>3. The final balance of giving and receiving points must be 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D3" sqref="D3"/>
    </sheetView>
  </sheetViews>
  <sheetFormatPr baseColWidth="10" defaultRowHeight="12.5" x14ac:dyDescent="0.25"/>
  <cols>
    <col min="1" max="2" width="15.54296875" style="15" customWidth="1"/>
    <col min="3" max="3" width="20.54296875" style="15" customWidth="1"/>
    <col min="4" max="4" width="17.54296875" style="15" customWidth="1"/>
    <col min="5" max="5" width="14.54296875" style="15" customWidth="1"/>
    <col min="6" max="6" width="19.7265625" style="15" customWidth="1"/>
    <col min="7" max="7" width="14.1796875" style="15" customWidth="1"/>
    <col min="8" max="8" width="0" style="15" hidden="1" customWidth="1"/>
    <col min="9" max="16384" width="10.90625" style="15"/>
  </cols>
  <sheetData>
    <row r="1" spans="1:8" ht="18" x14ac:dyDescent="0.4">
      <c r="A1" s="14" t="s">
        <v>24</v>
      </c>
      <c r="B1" s="14"/>
      <c r="C1" s="14"/>
    </row>
    <row r="2" spans="1:8" ht="13" thickBot="1" x14ac:dyDescent="0.3"/>
    <row r="3" spans="1:8" ht="14.5" thickBot="1" x14ac:dyDescent="0.35">
      <c r="A3" s="50" t="s">
        <v>25</v>
      </c>
      <c r="B3" s="51"/>
      <c r="C3" s="52"/>
      <c r="D3" s="16" t="s">
        <v>9</v>
      </c>
    </row>
    <row r="5" spans="1:8" ht="14" x14ac:dyDescent="0.3">
      <c r="A5" s="17" t="s">
        <v>32</v>
      </c>
      <c r="B5" s="17"/>
      <c r="C5" s="18"/>
    </row>
    <row r="6" spans="1:8" ht="13" x14ac:dyDescent="0.3">
      <c r="A6" s="19" t="s">
        <v>26</v>
      </c>
      <c r="B6" s="19" t="s">
        <v>27</v>
      </c>
      <c r="C6" s="19" t="s">
        <v>28</v>
      </c>
      <c r="D6" s="19" t="s">
        <v>19</v>
      </c>
      <c r="E6" s="19" t="s">
        <v>20</v>
      </c>
      <c r="F6" s="19" t="s">
        <v>21</v>
      </c>
      <c r="G6" s="19" t="s">
        <v>81</v>
      </c>
      <c r="H6" s="20" t="s">
        <v>22</v>
      </c>
    </row>
    <row r="7" spans="1:8" x14ac:dyDescent="0.25">
      <c r="A7" s="21"/>
      <c r="B7" s="21"/>
      <c r="C7" s="21"/>
      <c r="D7" s="22"/>
      <c r="E7" s="21"/>
      <c r="F7" s="23" t="str">
        <f>IF(E7&lt;&gt;"",UPPER(E7)&amp;"@uniovi.es","")</f>
        <v/>
      </c>
      <c r="G7" s="24"/>
      <c r="H7" s="25" t="str">
        <f>IF(AND(A7&lt;&gt;"",D7&lt;&gt;"",E7&lt;&gt;""),G7,"")</f>
        <v/>
      </c>
    </row>
    <row r="8" spans="1:8" x14ac:dyDescent="0.25">
      <c r="A8" s="21"/>
      <c r="B8" s="21"/>
      <c r="C8" s="21"/>
      <c r="D8" s="22"/>
      <c r="E8" s="21"/>
      <c r="F8" s="23" t="str">
        <f t="shared" ref="F8:F14" si="0">IF(E8&lt;&gt;"",UPPER(E8)&amp;"@uniovi.es","")</f>
        <v/>
      </c>
      <c r="G8" s="24"/>
      <c r="H8" s="25" t="str">
        <f t="shared" ref="H8:H14" si="1">IF(AND(A8&lt;&gt;"",D8&lt;&gt;"",E8&lt;&gt;""),G8,"")</f>
        <v/>
      </c>
    </row>
    <row r="9" spans="1:8" x14ac:dyDescent="0.25">
      <c r="A9" s="21"/>
      <c r="B9" s="21"/>
      <c r="C9" s="21"/>
      <c r="D9" s="22"/>
      <c r="E9" s="21"/>
      <c r="F9" s="23" t="str">
        <f t="shared" si="0"/>
        <v/>
      </c>
      <c r="G9" s="24"/>
      <c r="H9" s="25" t="str">
        <f t="shared" si="1"/>
        <v/>
      </c>
    </row>
    <row r="10" spans="1:8" x14ac:dyDescent="0.25">
      <c r="A10" s="22"/>
      <c r="B10" s="22"/>
      <c r="C10" s="22"/>
      <c r="D10" s="22"/>
      <c r="E10" s="21"/>
      <c r="F10" s="23" t="str">
        <f t="shared" si="0"/>
        <v/>
      </c>
      <c r="G10" s="24"/>
      <c r="H10" s="25" t="str">
        <f t="shared" si="1"/>
        <v/>
      </c>
    </row>
    <row r="11" spans="1:8" x14ac:dyDescent="0.25">
      <c r="A11" s="22"/>
      <c r="B11" s="22"/>
      <c r="C11" s="22"/>
      <c r="D11" s="22"/>
      <c r="E11" s="21"/>
      <c r="F11" s="23" t="str">
        <f t="shared" si="0"/>
        <v/>
      </c>
      <c r="G11" s="24"/>
      <c r="H11" s="25" t="str">
        <f t="shared" si="1"/>
        <v/>
      </c>
    </row>
    <row r="12" spans="1:8" x14ac:dyDescent="0.25">
      <c r="A12" s="22"/>
      <c r="B12" s="22"/>
      <c r="C12" s="22"/>
      <c r="D12" s="22"/>
      <c r="E12" s="21"/>
      <c r="F12" s="23" t="str">
        <f t="shared" si="0"/>
        <v/>
      </c>
      <c r="G12" s="24"/>
      <c r="H12" s="25" t="str">
        <f t="shared" si="1"/>
        <v/>
      </c>
    </row>
    <row r="13" spans="1:8" x14ac:dyDescent="0.25">
      <c r="A13" s="22"/>
      <c r="B13" s="22"/>
      <c r="C13" s="22"/>
      <c r="D13" s="22"/>
      <c r="E13" s="21"/>
      <c r="F13" s="23" t="str">
        <f t="shared" si="0"/>
        <v/>
      </c>
      <c r="G13" s="24"/>
      <c r="H13" s="25" t="str">
        <f t="shared" si="1"/>
        <v/>
      </c>
    </row>
    <row r="14" spans="1:8" x14ac:dyDescent="0.25">
      <c r="A14" s="22"/>
      <c r="B14" s="22"/>
      <c r="C14" s="22"/>
      <c r="D14" s="22"/>
      <c r="E14" s="21"/>
      <c r="F14" s="23" t="str">
        <f t="shared" si="0"/>
        <v/>
      </c>
      <c r="G14" s="24"/>
      <c r="H14" s="25" t="str">
        <f t="shared" si="1"/>
        <v/>
      </c>
    </row>
    <row r="16" spans="1:8" ht="13" x14ac:dyDescent="0.3">
      <c r="F16" s="26" t="s">
        <v>23</v>
      </c>
      <c r="G16" s="27">
        <f>SUM(H7:H14)</f>
        <v>0</v>
      </c>
    </row>
    <row r="18" spans="7:7" ht="13" x14ac:dyDescent="0.25">
      <c r="G18" s="28" t="str">
        <f>IF(G16&lt;&gt;0,"Error: final value of this cell must be 0 (zero)!!!","")</f>
        <v/>
      </c>
    </row>
  </sheetData>
  <sheetProtection algorithmName="SHA-512" hashValue="ratHjcGJpPaqJscXAI/22o5m4bLSkVNmonw3uinUzWqdy1pJVw0hk4Bs+g7U58ymaeBbSN8e2cTn8XISxnC/Pg==" saltValue="fyaN0Yb+pbntCSE6mN2fiw==" spinCount="100000" sheet="1" objects="1" scenarios="1"/>
  <mergeCells count="1">
    <mergeCell ref="A3:C3"/>
  </mergeCells>
  <dataValidations count="2">
    <dataValidation allowBlank="1" showInputMessage="1" showErrorMessage="1" error="La máxima cesión es de 1 punto, por tanto los valores deben estar contenidos entre -1 y +1" sqref="H7:H14"/>
    <dataValidation type="decimal" allowBlank="1" showInputMessage="1" showErrorMessage="1" error="La máxima cesión es de 1 punto, por tanto los valores deben estar contenidos entre -1 y +1" sqref="G7:G14">
      <formula1>-1</formula1>
      <formula2>1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Data!$B$13:$B$18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53"/>
  <sheetViews>
    <sheetView workbookViewId="0"/>
  </sheetViews>
  <sheetFormatPr baseColWidth="10" defaultRowHeight="12.5" x14ac:dyDescent="0.25"/>
  <cols>
    <col min="1" max="1" width="10.90625" style="15"/>
    <col min="2" max="2" width="10.81640625" style="15" customWidth="1"/>
    <col min="3" max="7" width="10.90625" style="15"/>
    <col min="8" max="8" width="7.81640625" style="15" customWidth="1"/>
    <col min="9" max="9" width="7" style="15" customWidth="1"/>
    <col min="10" max="10" width="66" style="15" customWidth="1"/>
    <col min="11" max="16384" width="10.90625" style="15"/>
  </cols>
  <sheetData>
    <row r="1" spans="2:11" ht="18" x14ac:dyDescent="0.4">
      <c r="B1" s="55" t="s">
        <v>82</v>
      </c>
      <c r="C1" s="55"/>
      <c r="D1" s="55"/>
      <c r="E1" s="55"/>
      <c r="F1" s="55"/>
      <c r="G1" s="55"/>
      <c r="H1" s="35"/>
      <c r="I1" s="35"/>
      <c r="J1" s="35"/>
      <c r="K1" s="35"/>
    </row>
    <row r="2" spans="2:11" x14ac:dyDescent="0.25">
      <c r="B2"/>
      <c r="C2"/>
      <c r="D2"/>
      <c r="E2"/>
      <c r="F2"/>
      <c r="G2"/>
    </row>
    <row r="3" spans="2:11" ht="13" x14ac:dyDescent="0.3">
      <c r="B3" s="56" t="s">
        <v>33</v>
      </c>
      <c r="C3" s="57"/>
      <c r="D3" s="58"/>
      <c r="E3" s="58"/>
      <c r="F3"/>
      <c r="G3"/>
    </row>
    <row r="4" spans="2:11" ht="13" x14ac:dyDescent="0.3">
      <c r="B4" s="56" t="s">
        <v>34</v>
      </c>
      <c r="C4" s="57"/>
      <c r="D4" s="59" t="str">
        <f>Team!D3</f>
        <v>I1A</v>
      </c>
      <c r="E4" s="59"/>
      <c r="F4"/>
      <c r="G4"/>
    </row>
    <row r="5" spans="2:11" ht="13" x14ac:dyDescent="0.3">
      <c r="B5" s="56" t="s">
        <v>35</v>
      </c>
      <c r="C5" s="57"/>
      <c r="D5" s="60" t="str">
        <f>D4</f>
        <v>I1A</v>
      </c>
      <c r="E5" s="61"/>
      <c r="F5"/>
      <c r="G5"/>
    </row>
    <row r="6" spans="2:11" ht="13" x14ac:dyDescent="0.3">
      <c r="B6" s="18"/>
    </row>
    <row r="7" spans="2:11" ht="13" x14ac:dyDescent="0.3">
      <c r="B7" s="62" t="s">
        <v>36</v>
      </c>
      <c r="C7" s="63"/>
      <c r="D7" s="63"/>
      <c r="E7" s="63"/>
      <c r="F7" s="63"/>
      <c r="G7" s="64"/>
    </row>
    <row r="8" spans="2:11" ht="13" x14ac:dyDescent="0.3">
      <c r="B8" s="36" t="s">
        <v>37</v>
      </c>
      <c r="C8" s="36" t="s">
        <v>38</v>
      </c>
      <c r="D8" s="36" t="s">
        <v>39</v>
      </c>
      <c r="E8" s="36" t="s">
        <v>40</v>
      </c>
      <c r="F8" s="36" t="s">
        <v>41</v>
      </c>
      <c r="G8" s="36" t="s">
        <v>42</v>
      </c>
    </row>
    <row r="9" spans="2:11" ht="13" x14ac:dyDescent="0.3">
      <c r="B9" s="36">
        <v>0</v>
      </c>
      <c r="C9" s="36">
        <v>1</v>
      </c>
      <c r="D9" s="36">
        <v>2</v>
      </c>
      <c r="E9" s="36">
        <v>3</v>
      </c>
      <c r="F9" s="36">
        <v>4</v>
      </c>
      <c r="G9" s="36">
        <v>5</v>
      </c>
    </row>
    <row r="11" spans="2:11" ht="13" x14ac:dyDescent="0.3">
      <c r="B11" s="62" t="s">
        <v>43</v>
      </c>
      <c r="C11" s="63"/>
      <c r="D11" s="63"/>
      <c r="E11" s="63"/>
      <c r="F11" s="63"/>
      <c r="G11" s="64"/>
      <c r="H11" s="37" t="s">
        <v>44</v>
      </c>
      <c r="I11" s="38">
        <v>0.2</v>
      </c>
      <c r="J11" s="37" t="s">
        <v>45</v>
      </c>
    </row>
    <row r="12" spans="2:11" x14ac:dyDescent="0.25">
      <c r="B12" s="53" t="s">
        <v>46</v>
      </c>
      <c r="C12" s="54"/>
      <c r="D12" s="54"/>
      <c r="E12" s="54"/>
      <c r="F12" s="54"/>
      <c r="G12" s="39">
        <v>0</v>
      </c>
      <c r="H12" s="40">
        <v>0.25</v>
      </c>
      <c r="I12" s="41">
        <f>G12*H12</f>
        <v>0</v>
      </c>
      <c r="J12" s="49"/>
    </row>
    <row r="13" spans="2:11" x14ac:dyDescent="0.25">
      <c r="B13" s="53" t="s">
        <v>47</v>
      </c>
      <c r="C13" s="54"/>
      <c r="D13" s="54"/>
      <c r="E13" s="54"/>
      <c r="F13" s="54"/>
      <c r="G13" s="39">
        <v>0</v>
      </c>
      <c r="H13" s="40">
        <v>0.25</v>
      </c>
      <c r="I13" s="41">
        <f t="shared" ref="I13:I15" si="0">G13*H13</f>
        <v>0</v>
      </c>
      <c r="J13" s="49"/>
    </row>
    <row r="14" spans="2:11" x14ac:dyDescent="0.25">
      <c r="B14" s="53" t="s">
        <v>48</v>
      </c>
      <c r="C14" s="54"/>
      <c r="D14" s="54"/>
      <c r="E14" s="54"/>
      <c r="F14" s="54"/>
      <c r="G14" s="39">
        <v>0</v>
      </c>
      <c r="H14" s="40">
        <v>0.25</v>
      </c>
      <c r="I14" s="41">
        <f t="shared" si="0"/>
        <v>0</v>
      </c>
      <c r="J14" s="49"/>
    </row>
    <row r="15" spans="2:11" x14ac:dyDescent="0.25">
      <c r="B15" s="53" t="s">
        <v>49</v>
      </c>
      <c r="C15" s="54"/>
      <c r="D15" s="54"/>
      <c r="E15" s="54"/>
      <c r="F15" s="54"/>
      <c r="G15" s="39">
        <v>0</v>
      </c>
      <c r="H15" s="40">
        <v>0.25</v>
      </c>
      <c r="I15" s="41">
        <f t="shared" si="0"/>
        <v>0</v>
      </c>
      <c r="J15" s="49"/>
    </row>
    <row r="16" spans="2:11" ht="13" x14ac:dyDescent="0.3">
      <c r="F16" s="42" t="s">
        <v>0</v>
      </c>
      <c r="G16" s="43">
        <f>SUM(I12:I15)*2</f>
        <v>0</v>
      </c>
      <c r="H16" s="44">
        <f>SUM(H12:H15)</f>
        <v>1</v>
      </c>
      <c r="I16" s="45"/>
    </row>
    <row r="17" spans="2:11" x14ac:dyDescent="0.25">
      <c r="H17" s="46"/>
      <c r="I17" s="45"/>
    </row>
    <row r="18" spans="2:11" ht="13" x14ac:dyDescent="0.3">
      <c r="B18" s="62" t="s">
        <v>50</v>
      </c>
      <c r="C18" s="63"/>
      <c r="D18" s="63"/>
      <c r="E18" s="63"/>
      <c r="F18" s="63"/>
      <c r="G18" s="64"/>
      <c r="H18" s="37" t="s">
        <v>44</v>
      </c>
      <c r="I18" s="38">
        <v>0.5</v>
      </c>
      <c r="J18" s="37" t="s">
        <v>45</v>
      </c>
      <c r="K18" s="18"/>
    </row>
    <row r="19" spans="2:11" x14ac:dyDescent="0.25">
      <c r="B19" s="53" t="s">
        <v>51</v>
      </c>
      <c r="C19" s="54"/>
      <c r="D19" s="54"/>
      <c r="E19" s="54"/>
      <c r="F19" s="54"/>
      <c r="G19" s="39">
        <v>0</v>
      </c>
      <c r="H19" s="40">
        <v>0.05</v>
      </c>
      <c r="I19" s="47">
        <f t="shared" ref="I19:I35" si="1">G19*H19</f>
        <v>0</v>
      </c>
      <c r="J19" s="49"/>
    </row>
    <row r="20" spans="2:11" x14ac:dyDescent="0.25">
      <c r="B20" s="53" t="s">
        <v>52</v>
      </c>
      <c r="C20" s="54"/>
      <c r="D20" s="54"/>
      <c r="E20" s="54"/>
      <c r="F20" s="54"/>
      <c r="G20" s="39">
        <v>0</v>
      </c>
      <c r="H20" s="40">
        <v>0.05</v>
      </c>
      <c r="I20" s="47">
        <f t="shared" si="1"/>
        <v>0</v>
      </c>
      <c r="J20" s="49"/>
    </row>
    <row r="21" spans="2:11" x14ac:dyDescent="0.25">
      <c r="B21" s="53" t="s">
        <v>53</v>
      </c>
      <c r="C21" s="54"/>
      <c r="D21" s="54"/>
      <c r="E21" s="54"/>
      <c r="F21" s="54"/>
      <c r="G21" s="39">
        <v>0</v>
      </c>
      <c r="H21" s="40">
        <v>0.05</v>
      </c>
      <c r="I21" s="47">
        <f t="shared" si="1"/>
        <v>0</v>
      </c>
      <c r="J21" s="49"/>
    </row>
    <row r="22" spans="2:11" x14ac:dyDescent="0.25">
      <c r="B22" s="53" t="s">
        <v>54</v>
      </c>
      <c r="C22" s="54"/>
      <c r="D22" s="54"/>
      <c r="E22" s="54"/>
      <c r="F22" s="54"/>
      <c r="G22" s="39">
        <v>0</v>
      </c>
      <c r="H22" s="40">
        <v>0.03</v>
      </c>
      <c r="I22" s="47">
        <f t="shared" si="1"/>
        <v>0</v>
      </c>
      <c r="J22" s="49"/>
    </row>
    <row r="23" spans="2:11" x14ac:dyDescent="0.25">
      <c r="B23" s="53" t="s">
        <v>55</v>
      </c>
      <c r="C23" s="54"/>
      <c r="D23" s="54"/>
      <c r="E23" s="54"/>
      <c r="F23" s="54"/>
      <c r="G23" s="39">
        <v>0</v>
      </c>
      <c r="H23" s="40">
        <v>0.05</v>
      </c>
      <c r="I23" s="47">
        <f t="shared" si="1"/>
        <v>0</v>
      </c>
      <c r="J23" s="49"/>
    </row>
    <row r="24" spans="2:11" x14ac:dyDescent="0.25">
      <c r="B24" s="53" t="s">
        <v>56</v>
      </c>
      <c r="C24" s="54"/>
      <c r="D24" s="54"/>
      <c r="E24" s="54"/>
      <c r="F24" s="54"/>
      <c r="G24" s="39">
        <v>0</v>
      </c>
      <c r="H24" s="40">
        <v>0.02</v>
      </c>
      <c r="I24" s="47">
        <f t="shared" si="1"/>
        <v>0</v>
      </c>
      <c r="J24" s="49"/>
    </row>
    <row r="25" spans="2:11" x14ac:dyDescent="0.25">
      <c r="B25" s="53" t="s">
        <v>57</v>
      </c>
      <c r="C25" s="54"/>
      <c r="D25" s="54"/>
      <c r="E25" s="54"/>
      <c r="F25" s="54"/>
      <c r="G25" s="39">
        <v>0</v>
      </c>
      <c r="H25" s="40">
        <v>0.05</v>
      </c>
      <c r="I25" s="47">
        <f t="shared" si="1"/>
        <v>0</v>
      </c>
      <c r="J25" s="49"/>
    </row>
    <row r="26" spans="2:11" x14ac:dyDescent="0.25">
      <c r="B26" s="65" t="s">
        <v>58</v>
      </c>
      <c r="C26" s="66"/>
      <c r="D26" s="66"/>
      <c r="E26" s="66"/>
      <c r="F26" s="67"/>
      <c r="G26" s="39">
        <v>0</v>
      </c>
      <c r="H26" s="40">
        <v>0.05</v>
      </c>
      <c r="I26" s="47">
        <f t="shared" si="1"/>
        <v>0</v>
      </c>
      <c r="J26" s="49"/>
    </row>
    <row r="27" spans="2:11" x14ac:dyDescent="0.25">
      <c r="B27" s="65" t="s">
        <v>59</v>
      </c>
      <c r="C27" s="66"/>
      <c r="D27" s="66"/>
      <c r="E27" s="66"/>
      <c r="F27" s="67"/>
      <c r="G27" s="39">
        <v>0</v>
      </c>
      <c r="H27" s="40">
        <v>0.05</v>
      </c>
      <c r="I27" s="47">
        <f t="shared" si="1"/>
        <v>0</v>
      </c>
      <c r="J27" s="49"/>
    </row>
    <row r="28" spans="2:11" x14ac:dyDescent="0.25">
      <c r="B28" s="53" t="s">
        <v>60</v>
      </c>
      <c r="C28" s="54"/>
      <c r="D28" s="54"/>
      <c r="E28" s="54"/>
      <c r="F28" s="54"/>
      <c r="G28" s="39">
        <v>0</v>
      </c>
      <c r="H28" s="40">
        <v>0.05</v>
      </c>
      <c r="I28" s="47">
        <f t="shared" si="1"/>
        <v>0</v>
      </c>
      <c r="J28" s="49"/>
    </row>
    <row r="29" spans="2:11" x14ac:dyDescent="0.25">
      <c r="B29" s="53" t="s">
        <v>61</v>
      </c>
      <c r="C29" s="54"/>
      <c r="D29" s="54"/>
      <c r="E29" s="54"/>
      <c r="F29" s="54"/>
      <c r="G29" s="39">
        <v>0</v>
      </c>
      <c r="H29" s="40">
        <v>0.05</v>
      </c>
      <c r="I29" s="47">
        <f t="shared" si="1"/>
        <v>0</v>
      </c>
      <c r="J29" s="49"/>
    </row>
    <row r="30" spans="2:11" x14ac:dyDescent="0.25">
      <c r="B30" s="53" t="s">
        <v>62</v>
      </c>
      <c r="C30" s="54"/>
      <c r="D30" s="54"/>
      <c r="E30" s="54"/>
      <c r="F30" s="54"/>
      <c r="G30" s="39">
        <v>0</v>
      </c>
      <c r="H30" s="40">
        <v>0.05</v>
      </c>
      <c r="I30" s="47">
        <f t="shared" si="1"/>
        <v>0</v>
      </c>
      <c r="J30" s="49"/>
    </row>
    <row r="31" spans="2:11" x14ac:dyDescent="0.25">
      <c r="B31" s="53" t="s">
        <v>63</v>
      </c>
      <c r="C31" s="54"/>
      <c r="D31" s="54"/>
      <c r="E31" s="54"/>
      <c r="F31" s="54"/>
      <c r="G31" s="39">
        <v>0</v>
      </c>
      <c r="H31" s="40">
        <v>0.1</v>
      </c>
      <c r="I31" s="47">
        <f t="shared" si="1"/>
        <v>0</v>
      </c>
      <c r="J31" s="49"/>
    </row>
    <row r="32" spans="2:11" x14ac:dyDescent="0.25">
      <c r="B32" s="53" t="s">
        <v>64</v>
      </c>
      <c r="C32" s="54"/>
      <c r="D32" s="54"/>
      <c r="E32" s="54"/>
      <c r="F32" s="54"/>
      <c r="G32" s="39">
        <v>0</v>
      </c>
      <c r="H32" s="40">
        <v>0.1</v>
      </c>
      <c r="I32" s="47">
        <f t="shared" si="1"/>
        <v>0</v>
      </c>
      <c r="J32" s="49"/>
    </row>
    <row r="33" spans="2:10" x14ac:dyDescent="0.25">
      <c r="B33" s="53" t="s">
        <v>65</v>
      </c>
      <c r="C33" s="54"/>
      <c r="D33" s="54"/>
      <c r="E33" s="54"/>
      <c r="F33" s="54"/>
      <c r="G33" s="39">
        <v>0</v>
      </c>
      <c r="H33" s="40">
        <v>0.1</v>
      </c>
      <c r="I33" s="47">
        <f t="shared" si="1"/>
        <v>0</v>
      </c>
      <c r="J33" s="49"/>
    </row>
    <row r="34" spans="2:10" x14ac:dyDescent="0.25">
      <c r="B34" s="53" t="s">
        <v>66</v>
      </c>
      <c r="C34" s="54"/>
      <c r="D34" s="54"/>
      <c r="E34" s="54"/>
      <c r="F34" s="54"/>
      <c r="G34" s="39">
        <v>0</v>
      </c>
      <c r="H34" s="40">
        <v>0.1</v>
      </c>
      <c r="I34" s="47">
        <f t="shared" si="1"/>
        <v>0</v>
      </c>
      <c r="J34" s="49"/>
    </row>
    <row r="35" spans="2:10" x14ac:dyDescent="0.25">
      <c r="B35" s="53" t="s">
        <v>67</v>
      </c>
      <c r="C35" s="54"/>
      <c r="D35" s="54"/>
      <c r="E35" s="54"/>
      <c r="F35" s="54"/>
      <c r="G35" s="39">
        <v>0</v>
      </c>
      <c r="H35" s="40">
        <v>0.05</v>
      </c>
      <c r="I35" s="47">
        <f t="shared" si="1"/>
        <v>0</v>
      </c>
      <c r="J35" s="49"/>
    </row>
    <row r="36" spans="2:10" ht="13" x14ac:dyDescent="0.3">
      <c r="F36" s="42" t="s">
        <v>0</v>
      </c>
      <c r="G36" s="43">
        <f>SUM(I19:I35)*2</f>
        <v>0</v>
      </c>
      <c r="H36" s="44">
        <f>SUM(H19:H35)</f>
        <v>1</v>
      </c>
    </row>
    <row r="38" spans="2:10" ht="13" x14ac:dyDescent="0.3">
      <c r="B38" s="62" t="s">
        <v>68</v>
      </c>
      <c r="C38" s="63"/>
      <c r="D38" s="63"/>
      <c r="E38" s="63"/>
      <c r="F38" s="63"/>
      <c r="G38" s="64"/>
      <c r="H38" s="37" t="s">
        <v>44</v>
      </c>
      <c r="I38" s="38">
        <v>0.2</v>
      </c>
      <c r="J38" s="37" t="s">
        <v>45</v>
      </c>
    </row>
    <row r="39" spans="2:10" x14ac:dyDescent="0.25">
      <c r="B39" s="53" t="s">
        <v>69</v>
      </c>
      <c r="C39" s="54"/>
      <c r="D39" s="54"/>
      <c r="E39" s="54"/>
      <c r="F39" s="54"/>
      <c r="G39" s="39">
        <v>0</v>
      </c>
      <c r="H39" s="40">
        <v>0.25</v>
      </c>
      <c r="I39" s="41">
        <f>G39*H39</f>
        <v>0</v>
      </c>
      <c r="J39" s="49"/>
    </row>
    <row r="40" spans="2:10" x14ac:dyDescent="0.25">
      <c r="B40" s="53" t="s">
        <v>70</v>
      </c>
      <c r="C40" s="54"/>
      <c r="D40" s="54"/>
      <c r="E40" s="54"/>
      <c r="F40" s="54"/>
      <c r="G40" s="39">
        <v>0</v>
      </c>
      <c r="H40" s="40">
        <v>0.25</v>
      </c>
      <c r="I40" s="41">
        <f t="shared" ref="I40:I42" si="2">G40*H40</f>
        <v>0</v>
      </c>
      <c r="J40" s="49"/>
    </row>
    <row r="41" spans="2:10" x14ac:dyDescent="0.25">
      <c r="B41" s="53" t="s">
        <v>71</v>
      </c>
      <c r="C41" s="54"/>
      <c r="D41" s="54"/>
      <c r="E41" s="54"/>
      <c r="F41" s="54"/>
      <c r="G41" s="39">
        <v>0</v>
      </c>
      <c r="H41" s="40">
        <v>0.25</v>
      </c>
      <c r="I41" s="41">
        <f t="shared" si="2"/>
        <v>0</v>
      </c>
      <c r="J41" s="49"/>
    </row>
    <row r="42" spans="2:10" x14ac:dyDescent="0.25">
      <c r="B42" s="53" t="s">
        <v>72</v>
      </c>
      <c r="C42" s="54"/>
      <c r="D42" s="54"/>
      <c r="E42" s="54"/>
      <c r="F42" s="54"/>
      <c r="G42" s="39">
        <v>0</v>
      </c>
      <c r="H42" s="40">
        <v>0.25</v>
      </c>
      <c r="I42" s="41">
        <f t="shared" si="2"/>
        <v>0</v>
      </c>
      <c r="J42" s="49"/>
    </row>
    <row r="43" spans="2:10" ht="13" x14ac:dyDescent="0.3">
      <c r="F43" s="42" t="s">
        <v>0</v>
      </c>
      <c r="G43" s="43">
        <f>SUM(I39:I42)*2</f>
        <v>0</v>
      </c>
      <c r="H43" s="44">
        <f>SUM(H39:H42)</f>
        <v>1</v>
      </c>
      <c r="I43" s="45"/>
    </row>
    <row r="45" spans="2:10" ht="13" x14ac:dyDescent="0.3">
      <c r="B45" s="62" t="s">
        <v>73</v>
      </c>
      <c r="C45" s="63"/>
      <c r="D45" s="63"/>
      <c r="E45" s="63"/>
      <c r="F45" s="63"/>
      <c r="G45" s="64"/>
      <c r="H45" s="37" t="s">
        <v>44</v>
      </c>
      <c r="I45" s="38">
        <v>0.1</v>
      </c>
      <c r="J45" s="37" t="s">
        <v>45</v>
      </c>
    </row>
    <row r="46" spans="2:10" x14ac:dyDescent="0.25">
      <c r="B46" s="53" t="s">
        <v>74</v>
      </c>
      <c r="C46" s="54"/>
      <c r="D46" s="54"/>
      <c r="E46" s="54"/>
      <c r="F46" s="54"/>
      <c r="G46" s="39">
        <v>0</v>
      </c>
      <c r="H46" s="40">
        <v>0.25</v>
      </c>
      <c r="I46" s="47">
        <f>G46*H46</f>
        <v>0</v>
      </c>
      <c r="J46" s="49"/>
    </row>
    <row r="47" spans="2:10" x14ac:dyDescent="0.25">
      <c r="B47" s="53" t="s">
        <v>75</v>
      </c>
      <c r="C47" s="54"/>
      <c r="D47" s="54"/>
      <c r="E47" s="54"/>
      <c r="F47" s="54"/>
      <c r="G47" s="39">
        <v>0</v>
      </c>
      <c r="H47" s="40">
        <v>0.25</v>
      </c>
      <c r="I47" s="47">
        <f t="shared" ref="I47:I49" si="3">G47*H47</f>
        <v>0</v>
      </c>
      <c r="J47" s="49"/>
    </row>
    <row r="48" spans="2:10" x14ac:dyDescent="0.25">
      <c r="B48" s="53" t="s">
        <v>76</v>
      </c>
      <c r="C48" s="54"/>
      <c r="D48" s="54"/>
      <c r="E48" s="54"/>
      <c r="F48" s="54"/>
      <c r="G48" s="39">
        <v>0</v>
      </c>
      <c r="H48" s="40">
        <v>0.25</v>
      </c>
      <c r="I48" s="47">
        <f t="shared" si="3"/>
        <v>0</v>
      </c>
      <c r="J48" s="49"/>
    </row>
    <row r="49" spans="2:10" x14ac:dyDescent="0.25">
      <c r="B49" s="53" t="s">
        <v>77</v>
      </c>
      <c r="C49" s="54"/>
      <c r="D49" s="54"/>
      <c r="E49" s="54"/>
      <c r="F49" s="54"/>
      <c r="G49" s="39">
        <v>0</v>
      </c>
      <c r="H49" s="40">
        <v>0.25</v>
      </c>
      <c r="I49" s="47">
        <f t="shared" si="3"/>
        <v>0</v>
      </c>
      <c r="J49" s="49"/>
    </row>
    <row r="50" spans="2:10" ht="13" x14ac:dyDescent="0.3">
      <c r="F50" s="42" t="s">
        <v>0</v>
      </c>
      <c r="G50" s="43">
        <f>SUM(I46:I49)*2</f>
        <v>0</v>
      </c>
      <c r="H50" s="44">
        <f>SUM(H46:H49)</f>
        <v>1</v>
      </c>
    </row>
    <row r="52" spans="2:10" ht="13" x14ac:dyDescent="0.3">
      <c r="B52" s="62" t="s">
        <v>78</v>
      </c>
      <c r="C52" s="63"/>
      <c r="D52" s="63"/>
      <c r="E52" s="63"/>
      <c r="F52" s="63"/>
      <c r="G52" s="64"/>
    </row>
    <row r="53" spans="2:10" ht="23" x14ac:dyDescent="0.5">
      <c r="B53" s="68">
        <f>G16*I11+G36*I18+G43*I38+G50*I45</f>
        <v>0</v>
      </c>
      <c r="C53" s="68"/>
      <c r="D53" s="68"/>
      <c r="E53" s="68"/>
      <c r="F53" s="68"/>
      <c r="G53" s="68"/>
    </row>
  </sheetData>
  <sheetProtection algorithmName="SHA-512" hashValue="vtCeBaYdBG3eXB0dCiOzq+AYF7H2mCSH+khuRz1fSm44L3mse/9dmld541XYR6RoHRRSXreMo+XriwrWam+MCg==" saltValue="MlkmkxUnjrJ259LHzsJ00g==" spinCount="100000" sheet="1" objects="1" scenarios="1"/>
  <mergeCells count="43">
    <mergeCell ref="B53:G53"/>
    <mergeCell ref="B45:G45"/>
    <mergeCell ref="B46:F46"/>
    <mergeCell ref="B47:F47"/>
    <mergeCell ref="B48:F48"/>
    <mergeCell ref="B49:F49"/>
    <mergeCell ref="B52:G52"/>
    <mergeCell ref="B42:F42"/>
    <mergeCell ref="B30:F30"/>
    <mergeCell ref="B31:F31"/>
    <mergeCell ref="B32:F32"/>
    <mergeCell ref="B33:F33"/>
    <mergeCell ref="B34:F34"/>
    <mergeCell ref="B35:F35"/>
    <mergeCell ref="B38:G38"/>
    <mergeCell ref="B39:F39"/>
    <mergeCell ref="B40:F40"/>
    <mergeCell ref="B41:F41"/>
    <mergeCell ref="B29:F29"/>
    <mergeCell ref="B18:G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15:F15"/>
    <mergeCell ref="B1:G1"/>
    <mergeCell ref="B3:C3"/>
    <mergeCell ref="D3:E3"/>
    <mergeCell ref="B4:C4"/>
    <mergeCell ref="D4:E4"/>
    <mergeCell ref="B5:C5"/>
    <mergeCell ref="D5:E5"/>
    <mergeCell ref="B7:G7"/>
    <mergeCell ref="B11:G11"/>
    <mergeCell ref="B12:F12"/>
    <mergeCell ref="B13:F13"/>
    <mergeCell ref="B14:F14"/>
  </mergeCells>
  <conditionalFormatting sqref="G12:G15 G19:G30">
    <cfRule type="cellIs" dxfId="49" priority="8" operator="lessThan">
      <formula>1</formula>
    </cfRule>
  </conditionalFormatting>
  <conditionalFormatting sqref="G35">
    <cfRule type="cellIs" dxfId="48" priority="7" operator="lessThan">
      <formula>1</formula>
    </cfRule>
  </conditionalFormatting>
  <conditionalFormatting sqref="G46:G49">
    <cfRule type="cellIs" dxfId="47" priority="6" operator="lessThan">
      <formula>1</formula>
    </cfRule>
  </conditionalFormatting>
  <conditionalFormatting sqref="G32:G33">
    <cfRule type="cellIs" dxfId="45" priority="4" operator="lessThan">
      <formula>1</formula>
    </cfRule>
  </conditionalFormatting>
  <conditionalFormatting sqref="G39:G42">
    <cfRule type="cellIs" dxfId="44" priority="3" operator="lessThan">
      <formula>1</formula>
    </cfRule>
  </conditionalFormatting>
  <conditionalFormatting sqref="G34">
    <cfRule type="cellIs" dxfId="43" priority="2" operator="lessThan">
      <formula>1</formula>
    </cfRule>
  </conditionalFormatting>
  <conditionalFormatting sqref="G31">
    <cfRule type="cellIs" dxfId="42" priority="1" operator="lessThan">
      <formula>1</formula>
    </cfRule>
  </conditionalFormatting>
  <dataValidations count="1">
    <dataValidation type="list" allowBlank="1" showInputMessage="1" showErrorMessage="1" sqref="G46:G49 G12:G15 G39:G42 G19:G35">
      <formula1>$B$9:$G$9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53"/>
  <sheetViews>
    <sheetView workbookViewId="0"/>
  </sheetViews>
  <sheetFormatPr baseColWidth="10" defaultRowHeight="12.5" x14ac:dyDescent="0.25"/>
  <cols>
    <col min="1" max="1" width="10.90625" style="15"/>
    <col min="2" max="2" width="10.81640625" style="15" customWidth="1"/>
    <col min="3" max="7" width="10.90625" style="15"/>
    <col min="8" max="8" width="7.81640625" style="15" customWidth="1"/>
    <col min="9" max="9" width="7" style="15" customWidth="1"/>
    <col min="10" max="10" width="66" style="15" customWidth="1"/>
    <col min="11" max="16384" width="10.90625" style="15"/>
  </cols>
  <sheetData>
    <row r="1" spans="2:11" ht="18" x14ac:dyDescent="0.4">
      <c r="B1" s="55" t="s">
        <v>82</v>
      </c>
      <c r="C1" s="55"/>
      <c r="D1" s="55"/>
      <c r="E1" s="55"/>
      <c r="F1" s="55"/>
      <c r="G1" s="55"/>
      <c r="H1" s="35"/>
      <c r="I1" s="35"/>
      <c r="J1" s="35"/>
      <c r="K1" s="35"/>
    </row>
    <row r="2" spans="2:11" x14ac:dyDescent="0.25">
      <c r="B2"/>
      <c r="C2"/>
      <c r="D2"/>
      <c r="E2"/>
      <c r="F2"/>
      <c r="G2"/>
    </row>
    <row r="3" spans="2:11" ht="13" x14ac:dyDescent="0.3">
      <c r="B3" s="56" t="s">
        <v>33</v>
      </c>
      <c r="C3" s="57"/>
      <c r="D3" s="58"/>
      <c r="E3" s="58"/>
      <c r="F3"/>
      <c r="G3"/>
    </row>
    <row r="4" spans="2:11" ht="13" x14ac:dyDescent="0.3">
      <c r="B4" s="56" t="s">
        <v>34</v>
      </c>
      <c r="C4" s="57"/>
      <c r="D4" s="59" t="str">
        <f>Team!D3</f>
        <v>I1A</v>
      </c>
      <c r="E4" s="59"/>
      <c r="F4"/>
      <c r="G4"/>
    </row>
    <row r="5" spans="2:11" ht="13" x14ac:dyDescent="0.3">
      <c r="B5" s="56" t="s">
        <v>35</v>
      </c>
      <c r="C5" s="57"/>
      <c r="D5" s="61"/>
      <c r="E5" s="61"/>
      <c r="F5"/>
      <c r="G5"/>
    </row>
    <row r="6" spans="2:11" ht="13" x14ac:dyDescent="0.3">
      <c r="B6" s="18"/>
    </row>
    <row r="7" spans="2:11" ht="13" x14ac:dyDescent="0.3">
      <c r="B7" s="62" t="s">
        <v>36</v>
      </c>
      <c r="C7" s="63"/>
      <c r="D7" s="63"/>
      <c r="E7" s="63"/>
      <c r="F7" s="63"/>
      <c r="G7" s="64"/>
    </row>
    <row r="8" spans="2:11" ht="13" x14ac:dyDescent="0.3">
      <c r="B8" s="36" t="s">
        <v>37</v>
      </c>
      <c r="C8" s="36" t="s">
        <v>38</v>
      </c>
      <c r="D8" s="36" t="s">
        <v>39</v>
      </c>
      <c r="E8" s="36" t="s">
        <v>40</v>
      </c>
      <c r="F8" s="36" t="s">
        <v>41</v>
      </c>
      <c r="G8" s="36" t="s">
        <v>42</v>
      </c>
    </row>
    <row r="9" spans="2:11" ht="13" x14ac:dyDescent="0.3">
      <c r="B9" s="36">
        <v>0</v>
      </c>
      <c r="C9" s="36">
        <v>1</v>
      </c>
      <c r="D9" s="36">
        <v>2</v>
      </c>
      <c r="E9" s="36">
        <v>3</v>
      </c>
      <c r="F9" s="36">
        <v>4</v>
      </c>
      <c r="G9" s="36">
        <v>5</v>
      </c>
    </row>
    <row r="11" spans="2:11" ht="13" x14ac:dyDescent="0.3">
      <c r="B11" s="62" t="s">
        <v>43</v>
      </c>
      <c r="C11" s="63"/>
      <c r="D11" s="63"/>
      <c r="E11" s="63"/>
      <c r="F11" s="63"/>
      <c r="G11" s="64"/>
      <c r="H11" s="37" t="s">
        <v>44</v>
      </c>
      <c r="I11" s="38">
        <v>0.2</v>
      </c>
      <c r="J11" s="37" t="s">
        <v>45</v>
      </c>
    </row>
    <row r="12" spans="2:11" x14ac:dyDescent="0.25">
      <c r="B12" s="53" t="s">
        <v>46</v>
      </c>
      <c r="C12" s="54"/>
      <c r="D12" s="54"/>
      <c r="E12" s="54"/>
      <c r="F12" s="54"/>
      <c r="G12" s="39">
        <v>0</v>
      </c>
      <c r="H12" s="40">
        <v>0.25</v>
      </c>
      <c r="I12" s="41">
        <f>G12*H12</f>
        <v>0</v>
      </c>
      <c r="J12" s="49"/>
    </row>
    <row r="13" spans="2:11" x14ac:dyDescent="0.25">
      <c r="B13" s="53" t="s">
        <v>47</v>
      </c>
      <c r="C13" s="54"/>
      <c r="D13" s="54"/>
      <c r="E13" s="54"/>
      <c r="F13" s="54"/>
      <c r="G13" s="39">
        <v>0</v>
      </c>
      <c r="H13" s="40">
        <v>0.25</v>
      </c>
      <c r="I13" s="41">
        <f t="shared" ref="I13:I15" si="0">G13*H13</f>
        <v>0</v>
      </c>
      <c r="J13" s="49"/>
    </row>
    <row r="14" spans="2:11" x14ac:dyDescent="0.25">
      <c r="B14" s="53" t="s">
        <v>48</v>
      </c>
      <c r="C14" s="54"/>
      <c r="D14" s="54"/>
      <c r="E14" s="54"/>
      <c r="F14" s="54"/>
      <c r="G14" s="39">
        <v>0</v>
      </c>
      <c r="H14" s="40">
        <v>0.25</v>
      </c>
      <c r="I14" s="41">
        <f t="shared" si="0"/>
        <v>0</v>
      </c>
      <c r="J14" s="49"/>
    </row>
    <row r="15" spans="2:11" x14ac:dyDescent="0.25">
      <c r="B15" s="53" t="s">
        <v>49</v>
      </c>
      <c r="C15" s="54"/>
      <c r="D15" s="54"/>
      <c r="E15" s="54"/>
      <c r="F15" s="54"/>
      <c r="G15" s="39">
        <v>0</v>
      </c>
      <c r="H15" s="40">
        <v>0.25</v>
      </c>
      <c r="I15" s="41">
        <f t="shared" si="0"/>
        <v>0</v>
      </c>
      <c r="J15" s="49"/>
    </row>
    <row r="16" spans="2:11" ht="13" x14ac:dyDescent="0.3">
      <c r="F16" s="42" t="s">
        <v>0</v>
      </c>
      <c r="G16" s="43">
        <f>SUM(I12:I15)*2</f>
        <v>0</v>
      </c>
      <c r="H16" s="44">
        <f>SUM(H12:H15)</f>
        <v>1</v>
      </c>
      <c r="I16" s="45"/>
    </row>
    <row r="17" spans="2:11" x14ac:dyDescent="0.25">
      <c r="H17" s="46"/>
      <c r="I17" s="45"/>
    </row>
    <row r="18" spans="2:11" ht="13" x14ac:dyDescent="0.3">
      <c r="B18" s="62" t="s">
        <v>50</v>
      </c>
      <c r="C18" s="63"/>
      <c r="D18" s="63"/>
      <c r="E18" s="63"/>
      <c r="F18" s="63"/>
      <c r="G18" s="64"/>
      <c r="H18" s="37" t="s">
        <v>44</v>
      </c>
      <c r="I18" s="38">
        <v>0.5</v>
      </c>
      <c r="J18" s="37" t="s">
        <v>45</v>
      </c>
      <c r="K18" s="18"/>
    </row>
    <row r="19" spans="2:11" x14ac:dyDescent="0.25">
      <c r="B19" s="69" t="s">
        <v>51</v>
      </c>
      <c r="C19" s="69"/>
      <c r="D19" s="69"/>
      <c r="E19" s="69"/>
      <c r="F19" s="69"/>
      <c r="G19" s="48"/>
      <c r="H19" s="40"/>
      <c r="I19" s="47"/>
      <c r="J19" s="49"/>
    </row>
    <row r="20" spans="2:11" x14ac:dyDescent="0.25">
      <c r="B20" s="53" t="s">
        <v>52</v>
      </c>
      <c r="C20" s="54"/>
      <c r="D20" s="54"/>
      <c r="E20" s="54"/>
      <c r="F20" s="54"/>
      <c r="G20" s="39">
        <v>0</v>
      </c>
      <c r="H20" s="40">
        <v>0.05</v>
      </c>
      <c r="I20" s="47">
        <f t="shared" ref="I20:I35" si="1">G20*H20</f>
        <v>0</v>
      </c>
      <c r="J20" s="49"/>
    </row>
    <row r="21" spans="2:11" x14ac:dyDescent="0.25">
      <c r="B21" s="53" t="s">
        <v>53</v>
      </c>
      <c r="C21" s="54"/>
      <c r="D21" s="54"/>
      <c r="E21" s="54"/>
      <c r="F21" s="54"/>
      <c r="G21" s="39">
        <v>0</v>
      </c>
      <c r="H21" s="40">
        <v>0.05</v>
      </c>
      <c r="I21" s="47">
        <f t="shared" si="1"/>
        <v>0</v>
      </c>
      <c r="J21" s="49"/>
    </row>
    <row r="22" spans="2:11" x14ac:dyDescent="0.25">
      <c r="B22" s="53" t="s">
        <v>54</v>
      </c>
      <c r="C22" s="54"/>
      <c r="D22" s="54"/>
      <c r="E22" s="54"/>
      <c r="F22" s="54"/>
      <c r="G22" s="39">
        <v>0</v>
      </c>
      <c r="H22" s="40">
        <v>0.03</v>
      </c>
      <c r="I22" s="47">
        <f t="shared" si="1"/>
        <v>0</v>
      </c>
      <c r="J22" s="49"/>
    </row>
    <row r="23" spans="2:11" x14ac:dyDescent="0.25">
      <c r="B23" s="53" t="s">
        <v>55</v>
      </c>
      <c r="C23" s="54"/>
      <c r="D23" s="54"/>
      <c r="E23" s="54"/>
      <c r="F23" s="54"/>
      <c r="G23" s="39">
        <v>0</v>
      </c>
      <c r="H23" s="40">
        <v>0.05</v>
      </c>
      <c r="I23" s="47">
        <f t="shared" si="1"/>
        <v>0</v>
      </c>
      <c r="J23" s="49"/>
    </row>
    <row r="24" spans="2:11" x14ac:dyDescent="0.25">
      <c r="B24" s="69" t="s">
        <v>56</v>
      </c>
      <c r="C24" s="69"/>
      <c r="D24" s="69"/>
      <c r="E24" s="69"/>
      <c r="F24" s="69"/>
      <c r="G24" s="48"/>
      <c r="H24" s="40"/>
      <c r="I24" s="47"/>
      <c r="J24" s="49"/>
    </row>
    <row r="25" spans="2:11" x14ac:dyDescent="0.25">
      <c r="B25" s="69" t="s">
        <v>57</v>
      </c>
      <c r="C25" s="69"/>
      <c r="D25" s="69"/>
      <c r="E25" s="69"/>
      <c r="F25" s="69"/>
      <c r="G25" s="48"/>
      <c r="H25" s="40"/>
      <c r="I25" s="47"/>
      <c r="J25" s="49"/>
    </row>
    <row r="26" spans="2:11" x14ac:dyDescent="0.25">
      <c r="B26" s="69" t="s">
        <v>58</v>
      </c>
      <c r="C26" s="69"/>
      <c r="D26" s="69"/>
      <c r="E26" s="69"/>
      <c r="F26" s="69"/>
      <c r="G26" s="48"/>
      <c r="H26" s="40"/>
      <c r="I26" s="47"/>
      <c r="J26" s="49"/>
    </row>
    <row r="27" spans="2:11" x14ac:dyDescent="0.25">
      <c r="B27" s="69" t="s">
        <v>59</v>
      </c>
      <c r="C27" s="69"/>
      <c r="D27" s="69"/>
      <c r="E27" s="69"/>
      <c r="F27" s="69"/>
      <c r="G27" s="48"/>
      <c r="H27" s="40"/>
      <c r="I27" s="47"/>
      <c r="J27" s="49"/>
    </row>
    <row r="28" spans="2:11" x14ac:dyDescent="0.25">
      <c r="B28" s="69" t="s">
        <v>60</v>
      </c>
      <c r="C28" s="69"/>
      <c r="D28" s="69"/>
      <c r="E28" s="69"/>
      <c r="F28" s="69"/>
      <c r="G28" s="48"/>
      <c r="H28" s="40"/>
      <c r="I28" s="47"/>
      <c r="J28" s="49"/>
    </row>
    <row r="29" spans="2:11" x14ac:dyDescent="0.25">
      <c r="B29" s="69" t="s">
        <v>61</v>
      </c>
      <c r="C29" s="69"/>
      <c r="D29" s="69"/>
      <c r="E29" s="69"/>
      <c r="F29" s="69"/>
      <c r="G29" s="48"/>
      <c r="H29" s="40"/>
      <c r="I29" s="47"/>
      <c r="J29" s="49"/>
    </row>
    <row r="30" spans="2:11" x14ac:dyDescent="0.25">
      <c r="B30" s="69" t="s">
        <v>62</v>
      </c>
      <c r="C30" s="69"/>
      <c r="D30" s="69"/>
      <c r="E30" s="69"/>
      <c r="F30" s="69"/>
      <c r="G30" s="48"/>
      <c r="H30" s="40"/>
      <c r="I30" s="47"/>
      <c r="J30" s="49"/>
    </row>
    <row r="31" spans="2:11" x14ac:dyDescent="0.25">
      <c r="B31" s="53" t="s">
        <v>63</v>
      </c>
      <c r="C31" s="54"/>
      <c r="D31" s="54"/>
      <c r="E31" s="54"/>
      <c r="F31" s="54"/>
      <c r="G31" s="39">
        <v>0</v>
      </c>
      <c r="H31" s="40">
        <v>0.1</v>
      </c>
      <c r="I31" s="47">
        <f t="shared" si="1"/>
        <v>0</v>
      </c>
      <c r="J31" s="49"/>
    </row>
    <row r="32" spans="2:11" x14ac:dyDescent="0.25">
      <c r="B32" s="53" t="s">
        <v>64</v>
      </c>
      <c r="C32" s="54"/>
      <c r="D32" s="54"/>
      <c r="E32" s="54"/>
      <c r="F32" s="54"/>
      <c r="G32" s="39">
        <v>0</v>
      </c>
      <c r="H32" s="40">
        <v>0.1</v>
      </c>
      <c r="I32" s="47">
        <f t="shared" si="1"/>
        <v>0</v>
      </c>
      <c r="J32" s="49"/>
    </row>
    <row r="33" spans="2:10" x14ac:dyDescent="0.25">
      <c r="B33" s="53" t="s">
        <v>65</v>
      </c>
      <c r="C33" s="54"/>
      <c r="D33" s="54"/>
      <c r="E33" s="54"/>
      <c r="F33" s="54"/>
      <c r="G33" s="39">
        <v>0</v>
      </c>
      <c r="H33" s="40">
        <v>0.1</v>
      </c>
      <c r="I33" s="47">
        <f t="shared" si="1"/>
        <v>0</v>
      </c>
      <c r="J33" s="49"/>
    </row>
    <row r="34" spans="2:10" x14ac:dyDescent="0.25">
      <c r="B34" s="53" t="s">
        <v>66</v>
      </c>
      <c r="C34" s="54"/>
      <c r="D34" s="54"/>
      <c r="E34" s="54"/>
      <c r="F34" s="54"/>
      <c r="G34" s="39">
        <v>0</v>
      </c>
      <c r="H34" s="40">
        <v>0.1</v>
      </c>
      <c r="I34" s="47">
        <f t="shared" si="1"/>
        <v>0</v>
      </c>
      <c r="J34" s="49"/>
    </row>
    <row r="35" spans="2:10" x14ac:dyDescent="0.25">
      <c r="B35" s="53" t="s">
        <v>67</v>
      </c>
      <c r="C35" s="54"/>
      <c r="D35" s="54"/>
      <c r="E35" s="54"/>
      <c r="F35" s="54"/>
      <c r="G35" s="39">
        <v>0</v>
      </c>
      <c r="H35" s="40">
        <v>0.05</v>
      </c>
      <c r="I35" s="47">
        <f t="shared" si="1"/>
        <v>0</v>
      </c>
      <c r="J35" s="49"/>
    </row>
    <row r="36" spans="2:10" ht="13" x14ac:dyDescent="0.3">
      <c r="F36" s="42" t="s">
        <v>0</v>
      </c>
      <c r="G36" s="43">
        <f>SUM(I19:I35)*2*1.587301587</f>
        <v>0</v>
      </c>
      <c r="H36" s="44">
        <f>SUM(H19:H35)</f>
        <v>0.63</v>
      </c>
      <c r="I36" s="45"/>
    </row>
    <row r="38" spans="2:10" ht="13" x14ac:dyDescent="0.3">
      <c r="B38" s="62" t="s">
        <v>68</v>
      </c>
      <c r="C38" s="63"/>
      <c r="D38" s="63"/>
      <c r="E38" s="63"/>
      <c r="F38" s="63"/>
      <c r="G38" s="64"/>
      <c r="H38" s="37" t="s">
        <v>44</v>
      </c>
      <c r="I38" s="38">
        <v>0.2</v>
      </c>
      <c r="J38" s="37" t="s">
        <v>45</v>
      </c>
    </row>
    <row r="39" spans="2:10" x14ac:dyDescent="0.25">
      <c r="B39" s="53" t="s">
        <v>69</v>
      </c>
      <c r="C39" s="54"/>
      <c r="D39" s="54"/>
      <c r="E39" s="54"/>
      <c r="F39" s="54"/>
      <c r="G39" s="39">
        <v>0</v>
      </c>
      <c r="H39" s="40">
        <v>0.25</v>
      </c>
      <c r="I39" s="41">
        <f>G39*H39</f>
        <v>0</v>
      </c>
      <c r="J39" s="49"/>
    </row>
    <row r="40" spans="2:10" x14ac:dyDescent="0.25">
      <c r="B40" s="53" t="s">
        <v>70</v>
      </c>
      <c r="C40" s="54"/>
      <c r="D40" s="54"/>
      <c r="E40" s="54"/>
      <c r="F40" s="54"/>
      <c r="G40" s="39">
        <v>0</v>
      </c>
      <c r="H40" s="40">
        <v>0.25</v>
      </c>
      <c r="I40" s="41">
        <f t="shared" ref="I40:I42" si="2">G40*H40</f>
        <v>0</v>
      </c>
      <c r="J40" s="49"/>
    </row>
    <row r="41" spans="2:10" x14ac:dyDescent="0.25">
      <c r="B41" s="53" t="s">
        <v>71</v>
      </c>
      <c r="C41" s="54"/>
      <c r="D41" s="54"/>
      <c r="E41" s="54"/>
      <c r="F41" s="54"/>
      <c r="G41" s="39">
        <v>0</v>
      </c>
      <c r="H41" s="40">
        <v>0.25</v>
      </c>
      <c r="I41" s="41">
        <f t="shared" si="2"/>
        <v>0</v>
      </c>
      <c r="J41" s="49"/>
    </row>
    <row r="42" spans="2:10" x14ac:dyDescent="0.25">
      <c r="B42" s="53" t="s">
        <v>72</v>
      </c>
      <c r="C42" s="54"/>
      <c r="D42" s="54"/>
      <c r="E42" s="54"/>
      <c r="F42" s="54"/>
      <c r="G42" s="39">
        <v>0</v>
      </c>
      <c r="H42" s="40">
        <v>0.25</v>
      </c>
      <c r="I42" s="41">
        <f t="shared" si="2"/>
        <v>0</v>
      </c>
      <c r="J42" s="49"/>
    </row>
    <row r="43" spans="2:10" ht="13" x14ac:dyDescent="0.3">
      <c r="F43" s="42" t="s">
        <v>0</v>
      </c>
      <c r="G43" s="43">
        <f>SUM(I39:I42)*2</f>
        <v>0</v>
      </c>
      <c r="H43" s="44">
        <f>SUM(H39:H42)</f>
        <v>1</v>
      </c>
      <c r="I43" s="45"/>
    </row>
    <row r="45" spans="2:10" ht="13" x14ac:dyDescent="0.3">
      <c r="B45" s="62" t="s">
        <v>73</v>
      </c>
      <c r="C45" s="63"/>
      <c r="D45" s="63"/>
      <c r="E45" s="63"/>
      <c r="F45" s="63"/>
      <c r="G45" s="64"/>
      <c r="H45" s="37" t="s">
        <v>44</v>
      </c>
      <c r="I45" s="38">
        <v>0.1</v>
      </c>
      <c r="J45" s="37" t="s">
        <v>45</v>
      </c>
    </row>
    <row r="46" spans="2:10" x14ac:dyDescent="0.25">
      <c r="B46" s="53" t="s">
        <v>74</v>
      </c>
      <c r="C46" s="54"/>
      <c r="D46" s="54"/>
      <c r="E46" s="54"/>
      <c r="F46" s="54"/>
      <c r="G46" s="39">
        <v>0</v>
      </c>
      <c r="H46" s="40">
        <v>0.25</v>
      </c>
      <c r="I46" s="47">
        <f>G46*H46</f>
        <v>0</v>
      </c>
      <c r="J46" s="49"/>
    </row>
    <row r="47" spans="2:10" x14ac:dyDescent="0.25">
      <c r="B47" s="53" t="s">
        <v>75</v>
      </c>
      <c r="C47" s="54"/>
      <c r="D47" s="54"/>
      <c r="E47" s="54"/>
      <c r="F47" s="54"/>
      <c r="G47" s="39">
        <v>0</v>
      </c>
      <c r="H47" s="40">
        <v>0.25</v>
      </c>
      <c r="I47" s="47">
        <f t="shared" ref="I47:I49" si="3">G47*H47</f>
        <v>0</v>
      </c>
      <c r="J47" s="49"/>
    </row>
    <row r="48" spans="2:10" x14ac:dyDescent="0.25">
      <c r="B48" s="53" t="s">
        <v>76</v>
      </c>
      <c r="C48" s="54"/>
      <c r="D48" s="54"/>
      <c r="E48" s="54"/>
      <c r="F48" s="54"/>
      <c r="G48" s="39">
        <v>0</v>
      </c>
      <c r="H48" s="40">
        <v>0.25</v>
      </c>
      <c r="I48" s="47">
        <f t="shared" si="3"/>
        <v>0</v>
      </c>
      <c r="J48" s="49"/>
    </row>
    <row r="49" spans="2:10" x14ac:dyDescent="0.25">
      <c r="B49" s="53" t="s">
        <v>77</v>
      </c>
      <c r="C49" s="54"/>
      <c r="D49" s="54"/>
      <c r="E49" s="54"/>
      <c r="F49" s="54"/>
      <c r="G49" s="39">
        <v>0</v>
      </c>
      <c r="H49" s="40">
        <v>0.25</v>
      </c>
      <c r="I49" s="47">
        <f t="shared" si="3"/>
        <v>0</v>
      </c>
      <c r="J49" s="49"/>
    </row>
    <row r="50" spans="2:10" ht="13" x14ac:dyDescent="0.3">
      <c r="F50" s="42" t="s">
        <v>0</v>
      </c>
      <c r="G50" s="43">
        <f>SUM(I46:I49)*2</f>
        <v>0</v>
      </c>
      <c r="H50" s="44">
        <f>SUM(H46:H49)</f>
        <v>1</v>
      </c>
    </row>
    <row r="52" spans="2:10" ht="13" x14ac:dyDescent="0.3">
      <c r="B52" s="62" t="s">
        <v>78</v>
      </c>
      <c r="C52" s="63"/>
      <c r="D52" s="63"/>
      <c r="E52" s="63"/>
      <c r="F52" s="63"/>
      <c r="G52" s="64"/>
    </row>
    <row r="53" spans="2:10" ht="23" x14ac:dyDescent="0.5">
      <c r="B53" s="68">
        <f>G16*I11+G36*I18+G43*I38+G50*I45</f>
        <v>0</v>
      </c>
      <c r="C53" s="68"/>
      <c r="D53" s="68"/>
      <c r="E53" s="68"/>
      <c r="F53" s="68"/>
      <c r="G53" s="68"/>
    </row>
  </sheetData>
  <sheetProtection algorithmName="SHA-512" hashValue="9AzSVQS0FjUK4F4T1cdRqton5uuyFJbipZTXCRTTaCM72HRH+SeIM2yJdZsJX3/ZLyTutQNMLJyhClOUDJ/SqQ==" saltValue="SZ0Go0+TYveIkj0Ei8aTsA==" spinCount="100000" sheet="1" objects="1" scenarios="1"/>
  <mergeCells count="43">
    <mergeCell ref="B53:G53"/>
    <mergeCell ref="B45:G45"/>
    <mergeCell ref="B46:F46"/>
    <mergeCell ref="B47:F47"/>
    <mergeCell ref="B48:F48"/>
    <mergeCell ref="B49:F49"/>
    <mergeCell ref="B52:G52"/>
    <mergeCell ref="B42:F42"/>
    <mergeCell ref="B30:F30"/>
    <mergeCell ref="B31:F31"/>
    <mergeCell ref="B32:F32"/>
    <mergeCell ref="B33:F33"/>
    <mergeCell ref="B34:F34"/>
    <mergeCell ref="B35:F35"/>
    <mergeCell ref="B38:G38"/>
    <mergeCell ref="B39:F39"/>
    <mergeCell ref="B40:F40"/>
    <mergeCell ref="B41:F41"/>
    <mergeCell ref="B29:F29"/>
    <mergeCell ref="B18:G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15:F15"/>
    <mergeCell ref="B1:G1"/>
    <mergeCell ref="B3:C3"/>
    <mergeCell ref="D3:E3"/>
    <mergeCell ref="B4:C4"/>
    <mergeCell ref="D4:E4"/>
    <mergeCell ref="B5:C5"/>
    <mergeCell ref="D5:E5"/>
    <mergeCell ref="B7:G7"/>
    <mergeCell ref="B11:G11"/>
    <mergeCell ref="B12:F12"/>
    <mergeCell ref="B13:F13"/>
    <mergeCell ref="B14:F14"/>
  </mergeCells>
  <conditionalFormatting sqref="G12:G15 G20:G23">
    <cfRule type="cellIs" dxfId="41" priority="8" operator="lessThan">
      <formula>1</formula>
    </cfRule>
  </conditionalFormatting>
  <conditionalFormatting sqref="G35">
    <cfRule type="cellIs" dxfId="40" priority="7" operator="lessThan">
      <formula>1</formula>
    </cfRule>
  </conditionalFormatting>
  <conditionalFormatting sqref="G46:G49">
    <cfRule type="cellIs" dxfId="39" priority="6" operator="lessThan">
      <formula>1</formula>
    </cfRule>
  </conditionalFormatting>
  <conditionalFormatting sqref="G32:G33">
    <cfRule type="cellIs" dxfId="37" priority="4" operator="lessThan">
      <formula>1</formula>
    </cfRule>
  </conditionalFormatting>
  <conditionalFormatting sqref="G39:G42">
    <cfRule type="cellIs" dxfId="36" priority="3" operator="lessThan">
      <formula>1</formula>
    </cfRule>
  </conditionalFormatting>
  <conditionalFormatting sqref="G34">
    <cfRule type="cellIs" dxfId="35" priority="2" operator="lessThan">
      <formula>1</formula>
    </cfRule>
  </conditionalFormatting>
  <conditionalFormatting sqref="G31">
    <cfRule type="cellIs" dxfId="34" priority="1" operator="lessThan">
      <formula>1</formula>
    </cfRule>
  </conditionalFormatting>
  <dataValidations count="1">
    <dataValidation type="list" allowBlank="1" showInputMessage="1" showErrorMessage="1" sqref="G46:G49 G12:G15 G39:G42 G20:G23 G31:G35">
      <formula1>$B$9:$G$9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Data!$B$13:$B$18</xm:f>
          </x14:formula1>
          <xm:sqref>D5:E5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53"/>
  <sheetViews>
    <sheetView workbookViewId="0"/>
  </sheetViews>
  <sheetFormatPr baseColWidth="10" defaultRowHeight="12.5" x14ac:dyDescent="0.25"/>
  <cols>
    <col min="1" max="1" width="10.90625" style="15"/>
    <col min="2" max="2" width="10.81640625" style="15" customWidth="1"/>
    <col min="3" max="7" width="10.90625" style="15"/>
    <col min="8" max="8" width="7.81640625" style="15" customWidth="1"/>
    <col min="9" max="9" width="7" style="15" customWidth="1"/>
    <col min="10" max="10" width="66" style="15" customWidth="1"/>
    <col min="11" max="16384" width="10.90625" style="15"/>
  </cols>
  <sheetData>
    <row r="1" spans="2:11" ht="18" x14ac:dyDescent="0.4">
      <c r="B1" s="55" t="s">
        <v>82</v>
      </c>
      <c r="C1" s="55"/>
      <c r="D1" s="55"/>
      <c r="E1" s="55"/>
      <c r="F1" s="55"/>
      <c r="G1" s="55"/>
      <c r="H1" s="35"/>
      <c r="I1" s="35"/>
      <c r="J1" s="35"/>
      <c r="K1" s="35"/>
    </row>
    <row r="2" spans="2:11" x14ac:dyDescent="0.25">
      <c r="B2"/>
      <c r="C2"/>
      <c r="D2"/>
      <c r="E2"/>
      <c r="F2"/>
      <c r="G2"/>
    </row>
    <row r="3" spans="2:11" ht="13" x14ac:dyDescent="0.3">
      <c r="B3" s="56" t="s">
        <v>33</v>
      </c>
      <c r="C3" s="57"/>
      <c r="D3" s="58"/>
      <c r="E3" s="58"/>
      <c r="F3"/>
      <c r="G3"/>
    </row>
    <row r="4" spans="2:11" ht="13" x14ac:dyDescent="0.3">
      <c r="B4" s="56" t="s">
        <v>34</v>
      </c>
      <c r="C4" s="57"/>
      <c r="D4" s="59" t="str">
        <f>Team!D3</f>
        <v>I1A</v>
      </c>
      <c r="E4" s="59"/>
      <c r="F4"/>
      <c r="G4"/>
    </row>
    <row r="5" spans="2:11" ht="13" x14ac:dyDescent="0.3">
      <c r="B5" s="56" t="s">
        <v>35</v>
      </c>
      <c r="C5" s="57"/>
      <c r="D5" s="61"/>
      <c r="E5" s="61"/>
      <c r="F5"/>
      <c r="G5"/>
    </row>
    <row r="6" spans="2:11" ht="13" x14ac:dyDescent="0.3">
      <c r="B6" s="18"/>
    </row>
    <row r="7" spans="2:11" ht="13" x14ac:dyDescent="0.3">
      <c r="B7" s="62" t="s">
        <v>36</v>
      </c>
      <c r="C7" s="63"/>
      <c r="D7" s="63"/>
      <c r="E7" s="63"/>
      <c r="F7" s="63"/>
      <c r="G7" s="64"/>
    </row>
    <row r="8" spans="2:11" ht="13" x14ac:dyDescent="0.3">
      <c r="B8" s="36" t="s">
        <v>37</v>
      </c>
      <c r="C8" s="36" t="s">
        <v>38</v>
      </c>
      <c r="D8" s="36" t="s">
        <v>39</v>
      </c>
      <c r="E8" s="36" t="s">
        <v>40</v>
      </c>
      <c r="F8" s="36" t="s">
        <v>41</v>
      </c>
      <c r="G8" s="36" t="s">
        <v>42</v>
      </c>
    </row>
    <row r="9" spans="2:11" ht="13" x14ac:dyDescent="0.3">
      <c r="B9" s="36">
        <v>0</v>
      </c>
      <c r="C9" s="36">
        <v>1</v>
      </c>
      <c r="D9" s="36">
        <v>2</v>
      </c>
      <c r="E9" s="36">
        <v>3</v>
      </c>
      <c r="F9" s="36">
        <v>4</v>
      </c>
      <c r="G9" s="36">
        <v>5</v>
      </c>
    </row>
    <row r="11" spans="2:11" ht="13" x14ac:dyDescent="0.3">
      <c r="B11" s="62" t="s">
        <v>43</v>
      </c>
      <c r="C11" s="63"/>
      <c r="D11" s="63"/>
      <c r="E11" s="63"/>
      <c r="F11" s="63"/>
      <c r="G11" s="64"/>
      <c r="H11" s="37" t="s">
        <v>44</v>
      </c>
      <c r="I11" s="38">
        <v>0.2</v>
      </c>
      <c r="J11" s="37" t="s">
        <v>45</v>
      </c>
    </row>
    <row r="12" spans="2:11" x14ac:dyDescent="0.25">
      <c r="B12" s="53" t="s">
        <v>46</v>
      </c>
      <c r="C12" s="54"/>
      <c r="D12" s="54"/>
      <c r="E12" s="54"/>
      <c r="F12" s="54"/>
      <c r="G12" s="39">
        <v>0</v>
      </c>
      <c r="H12" s="40">
        <v>0.25</v>
      </c>
      <c r="I12" s="41">
        <f>G12*H12</f>
        <v>0</v>
      </c>
      <c r="J12" s="49"/>
    </row>
    <row r="13" spans="2:11" x14ac:dyDescent="0.25">
      <c r="B13" s="53" t="s">
        <v>47</v>
      </c>
      <c r="C13" s="54"/>
      <c r="D13" s="54"/>
      <c r="E13" s="54"/>
      <c r="F13" s="54"/>
      <c r="G13" s="39">
        <v>0</v>
      </c>
      <c r="H13" s="40">
        <v>0.25</v>
      </c>
      <c r="I13" s="41">
        <f t="shared" ref="I13:I15" si="0">G13*H13</f>
        <v>0</v>
      </c>
      <c r="J13" s="49"/>
    </row>
    <row r="14" spans="2:11" x14ac:dyDescent="0.25">
      <c r="B14" s="53" t="s">
        <v>48</v>
      </c>
      <c r="C14" s="54"/>
      <c r="D14" s="54"/>
      <c r="E14" s="54"/>
      <c r="F14" s="54"/>
      <c r="G14" s="39">
        <v>0</v>
      </c>
      <c r="H14" s="40">
        <v>0.25</v>
      </c>
      <c r="I14" s="41">
        <f t="shared" si="0"/>
        <v>0</v>
      </c>
      <c r="J14" s="49"/>
    </row>
    <row r="15" spans="2:11" x14ac:dyDescent="0.25">
      <c r="B15" s="53" t="s">
        <v>49</v>
      </c>
      <c r="C15" s="54"/>
      <c r="D15" s="54"/>
      <c r="E15" s="54"/>
      <c r="F15" s="54"/>
      <c r="G15" s="39">
        <v>0</v>
      </c>
      <c r="H15" s="40">
        <v>0.25</v>
      </c>
      <c r="I15" s="41">
        <f t="shared" si="0"/>
        <v>0</v>
      </c>
      <c r="J15" s="49"/>
    </row>
    <row r="16" spans="2:11" ht="13" x14ac:dyDescent="0.3">
      <c r="F16" s="42" t="s">
        <v>0</v>
      </c>
      <c r="G16" s="43">
        <f>SUM(I12:I15)*2</f>
        <v>0</v>
      </c>
      <c r="H16" s="44">
        <f>SUM(H12:H15)</f>
        <v>1</v>
      </c>
      <c r="I16" s="45"/>
    </row>
    <row r="17" spans="2:11" x14ac:dyDescent="0.25">
      <c r="H17" s="46"/>
      <c r="I17" s="45"/>
    </row>
    <row r="18" spans="2:11" ht="13" x14ac:dyDescent="0.3">
      <c r="B18" s="62" t="s">
        <v>50</v>
      </c>
      <c r="C18" s="63"/>
      <c r="D18" s="63"/>
      <c r="E18" s="63"/>
      <c r="F18" s="63"/>
      <c r="G18" s="64"/>
      <c r="H18" s="37" t="s">
        <v>44</v>
      </c>
      <c r="I18" s="38">
        <v>0.5</v>
      </c>
      <c r="J18" s="37" t="s">
        <v>45</v>
      </c>
      <c r="K18" s="18"/>
    </row>
    <row r="19" spans="2:11" x14ac:dyDescent="0.25">
      <c r="B19" s="69" t="s">
        <v>51</v>
      </c>
      <c r="C19" s="69"/>
      <c r="D19" s="69"/>
      <c r="E19" s="69"/>
      <c r="F19" s="69"/>
      <c r="G19" s="48"/>
      <c r="H19" s="40"/>
      <c r="I19" s="47"/>
      <c r="J19" s="49"/>
    </row>
    <row r="20" spans="2:11" x14ac:dyDescent="0.25">
      <c r="B20" s="53" t="s">
        <v>52</v>
      </c>
      <c r="C20" s="54"/>
      <c r="D20" s="54"/>
      <c r="E20" s="54"/>
      <c r="F20" s="54"/>
      <c r="G20" s="39">
        <v>0</v>
      </c>
      <c r="H20" s="40">
        <v>0.05</v>
      </c>
      <c r="I20" s="47">
        <f t="shared" ref="I20:I35" si="1">G20*H20</f>
        <v>0</v>
      </c>
      <c r="J20" s="49"/>
    </row>
    <row r="21" spans="2:11" x14ac:dyDescent="0.25">
      <c r="B21" s="53" t="s">
        <v>53</v>
      </c>
      <c r="C21" s="54"/>
      <c r="D21" s="54"/>
      <c r="E21" s="54"/>
      <c r="F21" s="54"/>
      <c r="G21" s="39">
        <v>0</v>
      </c>
      <c r="H21" s="40">
        <v>0.05</v>
      </c>
      <c r="I21" s="47">
        <f t="shared" si="1"/>
        <v>0</v>
      </c>
      <c r="J21" s="49"/>
    </row>
    <row r="22" spans="2:11" x14ac:dyDescent="0.25">
      <c r="B22" s="53" t="s">
        <v>54</v>
      </c>
      <c r="C22" s="54"/>
      <c r="D22" s="54"/>
      <c r="E22" s="54"/>
      <c r="F22" s="54"/>
      <c r="G22" s="39">
        <v>0</v>
      </c>
      <c r="H22" s="40">
        <v>0.03</v>
      </c>
      <c r="I22" s="47">
        <f t="shared" si="1"/>
        <v>0</v>
      </c>
      <c r="J22" s="49"/>
    </row>
    <row r="23" spans="2:11" x14ac:dyDescent="0.25">
      <c r="B23" s="53" t="s">
        <v>55</v>
      </c>
      <c r="C23" s="54"/>
      <c r="D23" s="54"/>
      <c r="E23" s="54"/>
      <c r="F23" s="54"/>
      <c r="G23" s="39">
        <v>0</v>
      </c>
      <c r="H23" s="40">
        <v>0.05</v>
      </c>
      <c r="I23" s="47">
        <f t="shared" si="1"/>
        <v>0</v>
      </c>
      <c r="J23" s="49"/>
    </row>
    <row r="24" spans="2:11" x14ac:dyDescent="0.25">
      <c r="B24" s="69" t="s">
        <v>56</v>
      </c>
      <c r="C24" s="69"/>
      <c r="D24" s="69"/>
      <c r="E24" s="69"/>
      <c r="F24" s="69"/>
      <c r="G24" s="48"/>
      <c r="H24" s="40"/>
      <c r="I24" s="47"/>
      <c r="J24" s="49"/>
    </row>
    <row r="25" spans="2:11" x14ac:dyDescent="0.25">
      <c r="B25" s="69" t="s">
        <v>57</v>
      </c>
      <c r="C25" s="69"/>
      <c r="D25" s="69"/>
      <c r="E25" s="69"/>
      <c r="F25" s="69"/>
      <c r="G25" s="48"/>
      <c r="H25" s="40"/>
      <c r="I25" s="47"/>
      <c r="J25" s="49"/>
    </row>
    <row r="26" spans="2:11" x14ac:dyDescent="0.25">
      <c r="B26" s="69" t="s">
        <v>58</v>
      </c>
      <c r="C26" s="69"/>
      <c r="D26" s="69"/>
      <c r="E26" s="69"/>
      <c r="F26" s="69"/>
      <c r="G26" s="48"/>
      <c r="H26" s="40"/>
      <c r="I26" s="47"/>
      <c r="J26" s="49"/>
    </row>
    <row r="27" spans="2:11" x14ac:dyDescent="0.25">
      <c r="B27" s="69" t="s">
        <v>59</v>
      </c>
      <c r="C27" s="69"/>
      <c r="D27" s="69"/>
      <c r="E27" s="69"/>
      <c r="F27" s="69"/>
      <c r="G27" s="48"/>
      <c r="H27" s="40"/>
      <c r="I27" s="47"/>
      <c r="J27" s="49"/>
    </row>
    <row r="28" spans="2:11" x14ac:dyDescent="0.25">
      <c r="B28" s="69" t="s">
        <v>60</v>
      </c>
      <c r="C28" s="69"/>
      <c r="D28" s="69"/>
      <c r="E28" s="69"/>
      <c r="F28" s="69"/>
      <c r="G28" s="48"/>
      <c r="H28" s="40"/>
      <c r="I28" s="47"/>
      <c r="J28" s="49"/>
    </row>
    <row r="29" spans="2:11" x14ac:dyDescent="0.25">
      <c r="B29" s="69" t="s">
        <v>61</v>
      </c>
      <c r="C29" s="69"/>
      <c r="D29" s="69"/>
      <c r="E29" s="69"/>
      <c r="F29" s="69"/>
      <c r="G29" s="48"/>
      <c r="H29" s="40"/>
      <c r="I29" s="47"/>
      <c r="J29" s="49"/>
    </row>
    <row r="30" spans="2:11" x14ac:dyDescent="0.25">
      <c r="B30" s="69" t="s">
        <v>62</v>
      </c>
      <c r="C30" s="69"/>
      <c r="D30" s="69"/>
      <c r="E30" s="69"/>
      <c r="F30" s="69"/>
      <c r="G30" s="48"/>
      <c r="H30" s="40"/>
      <c r="I30" s="47"/>
      <c r="J30" s="49"/>
    </row>
    <row r="31" spans="2:11" x14ac:dyDescent="0.25">
      <c r="B31" s="53" t="s">
        <v>63</v>
      </c>
      <c r="C31" s="54"/>
      <c r="D31" s="54"/>
      <c r="E31" s="54"/>
      <c r="F31" s="54"/>
      <c r="G31" s="39">
        <v>0</v>
      </c>
      <c r="H31" s="40">
        <v>0.1</v>
      </c>
      <c r="I31" s="47">
        <f t="shared" si="1"/>
        <v>0</v>
      </c>
      <c r="J31" s="49"/>
    </row>
    <row r="32" spans="2:11" x14ac:dyDescent="0.25">
      <c r="B32" s="53" t="s">
        <v>64</v>
      </c>
      <c r="C32" s="54"/>
      <c r="D32" s="54"/>
      <c r="E32" s="54"/>
      <c r="F32" s="54"/>
      <c r="G32" s="39">
        <v>0</v>
      </c>
      <c r="H32" s="40">
        <v>0.1</v>
      </c>
      <c r="I32" s="47">
        <f t="shared" si="1"/>
        <v>0</v>
      </c>
      <c r="J32" s="49"/>
    </row>
    <row r="33" spans="2:10" x14ac:dyDescent="0.25">
      <c r="B33" s="53" t="s">
        <v>65</v>
      </c>
      <c r="C33" s="54"/>
      <c r="D33" s="54"/>
      <c r="E33" s="54"/>
      <c r="F33" s="54"/>
      <c r="G33" s="39">
        <v>0</v>
      </c>
      <c r="H33" s="40">
        <v>0.1</v>
      </c>
      <c r="I33" s="47">
        <f t="shared" si="1"/>
        <v>0</v>
      </c>
      <c r="J33" s="49"/>
    </row>
    <row r="34" spans="2:10" x14ac:dyDescent="0.25">
      <c r="B34" s="53" t="s">
        <v>66</v>
      </c>
      <c r="C34" s="54"/>
      <c r="D34" s="54"/>
      <c r="E34" s="54"/>
      <c r="F34" s="54"/>
      <c r="G34" s="39">
        <v>0</v>
      </c>
      <c r="H34" s="40">
        <v>0.1</v>
      </c>
      <c r="I34" s="47">
        <f t="shared" si="1"/>
        <v>0</v>
      </c>
      <c r="J34" s="49"/>
    </row>
    <row r="35" spans="2:10" x14ac:dyDescent="0.25">
      <c r="B35" s="53" t="s">
        <v>67</v>
      </c>
      <c r="C35" s="54"/>
      <c r="D35" s="54"/>
      <c r="E35" s="54"/>
      <c r="F35" s="54"/>
      <c r="G35" s="39">
        <v>0</v>
      </c>
      <c r="H35" s="40">
        <v>0.05</v>
      </c>
      <c r="I35" s="47">
        <f t="shared" si="1"/>
        <v>0</v>
      </c>
      <c r="J35" s="49"/>
    </row>
    <row r="36" spans="2:10" ht="13" x14ac:dyDescent="0.3">
      <c r="F36" s="42" t="s">
        <v>0</v>
      </c>
      <c r="G36" s="43">
        <f>SUM(I19:I35)*2*1.587301587</f>
        <v>0</v>
      </c>
      <c r="H36" s="44">
        <f>SUM(H19:H35)</f>
        <v>0.63</v>
      </c>
      <c r="I36" s="45"/>
    </row>
    <row r="38" spans="2:10" ht="13" x14ac:dyDescent="0.3">
      <c r="B38" s="62" t="s">
        <v>68</v>
      </c>
      <c r="C38" s="63"/>
      <c r="D38" s="63"/>
      <c r="E38" s="63"/>
      <c r="F38" s="63"/>
      <c r="G38" s="64"/>
      <c r="H38" s="37" t="s">
        <v>44</v>
      </c>
      <c r="I38" s="38">
        <v>0.2</v>
      </c>
      <c r="J38" s="37" t="s">
        <v>45</v>
      </c>
    </row>
    <row r="39" spans="2:10" x14ac:dyDescent="0.25">
      <c r="B39" s="53" t="s">
        <v>69</v>
      </c>
      <c r="C39" s="54"/>
      <c r="D39" s="54"/>
      <c r="E39" s="54"/>
      <c r="F39" s="54"/>
      <c r="G39" s="39">
        <v>0</v>
      </c>
      <c r="H39" s="40">
        <v>0.25</v>
      </c>
      <c r="I39" s="41">
        <f>G39*H39</f>
        <v>0</v>
      </c>
      <c r="J39" s="49"/>
    </row>
    <row r="40" spans="2:10" x14ac:dyDescent="0.25">
      <c r="B40" s="53" t="s">
        <v>70</v>
      </c>
      <c r="C40" s="54"/>
      <c r="D40" s="54"/>
      <c r="E40" s="54"/>
      <c r="F40" s="54"/>
      <c r="G40" s="39">
        <v>0</v>
      </c>
      <c r="H40" s="40">
        <v>0.25</v>
      </c>
      <c r="I40" s="41">
        <f t="shared" ref="I40:I42" si="2">G40*H40</f>
        <v>0</v>
      </c>
      <c r="J40" s="49"/>
    </row>
    <row r="41" spans="2:10" x14ac:dyDescent="0.25">
      <c r="B41" s="53" t="s">
        <v>71</v>
      </c>
      <c r="C41" s="54"/>
      <c r="D41" s="54"/>
      <c r="E41" s="54"/>
      <c r="F41" s="54"/>
      <c r="G41" s="39">
        <v>0</v>
      </c>
      <c r="H41" s="40">
        <v>0.25</v>
      </c>
      <c r="I41" s="41">
        <f t="shared" si="2"/>
        <v>0</v>
      </c>
      <c r="J41" s="49"/>
    </row>
    <row r="42" spans="2:10" x14ac:dyDescent="0.25">
      <c r="B42" s="53" t="s">
        <v>72</v>
      </c>
      <c r="C42" s="54"/>
      <c r="D42" s="54"/>
      <c r="E42" s="54"/>
      <c r="F42" s="54"/>
      <c r="G42" s="39">
        <v>0</v>
      </c>
      <c r="H42" s="40">
        <v>0.25</v>
      </c>
      <c r="I42" s="41">
        <f t="shared" si="2"/>
        <v>0</v>
      </c>
      <c r="J42" s="49"/>
    </row>
    <row r="43" spans="2:10" ht="13" x14ac:dyDescent="0.3">
      <c r="F43" s="42" t="s">
        <v>0</v>
      </c>
      <c r="G43" s="43">
        <f>SUM(I39:I42)*2</f>
        <v>0</v>
      </c>
      <c r="H43" s="44">
        <f>SUM(H39:H42)</f>
        <v>1</v>
      </c>
      <c r="I43" s="45"/>
    </row>
    <row r="45" spans="2:10" ht="13" x14ac:dyDescent="0.3">
      <c r="B45" s="62" t="s">
        <v>73</v>
      </c>
      <c r="C45" s="63"/>
      <c r="D45" s="63"/>
      <c r="E45" s="63"/>
      <c r="F45" s="63"/>
      <c r="G45" s="64"/>
      <c r="H45" s="37" t="s">
        <v>44</v>
      </c>
      <c r="I45" s="38">
        <v>0.1</v>
      </c>
      <c r="J45" s="37" t="s">
        <v>45</v>
      </c>
    </row>
    <row r="46" spans="2:10" x14ac:dyDescent="0.25">
      <c r="B46" s="53" t="s">
        <v>74</v>
      </c>
      <c r="C46" s="54"/>
      <c r="D46" s="54"/>
      <c r="E46" s="54"/>
      <c r="F46" s="54"/>
      <c r="G46" s="39">
        <v>0</v>
      </c>
      <c r="H46" s="40">
        <v>0.25</v>
      </c>
      <c r="I46" s="47">
        <f>G46*H46</f>
        <v>0</v>
      </c>
      <c r="J46" s="49"/>
    </row>
    <row r="47" spans="2:10" x14ac:dyDescent="0.25">
      <c r="B47" s="53" t="s">
        <v>75</v>
      </c>
      <c r="C47" s="54"/>
      <c r="D47" s="54"/>
      <c r="E47" s="54"/>
      <c r="F47" s="54"/>
      <c r="G47" s="39">
        <v>0</v>
      </c>
      <c r="H47" s="40">
        <v>0.25</v>
      </c>
      <c r="I47" s="47">
        <f t="shared" ref="I47:I49" si="3">G47*H47</f>
        <v>0</v>
      </c>
      <c r="J47" s="49"/>
    </row>
    <row r="48" spans="2:10" x14ac:dyDescent="0.25">
      <c r="B48" s="53" t="s">
        <v>76</v>
      </c>
      <c r="C48" s="54"/>
      <c r="D48" s="54"/>
      <c r="E48" s="54"/>
      <c r="F48" s="54"/>
      <c r="G48" s="39">
        <v>0</v>
      </c>
      <c r="H48" s="40">
        <v>0.25</v>
      </c>
      <c r="I48" s="47">
        <f t="shared" si="3"/>
        <v>0</v>
      </c>
      <c r="J48" s="49"/>
    </row>
    <row r="49" spans="2:10" x14ac:dyDescent="0.25">
      <c r="B49" s="53" t="s">
        <v>77</v>
      </c>
      <c r="C49" s="54"/>
      <c r="D49" s="54"/>
      <c r="E49" s="54"/>
      <c r="F49" s="54"/>
      <c r="G49" s="39">
        <v>0</v>
      </c>
      <c r="H49" s="40">
        <v>0.25</v>
      </c>
      <c r="I49" s="47">
        <f t="shared" si="3"/>
        <v>0</v>
      </c>
      <c r="J49" s="49"/>
    </row>
    <row r="50" spans="2:10" ht="13" x14ac:dyDescent="0.3">
      <c r="F50" s="42" t="s">
        <v>0</v>
      </c>
      <c r="G50" s="43">
        <f>SUM(I46:I49)*2</f>
        <v>0</v>
      </c>
      <c r="H50" s="44">
        <f>SUM(H46:H49)</f>
        <v>1</v>
      </c>
    </row>
    <row r="52" spans="2:10" ht="13" x14ac:dyDescent="0.3">
      <c r="B52" s="62" t="s">
        <v>78</v>
      </c>
      <c r="C52" s="63"/>
      <c r="D52" s="63"/>
      <c r="E52" s="63"/>
      <c r="F52" s="63"/>
      <c r="G52" s="64"/>
    </row>
    <row r="53" spans="2:10" ht="23" x14ac:dyDescent="0.5">
      <c r="B53" s="68">
        <f>G16*I11+G36*I18+G43*I38+G50*I45</f>
        <v>0</v>
      </c>
      <c r="C53" s="68"/>
      <c r="D53" s="68"/>
      <c r="E53" s="68"/>
      <c r="F53" s="68"/>
      <c r="G53" s="68"/>
    </row>
  </sheetData>
  <sheetProtection algorithmName="SHA-512" hashValue="h17DTyYcfGHNIqS+JVKCsY/HyDQRV3Qw5idQrxr534nh+Lpk7B9coTn5v6ZQiCpNxSjQkTsns3WbxYru8Bwbeg==" saltValue="FMWn9q6bXlOuFwmxavflDw==" spinCount="100000" sheet="1" objects="1" scenarios="1"/>
  <mergeCells count="43">
    <mergeCell ref="B53:G53"/>
    <mergeCell ref="B45:G45"/>
    <mergeCell ref="B46:F46"/>
    <mergeCell ref="B47:F47"/>
    <mergeCell ref="B48:F48"/>
    <mergeCell ref="B49:F49"/>
    <mergeCell ref="B52:G52"/>
    <mergeCell ref="B42:F42"/>
    <mergeCell ref="B30:F30"/>
    <mergeCell ref="B31:F31"/>
    <mergeCell ref="B32:F32"/>
    <mergeCell ref="B33:F33"/>
    <mergeCell ref="B34:F34"/>
    <mergeCell ref="B35:F35"/>
    <mergeCell ref="B38:G38"/>
    <mergeCell ref="B39:F39"/>
    <mergeCell ref="B40:F40"/>
    <mergeCell ref="B41:F41"/>
    <mergeCell ref="B29:F29"/>
    <mergeCell ref="B18:G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15:F15"/>
    <mergeCell ref="B1:G1"/>
    <mergeCell ref="B3:C3"/>
    <mergeCell ref="D3:E3"/>
    <mergeCell ref="B4:C4"/>
    <mergeCell ref="D4:E4"/>
    <mergeCell ref="B5:C5"/>
    <mergeCell ref="D5:E5"/>
    <mergeCell ref="B7:G7"/>
    <mergeCell ref="B11:G11"/>
    <mergeCell ref="B12:F12"/>
    <mergeCell ref="B13:F13"/>
    <mergeCell ref="B14:F14"/>
  </mergeCells>
  <conditionalFormatting sqref="G12:G15 G20:G23">
    <cfRule type="cellIs" dxfId="33" priority="8" operator="lessThan">
      <formula>1</formula>
    </cfRule>
  </conditionalFormatting>
  <conditionalFormatting sqref="G35">
    <cfRule type="cellIs" dxfId="32" priority="7" operator="lessThan">
      <formula>1</formula>
    </cfRule>
  </conditionalFormatting>
  <conditionalFormatting sqref="G46:G49">
    <cfRule type="cellIs" dxfId="31" priority="6" operator="lessThan">
      <formula>1</formula>
    </cfRule>
  </conditionalFormatting>
  <conditionalFormatting sqref="G32:G33">
    <cfRule type="cellIs" dxfId="29" priority="4" operator="lessThan">
      <formula>1</formula>
    </cfRule>
  </conditionalFormatting>
  <conditionalFormatting sqref="G39:G42">
    <cfRule type="cellIs" dxfId="28" priority="3" operator="lessThan">
      <formula>1</formula>
    </cfRule>
  </conditionalFormatting>
  <conditionalFormatting sqref="G34">
    <cfRule type="cellIs" dxfId="27" priority="2" operator="lessThan">
      <formula>1</formula>
    </cfRule>
  </conditionalFormatting>
  <conditionalFormatting sqref="G31">
    <cfRule type="cellIs" dxfId="26" priority="1" operator="lessThan">
      <formula>1</formula>
    </cfRule>
  </conditionalFormatting>
  <dataValidations count="1">
    <dataValidation type="list" allowBlank="1" showInputMessage="1" showErrorMessage="1" sqref="G46:G49 G12:G15 G39:G42 G20:G23 G31:G35">
      <formula1>$B$9:$G$9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Data!$B$13:$B$18</xm:f>
          </x14:formula1>
          <xm:sqref>D5:E5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53"/>
  <sheetViews>
    <sheetView workbookViewId="0"/>
  </sheetViews>
  <sheetFormatPr baseColWidth="10" defaultRowHeight="12.5" x14ac:dyDescent="0.25"/>
  <cols>
    <col min="1" max="1" width="10.90625" style="15"/>
    <col min="2" max="2" width="10.81640625" style="15" customWidth="1"/>
    <col min="3" max="7" width="10.90625" style="15"/>
    <col min="8" max="8" width="7.81640625" style="15" customWidth="1"/>
    <col min="9" max="9" width="7" style="15" customWidth="1"/>
    <col min="10" max="10" width="66" style="15" customWidth="1"/>
    <col min="11" max="16384" width="10.90625" style="15"/>
  </cols>
  <sheetData>
    <row r="1" spans="2:11" ht="18" x14ac:dyDescent="0.4">
      <c r="B1" s="55" t="s">
        <v>82</v>
      </c>
      <c r="C1" s="55"/>
      <c r="D1" s="55"/>
      <c r="E1" s="55"/>
      <c r="F1" s="55"/>
      <c r="G1" s="55"/>
      <c r="H1" s="35"/>
      <c r="I1" s="35"/>
      <c r="J1" s="35"/>
      <c r="K1" s="35"/>
    </row>
    <row r="2" spans="2:11" x14ac:dyDescent="0.25">
      <c r="B2"/>
      <c r="C2"/>
      <c r="D2"/>
      <c r="E2"/>
      <c r="F2"/>
      <c r="G2"/>
    </row>
    <row r="3" spans="2:11" ht="13" x14ac:dyDescent="0.3">
      <c r="B3" s="56" t="s">
        <v>33</v>
      </c>
      <c r="C3" s="57"/>
      <c r="D3" s="58"/>
      <c r="E3" s="58"/>
      <c r="F3"/>
      <c r="G3"/>
    </row>
    <row r="4" spans="2:11" ht="13" x14ac:dyDescent="0.3">
      <c r="B4" s="56" t="s">
        <v>34</v>
      </c>
      <c r="C4" s="57"/>
      <c r="D4" s="59" t="str">
        <f>Team!D3</f>
        <v>I1A</v>
      </c>
      <c r="E4" s="59"/>
      <c r="F4"/>
      <c r="G4"/>
    </row>
    <row r="5" spans="2:11" ht="13" x14ac:dyDescent="0.3">
      <c r="B5" s="56" t="s">
        <v>35</v>
      </c>
      <c r="C5" s="57"/>
      <c r="D5" s="61"/>
      <c r="E5" s="61"/>
      <c r="F5"/>
      <c r="G5"/>
    </row>
    <row r="6" spans="2:11" ht="13" x14ac:dyDescent="0.3">
      <c r="B6" s="18"/>
    </row>
    <row r="7" spans="2:11" ht="13" x14ac:dyDescent="0.3">
      <c r="B7" s="62" t="s">
        <v>36</v>
      </c>
      <c r="C7" s="63"/>
      <c r="D7" s="63"/>
      <c r="E7" s="63"/>
      <c r="F7" s="63"/>
      <c r="G7" s="64"/>
    </row>
    <row r="8" spans="2:11" ht="13" x14ac:dyDescent="0.3">
      <c r="B8" s="36" t="s">
        <v>37</v>
      </c>
      <c r="C8" s="36" t="s">
        <v>38</v>
      </c>
      <c r="D8" s="36" t="s">
        <v>39</v>
      </c>
      <c r="E8" s="36" t="s">
        <v>40</v>
      </c>
      <c r="F8" s="36" t="s">
        <v>41</v>
      </c>
      <c r="G8" s="36" t="s">
        <v>42</v>
      </c>
    </row>
    <row r="9" spans="2:11" ht="13" x14ac:dyDescent="0.3">
      <c r="B9" s="36">
        <v>0</v>
      </c>
      <c r="C9" s="36">
        <v>1</v>
      </c>
      <c r="D9" s="36">
        <v>2</v>
      </c>
      <c r="E9" s="36">
        <v>3</v>
      </c>
      <c r="F9" s="36">
        <v>4</v>
      </c>
      <c r="G9" s="36">
        <v>5</v>
      </c>
    </row>
    <row r="11" spans="2:11" ht="13" x14ac:dyDescent="0.3">
      <c r="B11" s="62" t="s">
        <v>43</v>
      </c>
      <c r="C11" s="63"/>
      <c r="D11" s="63"/>
      <c r="E11" s="63"/>
      <c r="F11" s="63"/>
      <c r="G11" s="64"/>
      <c r="H11" s="37" t="s">
        <v>44</v>
      </c>
      <c r="I11" s="38">
        <v>0.2</v>
      </c>
      <c r="J11" s="37" t="s">
        <v>45</v>
      </c>
    </row>
    <row r="12" spans="2:11" x14ac:dyDescent="0.25">
      <c r="B12" s="53" t="s">
        <v>46</v>
      </c>
      <c r="C12" s="54"/>
      <c r="D12" s="54"/>
      <c r="E12" s="54"/>
      <c r="F12" s="54"/>
      <c r="G12" s="39">
        <v>0</v>
      </c>
      <c r="H12" s="40">
        <v>0.25</v>
      </c>
      <c r="I12" s="41">
        <f>G12*H12</f>
        <v>0</v>
      </c>
      <c r="J12" s="49"/>
    </row>
    <row r="13" spans="2:11" x14ac:dyDescent="0.25">
      <c r="B13" s="53" t="s">
        <v>47</v>
      </c>
      <c r="C13" s="54"/>
      <c r="D13" s="54"/>
      <c r="E13" s="54"/>
      <c r="F13" s="54"/>
      <c r="G13" s="39">
        <v>0</v>
      </c>
      <c r="H13" s="40">
        <v>0.25</v>
      </c>
      <c r="I13" s="41">
        <f t="shared" ref="I13:I15" si="0">G13*H13</f>
        <v>0</v>
      </c>
      <c r="J13" s="49"/>
    </row>
    <row r="14" spans="2:11" x14ac:dyDescent="0.25">
      <c r="B14" s="53" t="s">
        <v>48</v>
      </c>
      <c r="C14" s="54"/>
      <c r="D14" s="54"/>
      <c r="E14" s="54"/>
      <c r="F14" s="54"/>
      <c r="G14" s="39">
        <v>0</v>
      </c>
      <c r="H14" s="40">
        <v>0.25</v>
      </c>
      <c r="I14" s="41">
        <f t="shared" si="0"/>
        <v>0</v>
      </c>
      <c r="J14" s="49"/>
    </row>
    <row r="15" spans="2:11" x14ac:dyDescent="0.25">
      <c r="B15" s="53" t="s">
        <v>49</v>
      </c>
      <c r="C15" s="54"/>
      <c r="D15" s="54"/>
      <c r="E15" s="54"/>
      <c r="F15" s="54"/>
      <c r="G15" s="39">
        <v>0</v>
      </c>
      <c r="H15" s="40">
        <v>0.25</v>
      </c>
      <c r="I15" s="41">
        <f t="shared" si="0"/>
        <v>0</v>
      </c>
      <c r="J15" s="49"/>
    </row>
    <row r="16" spans="2:11" ht="13" x14ac:dyDescent="0.3">
      <c r="F16" s="42" t="s">
        <v>0</v>
      </c>
      <c r="G16" s="43">
        <f>SUM(I12:I15)*2</f>
        <v>0</v>
      </c>
      <c r="H16" s="44">
        <f>SUM(H12:H15)</f>
        <v>1</v>
      </c>
      <c r="I16" s="45"/>
    </row>
    <row r="17" spans="2:11" x14ac:dyDescent="0.25">
      <c r="H17" s="46"/>
      <c r="I17" s="45"/>
    </row>
    <row r="18" spans="2:11" ht="13" x14ac:dyDescent="0.3">
      <c r="B18" s="62" t="s">
        <v>50</v>
      </c>
      <c r="C18" s="63"/>
      <c r="D18" s="63"/>
      <c r="E18" s="63"/>
      <c r="F18" s="63"/>
      <c r="G18" s="64"/>
      <c r="H18" s="37" t="s">
        <v>44</v>
      </c>
      <c r="I18" s="38">
        <v>0.5</v>
      </c>
      <c r="J18" s="37" t="s">
        <v>45</v>
      </c>
      <c r="K18" s="18"/>
    </row>
    <row r="19" spans="2:11" x14ac:dyDescent="0.25">
      <c r="B19" s="69" t="s">
        <v>51</v>
      </c>
      <c r="C19" s="69"/>
      <c r="D19" s="69"/>
      <c r="E19" s="69"/>
      <c r="F19" s="69"/>
      <c r="G19" s="48"/>
      <c r="H19" s="40"/>
      <c r="I19" s="47"/>
      <c r="J19" s="49"/>
    </row>
    <row r="20" spans="2:11" x14ac:dyDescent="0.25">
      <c r="B20" s="53" t="s">
        <v>52</v>
      </c>
      <c r="C20" s="54"/>
      <c r="D20" s="54"/>
      <c r="E20" s="54"/>
      <c r="F20" s="54"/>
      <c r="G20" s="39">
        <v>0</v>
      </c>
      <c r="H20" s="40">
        <v>0.05</v>
      </c>
      <c r="I20" s="47">
        <f t="shared" ref="I20:I35" si="1">G20*H20</f>
        <v>0</v>
      </c>
      <c r="J20" s="49"/>
    </row>
    <row r="21" spans="2:11" x14ac:dyDescent="0.25">
      <c r="B21" s="53" t="s">
        <v>53</v>
      </c>
      <c r="C21" s="54"/>
      <c r="D21" s="54"/>
      <c r="E21" s="54"/>
      <c r="F21" s="54"/>
      <c r="G21" s="39">
        <v>0</v>
      </c>
      <c r="H21" s="40">
        <v>0.05</v>
      </c>
      <c r="I21" s="47">
        <f t="shared" si="1"/>
        <v>0</v>
      </c>
      <c r="J21" s="49"/>
    </row>
    <row r="22" spans="2:11" x14ac:dyDescent="0.25">
      <c r="B22" s="53" t="s">
        <v>54</v>
      </c>
      <c r="C22" s="54"/>
      <c r="D22" s="54"/>
      <c r="E22" s="54"/>
      <c r="F22" s="54"/>
      <c r="G22" s="39">
        <v>0</v>
      </c>
      <c r="H22" s="40">
        <v>0.03</v>
      </c>
      <c r="I22" s="47">
        <f t="shared" si="1"/>
        <v>0</v>
      </c>
      <c r="J22" s="49"/>
    </row>
    <row r="23" spans="2:11" x14ac:dyDescent="0.25">
      <c r="B23" s="53" t="s">
        <v>55</v>
      </c>
      <c r="C23" s="54"/>
      <c r="D23" s="54"/>
      <c r="E23" s="54"/>
      <c r="F23" s="54"/>
      <c r="G23" s="39">
        <v>0</v>
      </c>
      <c r="H23" s="40">
        <v>0.05</v>
      </c>
      <c r="I23" s="47">
        <f t="shared" si="1"/>
        <v>0</v>
      </c>
      <c r="J23" s="49"/>
    </row>
    <row r="24" spans="2:11" x14ac:dyDescent="0.25">
      <c r="B24" s="69" t="s">
        <v>56</v>
      </c>
      <c r="C24" s="69"/>
      <c r="D24" s="69"/>
      <c r="E24" s="69"/>
      <c r="F24" s="69"/>
      <c r="G24" s="48"/>
      <c r="H24" s="40"/>
      <c r="I24" s="47"/>
      <c r="J24" s="49"/>
    </row>
    <row r="25" spans="2:11" x14ac:dyDescent="0.25">
      <c r="B25" s="69" t="s">
        <v>57</v>
      </c>
      <c r="C25" s="69"/>
      <c r="D25" s="69"/>
      <c r="E25" s="69"/>
      <c r="F25" s="69"/>
      <c r="G25" s="48"/>
      <c r="H25" s="40"/>
      <c r="I25" s="47"/>
      <c r="J25" s="49"/>
    </row>
    <row r="26" spans="2:11" x14ac:dyDescent="0.25">
      <c r="B26" s="69" t="s">
        <v>58</v>
      </c>
      <c r="C26" s="69"/>
      <c r="D26" s="69"/>
      <c r="E26" s="69"/>
      <c r="F26" s="69"/>
      <c r="G26" s="48"/>
      <c r="H26" s="40"/>
      <c r="I26" s="47"/>
      <c r="J26" s="49"/>
    </row>
    <row r="27" spans="2:11" x14ac:dyDescent="0.25">
      <c r="B27" s="69" t="s">
        <v>59</v>
      </c>
      <c r="C27" s="69"/>
      <c r="D27" s="69"/>
      <c r="E27" s="69"/>
      <c r="F27" s="69"/>
      <c r="G27" s="48"/>
      <c r="H27" s="40"/>
      <c r="I27" s="47"/>
      <c r="J27" s="49"/>
    </row>
    <row r="28" spans="2:11" x14ac:dyDescent="0.25">
      <c r="B28" s="69" t="s">
        <v>60</v>
      </c>
      <c r="C28" s="69"/>
      <c r="D28" s="69"/>
      <c r="E28" s="69"/>
      <c r="F28" s="69"/>
      <c r="G28" s="48"/>
      <c r="H28" s="40"/>
      <c r="I28" s="47"/>
      <c r="J28" s="49"/>
    </row>
    <row r="29" spans="2:11" x14ac:dyDescent="0.25">
      <c r="B29" s="69" t="s">
        <v>61</v>
      </c>
      <c r="C29" s="69"/>
      <c r="D29" s="69"/>
      <c r="E29" s="69"/>
      <c r="F29" s="69"/>
      <c r="G29" s="48"/>
      <c r="H29" s="40"/>
      <c r="I29" s="47"/>
      <c r="J29" s="49"/>
    </row>
    <row r="30" spans="2:11" x14ac:dyDescent="0.25">
      <c r="B30" s="69" t="s">
        <v>62</v>
      </c>
      <c r="C30" s="69"/>
      <c r="D30" s="69"/>
      <c r="E30" s="69"/>
      <c r="F30" s="69"/>
      <c r="G30" s="48"/>
      <c r="H30" s="40"/>
      <c r="I30" s="47"/>
      <c r="J30" s="49"/>
    </row>
    <row r="31" spans="2:11" x14ac:dyDescent="0.25">
      <c r="B31" s="53" t="s">
        <v>63</v>
      </c>
      <c r="C31" s="54"/>
      <c r="D31" s="54"/>
      <c r="E31" s="54"/>
      <c r="F31" s="54"/>
      <c r="G31" s="39">
        <v>0</v>
      </c>
      <c r="H31" s="40">
        <v>0.1</v>
      </c>
      <c r="I31" s="47">
        <f t="shared" si="1"/>
        <v>0</v>
      </c>
      <c r="J31" s="49"/>
    </row>
    <row r="32" spans="2:11" x14ac:dyDescent="0.25">
      <c r="B32" s="53" t="s">
        <v>64</v>
      </c>
      <c r="C32" s="54"/>
      <c r="D32" s="54"/>
      <c r="E32" s="54"/>
      <c r="F32" s="54"/>
      <c r="G32" s="39">
        <v>0</v>
      </c>
      <c r="H32" s="40">
        <v>0.1</v>
      </c>
      <c r="I32" s="47">
        <f t="shared" si="1"/>
        <v>0</v>
      </c>
      <c r="J32" s="49"/>
    </row>
    <row r="33" spans="2:10" x14ac:dyDescent="0.25">
      <c r="B33" s="53" t="s">
        <v>65</v>
      </c>
      <c r="C33" s="54"/>
      <c r="D33" s="54"/>
      <c r="E33" s="54"/>
      <c r="F33" s="54"/>
      <c r="G33" s="39">
        <v>0</v>
      </c>
      <c r="H33" s="40">
        <v>0.1</v>
      </c>
      <c r="I33" s="47">
        <f t="shared" si="1"/>
        <v>0</v>
      </c>
      <c r="J33" s="49"/>
    </row>
    <row r="34" spans="2:10" x14ac:dyDescent="0.25">
      <c r="B34" s="53" t="s">
        <v>66</v>
      </c>
      <c r="C34" s="54"/>
      <c r="D34" s="54"/>
      <c r="E34" s="54"/>
      <c r="F34" s="54"/>
      <c r="G34" s="39">
        <v>0</v>
      </c>
      <c r="H34" s="40">
        <v>0.1</v>
      </c>
      <c r="I34" s="47">
        <f t="shared" si="1"/>
        <v>0</v>
      </c>
      <c r="J34" s="49"/>
    </row>
    <row r="35" spans="2:10" x14ac:dyDescent="0.25">
      <c r="B35" s="53" t="s">
        <v>67</v>
      </c>
      <c r="C35" s="54"/>
      <c r="D35" s="54"/>
      <c r="E35" s="54"/>
      <c r="F35" s="54"/>
      <c r="G35" s="39">
        <v>0</v>
      </c>
      <c r="H35" s="40">
        <v>0.05</v>
      </c>
      <c r="I35" s="47">
        <f t="shared" si="1"/>
        <v>0</v>
      </c>
      <c r="J35" s="49"/>
    </row>
    <row r="36" spans="2:10" ht="13" x14ac:dyDescent="0.3">
      <c r="F36" s="42" t="s">
        <v>0</v>
      </c>
      <c r="G36" s="43">
        <f>SUM(I19:I35)*2*1.587301587</f>
        <v>0</v>
      </c>
      <c r="H36" s="44">
        <f>SUM(H19:H35)</f>
        <v>0.63</v>
      </c>
      <c r="I36" s="45"/>
    </row>
    <row r="38" spans="2:10" ht="13" x14ac:dyDescent="0.3">
      <c r="B38" s="62" t="s">
        <v>68</v>
      </c>
      <c r="C38" s="63"/>
      <c r="D38" s="63"/>
      <c r="E38" s="63"/>
      <c r="F38" s="63"/>
      <c r="G38" s="64"/>
      <c r="H38" s="37" t="s">
        <v>44</v>
      </c>
      <c r="I38" s="38">
        <v>0.2</v>
      </c>
      <c r="J38" s="37" t="s">
        <v>45</v>
      </c>
    </row>
    <row r="39" spans="2:10" x14ac:dyDescent="0.25">
      <c r="B39" s="53" t="s">
        <v>69</v>
      </c>
      <c r="C39" s="54"/>
      <c r="D39" s="54"/>
      <c r="E39" s="54"/>
      <c r="F39" s="54"/>
      <c r="G39" s="39">
        <v>0</v>
      </c>
      <c r="H39" s="40">
        <v>0.25</v>
      </c>
      <c r="I39" s="41">
        <f>G39*H39</f>
        <v>0</v>
      </c>
      <c r="J39" s="49"/>
    </row>
    <row r="40" spans="2:10" x14ac:dyDescent="0.25">
      <c r="B40" s="53" t="s">
        <v>70</v>
      </c>
      <c r="C40" s="54"/>
      <c r="D40" s="54"/>
      <c r="E40" s="54"/>
      <c r="F40" s="54"/>
      <c r="G40" s="39">
        <v>0</v>
      </c>
      <c r="H40" s="40">
        <v>0.25</v>
      </c>
      <c r="I40" s="41">
        <f t="shared" ref="I40:I42" si="2">G40*H40</f>
        <v>0</v>
      </c>
      <c r="J40" s="49"/>
    </row>
    <row r="41" spans="2:10" x14ac:dyDescent="0.25">
      <c r="B41" s="53" t="s">
        <v>71</v>
      </c>
      <c r="C41" s="54"/>
      <c r="D41" s="54"/>
      <c r="E41" s="54"/>
      <c r="F41" s="54"/>
      <c r="G41" s="39">
        <v>0</v>
      </c>
      <c r="H41" s="40">
        <v>0.25</v>
      </c>
      <c r="I41" s="41">
        <f t="shared" si="2"/>
        <v>0</v>
      </c>
      <c r="J41" s="49"/>
    </row>
    <row r="42" spans="2:10" x14ac:dyDescent="0.25">
      <c r="B42" s="53" t="s">
        <v>72</v>
      </c>
      <c r="C42" s="54"/>
      <c r="D42" s="54"/>
      <c r="E42" s="54"/>
      <c r="F42" s="54"/>
      <c r="G42" s="39">
        <v>0</v>
      </c>
      <c r="H42" s="40">
        <v>0.25</v>
      </c>
      <c r="I42" s="41">
        <f t="shared" si="2"/>
        <v>0</v>
      </c>
      <c r="J42" s="49"/>
    </row>
    <row r="43" spans="2:10" ht="13" x14ac:dyDescent="0.3">
      <c r="F43" s="42" t="s">
        <v>0</v>
      </c>
      <c r="G43" s="43">
        <f>SUM(I39:I42)*2</f>
        <v>0</v>
      </c>
      <c r="H43" s="44">
        <f>SUM(H39:H42)</f>
        <v>1</v>
      </c>
      <c r="I43" s="45"/>
    </row>
    <row r="45" spans="2:10" ht="13" x14ac:dyDescent="0.3">
      <c r="B45" s="62" t="s">
        <v>73</v>
      </c>
      <c r="C45" s="63"/>
      <c r="D45" s="63"/>
      <c r="E45" s="63"/>
      <c r="F45" s="63"/>
      <c r="G45" s="64"/>
      <c r="H45" s="37" t="s">
        <v>44</v>
      </c>
      <c r="I45" s="38">
        <v>0.1</v>
      </c>
      <c r="J45" s="37" t="s">
        <v>45</v>
      </c>
    </row>
    <row r="46" spans="2:10" x14ac:dyDescent="0.25">
      <c r="B46" s="53" t="s">
        <v>74</v>
      </c>
      <c r="C46" s="54"/>
      <c r="D46" s="54"/>
      <c r="E46" s="54"/>
      <c r="F46" s="54"/>
      <c r="G46" s="39">
        <v>0</v>
      </c>
      <c r="H46" s="40">
        <v>0.25</v>
      </c>
      <c r="I46" s="47">
        <f>G46*H46</f>
        <v>0</v>
      </c>
      <c r="J46" s="49"/>
    </row>
    <row r="47" spans="2:10" x14ac:dyDescent="0.25">
      <c r="B47" s="53" t="s">
        <v>75</v>
      </c>
      <c r="C47" s="54"/>
      <c r="D47" s="54"/>
      <c r="E47" s="54"/>
      <c r="F47" s="54"/>
      <c r="G47" s="39">
        <v>0</v>
      </c>
      <c r="H47" s="40">
        <v>0.25</v>
      </c>
      <c r="I47" s="47">
        <f t="shared" ref="I47:I49" si="3">G47*H47</f>
        <v>0</v>
      </c>
      <c r="J47" s="49"/>
    </row>
    <row r="48" spans="2:10" x14ac:dyDescent="0.25">
      <c r="B48" s="53" t="s">
        <v>76</v>
      </c>
      <c r="C48" s="54"/>
      <c r="D48" s="54"/>
      <c r="E48" s="54"/>
      <c r="F48" s="54"/>
      <c r="G48" s="39">
        <v>0</v>
      </c>
      <c r="H48" s="40">
        <v>0.25</v>
      </c>
      <c r="I48" s="47">
        <f t="shared" si="3"/>
        <v>0</v>
      </c>
      <c r="J48" s="49"/>
    </row>
    <row r="49" spans="2:10" x14ac:dyDescent="0.25">
      <c r="B49" s="53" t="s">
        <v>77</v>
      </c>
      <c r="C49" s="54"/>
      <c r="D49" s="54"/>
      <c r="E49" s="54"/>
      <c r="F49" s="54"/>
      <c r="G49" s="39">
        <v>0</v>
      </c>
      <c r="H49" s="40">
        <v>0.25</v>
      </c>
      <c r="I49" s="47">
        <f t="shared" si="3"/>
        <v>0</v>
      </c>
      <c r="J49" s="49"/>
    </row>
    <row r="50" spans="2:10" ht="13" x14ac:dyDescent="0.3">
      <c r="F50" s="42" t="s">
        <v>0</v>
      </c>
      <c r="G50" s="43">
        <f>SUM(I46:I49)*2</f>
        <v>0</v>
      </c>
      <c r="H50" s="44">
        <f>SUM(H46:H49)</f>
        <v>1</v>
      </c>
    </row>
    <row r="52" spans="2:10" ht="13" x14ac:dyDescent="0.3">
      <c r="B52" s="62" t="s">
        <v>78</v>
      </c>
      <c r="C52" s="63"/>
      <c r="D52" s="63"/>
      <c r="E52" s="63"/>
      <c r="F52" s="63"/>
      <c r="G52" s="64"/>
    </row>
    <row r="53" spans="2:10" ht="23" x14ac:dyDescent="0.5">
      <c r="B53" s="68">
        <f>G16*I11+G36*I18+G43*I38+G50*I45</f>
        <v>0</v>
      </c>
      <c r="C53" s="68"/>
      <c r="D53" s="68"/>
      <c r="E53" s="68"/>
      <c r="F53" s="68"/>
      <c r="G53" s="68"/>
    </row>
  </sheetData>
  <sheetProtection algorithmName="SHA-512" hashValue="8RMUgWmN5J/R8MFbkJL/GZza64WO70CCbb2DFxx3aiD7mfPbuziCw2gsUTe23fEzQIgSMm4GV32gThYzl2pTcA==" saltValue="dumXNza84n+i5yZHL5lpzw==" spinCount="100000" sheet="1" objects="1" scenarios="1"/>
  <mergeCells count="43">
    <mergeCell ref="B53:G53"/>
    <mergeCell ref="B45:G45"/>
    <mergeCell ref="B46:F46"/>
    <mergeCell ref="B47:F47"/>
    <mergeCell ref="B48:F48"/>
    <mergeCell ref="B49:F49"/>
    <mergeCell ref="B52:G52"/>
    <mergeCell ref="B42:F42"/>
    <mergeCell ref="B30:F30"/>
    <mergeCell ref="B31:F31"/>
    <mergeCell ref="B32:F32"/>
    <mergeCell ref="B33:F33"/>
    <mergeCell ref="B34:F34"/>
    <mergeCell ref="B35:F35"/>
    <mergeCell ref="B38:G38"/>
    <mergeCell ref="B39:F39"/>
    <mergeCell ref="B40:F40"/>
    <mergeCell ref="B41:F41"/>
    <mergeCell ref="B29:F29"/>
    <mergeCell ref="B18:G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15:F15"/>
    <mergeCell ref="B1:G1"/>
    <mergeCell ref="B3:C3"/>
    <mergeCell ref="D3:E3"/>
    <mergeCell ref="B4:C4"/>
    <mergeCell ref="D4:E4"/>
    <mergeCell ref="B5:C5"/>
    <mergeCell ref="D5:E5"/>
    <mergeCell ref="B7:G7"/>
    <mergeCell ref="B11:G11"/>
    <mergeCell ref="B12:F12"/>
    <mergeCell ref="B13:F13"/>
    <mergeCell ref="B14:F14"/>
  </mergeCells>
  <conditionalFormatting sqref="G12:G15 G20:G23">
    <cfRule type="cellIs" dxfId="25" priority="8" operator="lessThan">
      <formula>1</formula>
    </cfRule>
  </conditionalFormatting>
  <conditionalFormatting sqref="G35">
    <cfRule type="cellIs" dxfId="24" priority="7" operator="lessThan">
      <formula>1</formula>
    </cfRule>
  </conditionalFormatting>
  <conditionalFormatting sqref="G46:G49">
    <cfRule type="cellIs" dxfId="23" priority="6" operator="lessThan">
      <formula>1</formula>
    </cfRule>
  </conditionalFormatting>
  <conditionalFormatting sqref="G32:G33">
    <cfRule type="cellIs" dxfId="21" priority="4" operator="lessThan">
      <formula>1</formula>
    </cfRule>
  </conditionalFormatting>
  <conditionalFormatting sqref="G39:G42">
    <cfRule type="cellIs" dxfId="20" priority="3" operator="lessThan">
      <formula>1</formula>
    </cfRule>
  </conditionalFormatting>
  <conditionalFormatting sqref="G34">
    <cfRule type="cellIs" dxfId="19" priority="2" operator="lessThan">
      <formula>1</formula>
    </cfRule>
  </conditionalFormatting>
  <conditionalFormatting sqref="G31">
    <cfRule type="cellIs" dxfId="18" priority="1" operator="lessThan">
      <formula>1</formula>
    </cfRule>
  </conditionalFormatting>
  <dataValidations count="1">
    <dataValidation type="list" allowBlank="1" showInputMessage="1" showErrorMessage="1" sqref="G46:G49 G12:G15 G39:G42 G20:G23 G31:G35">
      <formula1>$B$9:$G$9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Data!$B$13:$B$18</xm:f>
          </x14:formula1>
          <xm:sqref>D5:E5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53"/>
  <sheetViews>
    <sheetView workbookViewId="0"/>
  </sheetViews>
  <sheetFormatPr baseColWidth="10" defaultRowHeight="12.5" x14ac:dyDescent="0.25"/>
  <cols>
    <col min="1" max="1" width="10.90625" style="15"/>
    <col min="2" max="2" width="10.81640625" style="15" customWidth="1"/>
    <col min="3" max="7" width="10.90625" style="15"/>
    <col min="8" max="8" width="7.81640625" style="15" customWidth="1"/>
    <col min="9" max="9" width="7" style="15" customWidth="1"/>
    <col min="10" max="10" width="66" style="15" customWidth="1"/>
    <col min="11" max="16384" width="10.90625" style="15"/>
  </cols>
  <sheetData>
    <row r="1" spans="2:11" ht="18" x14ac:dyDescent="0.4">
      <c r="B1" s="55" t="s">
        <v>82</v>
      </c>
      <c r="C1" s="55"/>
      <c r="D1" s="55"/>
      <c r="E1" s="55"/>
      <c r="F1" s="55"/>
      <c r="G1" s="55"/>
      <c r="H1" s="35"/>
      <c r="I1" s="35"/>
      <c r="J1" s="35"/>
      <c r="K1" s="35"/>
    </row>
    <row r="2" spans="2:11" x14ac:dyDescent="0.25">
      <c r="B2"/>
      <c r="C2"/>
      <c r="D2"/>
      <c r="E2"/>
      <c r="F2"/>
      <c r="G2"/>
    </row>
    <row r="3" spans="2:11" ht="13" x14ac:dyDescent="0.3">
      <c r="B3" s="56" t="s">
        <v>33</v>
      </c>
      <c r="C3" s="57"/>
      <c r="D3" s="58"/>
      <c r="E3" s="58"/>
      <c r="F3"/>
      <c r="G3"/>
    </row>
    <row r="4" spans="2:11" ht="13" x14ac:dyDescent="0.3">
      <c r="B4" s="56" t="s">
        <v>34</v>
      </c>
      <c r="C4" s="57"/>
      <c r="D4" s="59" t="str">
        <f>Team!D3</f>
        <v>I1A</v>
      </c>
      <c r="E4" s="59"/>
      <c r="F4"/>
      <c r="G4"/>
    </row>
    <row r="5" spans="2:11" ht="13" x14ac:dyDescent="0.3">
      <c r="B5" s="56" t="s">
        <v>35</v>
      </c>
      <c r="C5" s="57"/>
      <c r="D5" s="61"/>
      <c r="E5" s="61"/>
      <c r="F5"/>
      <c r="G5"/>
    </row>
    <row r="6" spans="2:11" ht="13" x14ac:dyDescent="0.3">
      <c r="B6" s="18"/>
    </row>
    <row r="7" spans="2:11" ht="13" x14ac:dyDescent="0.3">
      <c r="B7" s="62" t="s">
        <v>36</v>
      </c>
      <c r="C7" s="63"/>
      <c r="D7" s="63"/>
      <c r="E7" s="63"/>
      <c r="F7" s="63"/>
      <c r="G7" s="64"/>
    </row>
    <row r="8" spans="2:11" ht="13" x14ac:dyDescent="0.3">
      <c r="B8" s="36" t="s">
        <v>37</v>
      </c>
      <c r="C8" s="36" t="s">
        <v>38</v>
      </c>
      <c r="D8" s="36" t="s">
        <v>39</v>
      </c>
      <c r="E8" s="36" t="s">
        <v>40</v>
      </c>
      <c r="F8" s="36" t="s">
        <v>41</v>
      </c>
      <c r="G8" s="36" t="s">
        <v>42</v>
      </c>
    </row>
    <row r="9" spans="2:11" ht="13" x14ac:dyDescent="0.3">
      <c r="B9" s="36">
        <v>0</v>
      </c>
      <c r="C9" s="36">
        <v>1</v>
      </c>
      <c r="D9" s="36">
        <v>2</v>
      </c>
      <c r="E9" s="36">
        <v>3</v>
      </c>
      <c r="F9" s="36">
        <v>4</v>
      </c>
      <c r="G9" s="36">
        <v>5</v>
      </c>
    </row>
    <row r="11" spans="2:11" ht="13" x14ac:dyDescent="0.3">
      <c r="B11" s="62" t="s">
        <v>43</v>
      </c>
      <c r="C11" s="63"/>
      <c r="D11" s="63"/>
      <c r="E11" s="63"/>
      <c r="F11" s="63"/>
      <c r="G11" s="64"/>
      <c r="H11" s="37" t="s">
        <v>44</v>
      </c>
      <c r="I11" s="38">
        <v>0.2</v>
      </c>
      <c r="J11" s="37" t="s">
        <v>45</v>
      </c>
    </row>
    <row r="12" spans="2:11" x14ac:dyDescent="0.25">
      <c r="B12" s="53" t="s">
        <v>46</v>
      </c>
      <c r="C12" s="54"/>
      <c r="D12" s="54"/>
      <c r="E12" s="54"/>
      <c r="F12" s="54"/>
      <c r="G12" s="39">
        <v>0</v>
      </c>
      <c r="H12" s="40">
        <v>0.25</v>
      </c>
      <c r="I12" s="41">
        <f>G12*H12</f>
        <v>0</v>
      </c>
      <c r="J12" s="49"/>
    </row>
    <row r="13" spans="2:11" x14ac:dyDescent="0.25">
      <c r="B13" s="53" t="s">
        <v>47</v>
      </c>
      <c r="C13" s="54"/>
      <c r="D13" s="54"/>
      <c r="E13" s="54"/>
      <c r="F13" s="54"/>
      <c r="G13" s="39">
        <v>0</v>
      </c>
      <c r="H13" s="40">
        <v>0.25</v>
      </c>
      <c r="I13" s="41">
        <f t="shared" ref="I13:I15" si="0">G13*H13</f>
        <v>0</v>
      </c>
      <c r="J13" s="49"/>
    </row>
    <row r="14" spans="2:11" x14ac:dyDescent="0.25">
      <c r="B14" s="53" t="s">
        <v>48</v>
      </c>
      <c r="C14" s="54"/>
      <c r="D14" s="54"/>
      <c r="E14" s="54"/>
      <c r="F14" s="54"/>
      <c r="G14" s="39">
        <v>0</v>
      </c>
      <c r="H14" s="40">
        <v>0.25</v>
      </c>
      <c r="I14" s="41">
        <f t="shared" si="0"/>
        <v>0</v>
      </c>
      <c r="J14" s="49"/>
    </row>
    <row r="15" spans="2:11" x14ac:dyDescent="0.25">
      <c r="B15" s="53" t="s">
        <v>49</v>
      </c>
      <c r="C15" s="54"/>
      <c r="D15" s="54"/>
      <c r="E15" s="54"/>
      <c r="F15" s="54"/>
      <c r="G15" s="39">
        <v>0</v>
      </c>
      <c r="H15" s="40">
        <v>0.25</v>
      </c>
      <c r="I15" s="41">
        <f t="shared" si="0"/>
        <v>0</v>
      </c>
      <c r="J15" s="49"/>
    </row>
    <row r="16" spans="2:11" ht="13" x14ac:dyDescent="0.3">
      <c r="F16" s="42" t="s">
        <v>0</v>
      </c>
      <c r="G16" s="43">
        <f>SUM(I12:I15)*2</f>
        <v>0</v>
      </c>
      <c r="H16" s="44">
        <f>SUM(H12:H15)</f>
        <v>1</v>
      </c>
      <c r="I16" s="45"/>
    </row>
    <row r="17" spans="2:11" x14ac:dyDescent="0.25">
      <c r="H17" s="46"/>
      <c r="I17" s="45"/>
    </row>
    <row r="18" spans="2:11" ht="13" x14ac:dyDescent="0.3">
      <c r="B18" s="62" t="s">
        <v>50</v>
      </c>
      <c r="C18" s="63"/>
      <c r="D18" s="63"/>
      <c r="E18" s="63"/>
      <c r="F18" s="63"/>
      <c r="G18" s="64"/>
      <c r="H18" s="37" t="s">
        <v>44</v>
      </c>
      <c r="I18" s="38">
        <v>0.5</v>
      </c>
      <c r="J18" s="37" t="s">
        <v>45</v>
      </c>
      <c r="K18" s="18"/>
    </row>
    <row r="19" spans="2:11" x14ac:dyDescent="0.25">
      <c r="B19" s="69" t="s">
        <v>51</v>
      </c>
      <c r="C19" s="69"/>
      <c r="D19" s="69"/>
      <c r="E19" s="69"/>
      <c r="F19" s="69"/>
      <c r="G19" s="48"/>
      <c r="H19" s="40"/>
      <c r="I19" s="47"/>
      <c r="J19" s="49"/>
    </row>
    <row r="20" spans="2:11" x14ac:dyDescent="0.25">
      <c r="B20" s="53" t="s">
        <v>52</v>
      </c>
      <c r="C20" s="54"/>
      <c r="D20" s="54"/>
      <c r="E20" s="54"/>
      <c r="F20" s="54"/>
      <c r="G20" s="39">
        <v>0</v>
      </c>
      <c r="H20" s="40">
        <v>0.05</v>
      </c>
      <c r="I20" s="47">
        <f t="shared" ref="I20:I35" si="1">G20*H20</f>
        <v>0</v>
      </c>
      <c r="J20" s="49"/>
    </row>
    <row r="21" spans="2:11" x14ac:dyDescent="0.25">
      <c r="B21" s="53" t="s">
        <v>53</v>
      </c>
      <c r="C21" s="54"/>
      <c r="D21" s="54"/>
      <c r="E21" s="54"/>
      <c r="F21" s="54"/>
      <c r="G21" s="39">
        <v>0</v>
      </c>
      <c r="H21" s="40">
        <v>0.05</v>
      </c>
      <c r="I21" s="47">
        <f t="shared" si="1"/>
        <v>0</v>
      </c>
      <c r="J21" s="49"/>
    </row>
    <row r="22" spans="2:11" x14ac:dyDescent="0.25">
      <c r="B22" s="53" t="s">
        <v>54</v>
      </c>
      <c r="C22" s="54"/>
      <c r="D22" s="54"/>
      <c r="E22" s="54"/>
      <c r="F22" s="54"/>
      <c r="G22" s="39">
        <v>0</v>
      </c>
      <c r="H22" s="40">
        <v>0.03</v>
      </c>
      <c r="I22" s="47">
        <f t="shared" si="1"/>
        <v>0</v>
      </c>
      <c r="J22" s="49"/>
    </row>
    <row r="23" spans="2:11" x14ac:dyDescent="0.25">
      <c r="B23" s="53" t="s">
        <v>55</v>
      </c>
      <c r="C23" s="54"/>
      <c r="D23" s="54"/>
      <c r="E23" s="54"/>
      <c r="F23" s="54"/>
      <c r="G23" s="39">
        <v>0</v>
      </c>
      <c r="H23" s="40">
        <v>0.05</v>
      </c>
      <c r="I23" s="47">
        <f t="shared" si="1"/>
        <v>0</v>
      </c>
      <c r="J23" s="49"/>
    </row>
    <row r="24" spans="2:11" x14ac:dyDescent="0.25">
      <c r="B24" s="69" t="s">
        <v>56</v>
      </c>
      <c r="C24" s="69"/>
      <c r="D24" s="69"/>
      <c r="E24" s="69"/>
      <c r="F24" s="69"/>
      <c r="G24" s="48"/>
      <c r="H24" s="40"/>
      <c r="I24" s="47"/>
      <c r="J24" s="49"/>
    </row>
    <row r="25" spans="2:11" x14ac:dyDescent="0.25">
      <c r="B25" s="69" t="s">
        <v>57</v>
      </c>
      <c r="C25" s="69"/>
      <c r="D25" s="69"/>
      <c r="E25" s="69"/>
      <c r="F25" s="69"/>
      <c r="G25" s="48"/>
      <c r="H25" s="40"/>
      <c r="I25" s="47"/>
      <c r="J25" s="49"/>
    </row>
    <row r="26" spans="2:11" x14ac:dyDescent="0.25">
      <c r="B26" s="69" t="s">
        <v>58</v>
      </c>
      <c r="C26" s="69"/>
      <c r="D26" s="69"/>
      <c r="E26" s="69"/>
      <c r="F26" s="69"/>
      <c r="G26" s="48"/>
      <c r="H26" s="40"/>
      <c r="I26" s="47"/>
      <c r="J26" s="49"/>
    </row>
    <row r="27" spans="2:11" x14ac:dyDescent="0.25">
      <c r="B27" s="69" t="s">
        <v>59</v>
      </c>
      <c r="C27" s="69"/>
      <c r="D27" s="69"/>
      <c r="E27" s="69"/>
      <c r="F27" s="69"/>
      <c r="G27" s="48"/>
      <c r="H27" s="40"/>
      <c r="I27" s="47"/>
      <c r="J27" s="49"/>
    </row>
    <row r="28" spans="2:11" x14ac:dyDescent="0.25">
      <c r="B28" s="69" t="s">
        <v>60</v>
      </c>
      <c r="C28" s="69"/>
      <c r="D28" s="69"/>
      <c r="E28" s="69"/>
      <c r="F28" s="69"/>
      <c r="G28" s="48"/>
      <c r="H28" s="40"/>
      <c r="I28" s="47"/>
      <c r="J28" s="49"/>
    </row>
    <row r="29" spans="2:11" x14ac:dyDescent="0.25">
      <c r="B29" s="69" t="s">
        <v>61</v>
      </c>
      <c r="C29" s="69"/>
      <c r="D29" s="69"/>
      <c r="E29" s="69"/>
      <c r="F29" s="69"/>
      <c r="G29" s="48"/>
      <c r="H29" s="40"/>
      <c r="I29" s="47"/>
      <c r="J29" s="49"/>
    </row>
    <row r="30" spans="2:11" x14ac:dyDescent="0.25">
      <c r="B30" s="69" t="s">
        <v>62</v>
      </c>
      <c r="C30" s="69"/>
      <c r="D30" s="69"/>
      <c r="E30" s="69"/>
      <c r="F30" s="69"/>
      <c r="G30" s="48"/>
      <c r="H30" s="40"/>
      <c r="I30" s="47"/>
      <c r="J30" s="49"/>
    </row>
    <row r="31" spans="2:11" x14ac:dyDescent="0.25">
      <c r="B31" s="53" t="s">
        <v>63</v>
      </c>
      <c r="C31" s="54"/>
      <c r="D31" s="54"/>
      <c r="E31" s="54"/>
      <c r="F31" s="54"/>
      <c r="G31" s="39">
        <v>0</v>
      </c>
      <c r="H31" s="40">
        <v>0.1</v>
      </c>
      <c r="I31" s="47">
        <f t="shared" si="1"/>
        <v>0</v>
      </c>
      <c r="J31" s="49"/>
    </row>
    <row r="32" spans="2:11" x14ac:dyDescent="0.25">
      <c r="B32" s="53" t="s">
        <v>64</v>
      </c>
      <c r="C32" s="54"/>
      <c r="D32" s="54"/>
      <c r="E32" s="54"/>
      <c r="F32" s="54"/>
      <c r="G32" s="39">
        <v>0</v>
      </c>
      <c r="H32" s="40">
        <v>0.1</v>
      </c>
      <c r="I32" s="47">
        <f t="shared" si="1"/>
        <v>0</v>
      </c>
      <c r="J32" s="49"/>
    </row>
    <row r="33" spans="2:10" x14ac:dyDescent="0.25">
      <c r="B33" s="53" t="s">
        <v>65</v>
      </c>
      <c r="C33" s="54"/>
      <c r="D33" s="54"/>
      <c r="E33" s="54"/>
      <c r="F33" s="54"/>
      <c r="G33" s="39">
        <v>0</v>
      </c>
      <c r="H33" s="40">
        <v>0.1</v>
      </c>
      <c r="I33" s="47">
        <f t="shared" si="1"/>
        <v>0</v>
      </c>
      <c r="J33" s="49"/>
    </row>
    <row r="34" spans="2:10" x14ac:dyDescent="0.25">
      <c r="B34" s="53" t="s">
        <v>66</v>
      </c>
      <c r="C34" s="54"/>
      <c r="D34" s="54"/>
      <c r="E34" s="54"/>
      <c r="F34" s="54"/>
      <c r="G34" s="39">
        <v>0</v>
      </c>
      <c r="H34" s="40">
        <v>0.1</v>
      </c>
      <c r="I34" s="47">
        <f t="shared" si="1"/>
        <v>0</v>
      </c>
      <c r="J34" s="49"/>
    </row>
    <row r="35" spans="2:10" x14ac:dyDescent="0.25">
      <c r="B35" s="53" t="s">
        <v>67</v>
      </c>
      <c r="C35" s="54"/>
      <c r="D35" s="54"/>
      <c r="E35" s="54"/>
      <c r="F35" s="54"/>
      <c r="G35" s="39">
        <v>0</v>
      </c>
      <c r="H35" s="40">
        <v>0.05</v>
      </c>
      <c r="I35" s="47">
        <f t="shared" si="1"/>
        <v>0</v>
      </c>
      <c r="J35" s="49"/>
    </row>
    <row r="36" spans="2:10" ht="13" x14ac:dyDescent="0.3">
      <c r="F36" s="42" t="s">
        <v>0</v>
      </c>
      <c r="G36" s="43">
        <f>SUM(I19:I35)*2*1.587301587</f>
        <v>0</v>
      </c>
      <c r="H36" s="44">
        <f>SUM(H19:H35)</f>
        <v>0.63</v>
      </c>
      <c r="I36" s="45"/>
    </row>
    <row r="38" spans="2:10" ht="13" x14ac:dyDescent="0.3">
      <c r="B38" s="62" t="s">
        <v>68</v>
      </c>
      <c r="C38" s="63"/>
      <c r="D38" s="63"/>
      <c r="E38" s="63"/>
      <c r="F38" s="63"/>
      <c r="G38" s="64"/>
      <c r="H38" s="37" t="s">
        <v>44</v>
      </c>
      <c r="I38" s="38">
        <v>0.2</v>
      </c>
      <c r="J38" s="37" t="s">
        <v>45</v>
      </c>
    </row>
    <row r="39" spans="2:10" x14ac:dyDescent="0.25">
      <c r="B39" s="53" t="s">
        <v>69</v>
      </c>
      <c r="C39" s="54"/>
      <c r="D39" s="54"/>
      <c r="E39" s="54"/>
      <c r="F39" s="54"/>
      <c r="G39" s="39">
        <v>0</v>
      </c>
      <c r="H39" s="40">
        <v>0.25</v>
      </c>
      <c r="I39" s="41">
        <f>G39*H39</f>
        <v>0</v>
      </c>
      <c r="J39" s="49"/>
    </row>
    <row r="40" spans="2:10" x14ac:dyDescent="0.25">
      <c r="B40" s="53" t="s">
        <v>70</v>
      </c>
      <c r="C40" s="54"/>
      <c r="D40" s="54"/>
      <c r="E40" s="54"/>
      <c r="F40" s="54"/>
      <c r="G40" s="39">
        <v>0</v>
      </c>
      <c r="H40" s="40">
        <v>0.25</v>
      </c>
      <c r="I40" s="41">
        <f t="shared" ref="I40:I42" si="2">G40*H40</f>
        <v>0</v>
      </c>
      <c r="J40" s="49"/>
    </row>
    <row r="41" spans="2:10" x14ac:dyDescent="0.25">
      <c r="B41" s="53" t="s">
        <v>71</v>
      </c>
      <c r="C41" s="54"/>
      <c r="D41" s="54"/>
      <c r="E41" s="54"/>
      <c r="F41" s="54"/>
      <c r="G41" s="39">
        <v>0</v>
      </c>
      <c r="H41" s="40">
        <v>0.25</v>
      </c>
      <c r="I41" s="41">
        <f t="shared" si="2"/>
        <v>0</v>
      </c>
      <c r="J41" s="49"/>
    </row>
    <row r="42" spans="2:10" x14ac:dyDescent="0.25">
      <c r="B42" s="53" t="s">
        <v>72</v>
      </c>
      <c r="C42" s="54"/>
      <c r="D42" s="54"/>
      <c r="E42" s="54"/>
      <c r="F42" s="54"/>
      <c r="G42" s="39">
        <v>0</v>
      </c>
      <c r="H42" s="40">
        <v>0.25</v>
      </c>
      <c r="I42" s="41">
        <f t="shared" si="2"/>
        <v>0</v>
      </c>
      <c r="J42" s="49"/>
    </row>
    <row r="43" spans="2:10" ht="13" x14ac:dyDescent="0.3">
      <c r="F43" s="42" t="s">
        <v>0</v>
      </c>
      <c r="G43" s="43">
        <f>SUM(I39:I42)*2</f>
        <v>0</v>
      </c>
      <c r="H43" s="44">
        <f>SUM(H39:H42)</f>
        <v>1</v>
      </c>
      <c r="I43" s="45"/>
    </row>
    <row r="45" spans="2:10" ht="13" x14ac:dyDescent="0.3">
      <c r="B45" s="62" t="s">
        <v>73</v>
      </c>
      <c r="C45" s="63"/>
      <c r="D45" s="63"/>
      <c r="E45" s="63"/>
      <c r="F45" s="63"/>
      <c r="G45" s="64"/>
      <c r="H45" s="37" t="s">
        <v>44</v>
      </c>
      <c r="I45" s="38">
        <v>0.1</v>
      </c>
      <c r="J45" s="37" t="s">
        <v>45</v>
      </c>
    </row>
    <row r="46" spans="2:10" x14ac:dyDescent="0.25">
      <c r="B46" s="53" t="s">
        <v>74</v>
      </c>
      <c r="C46" s="54"/>
      <c r="D46" s="54"/>
      <c r="E46" s="54"/>
      <c r="F46" s="54"/>
      <c r="G46" s="39">
        <v>0</v>
      </c>
      <c r="H46" s="40">
        <v>0.25</v>
      </c>
      <c r="I46" s="47">
        <f>G46*H46</f>
        <v>0</v>
      </c>
      <c r="J46" s="49"/>
    </row>
    <row r="47" spans="2:10" x14ac:dyDescent="0.25">
      <c r="B47" s="53" t="s">
        <v>75</v>
      </c>
      <c r="C47" s="54"/>
      <c r="D47" s="54"/>
      <c r="E47" s="54"/>
      <c r="F47" s="54"/>
      <c r="G47" s="39">
        <v>0</v>
      </c>
      <c r="H47" s="40">
        <v>0.25</v>
      </c>
      <c r="I47" s="47">
        <f t="shared" ref="I47:I49" si="3">G47*H47</f>
        <v>0</v>
      </c>
      <c r="J47" s="49"/>
    </row>
    <row r="48" spans="2:10" x14ac:dyDescent="0.25">
      <c r="B48" s="53" t="s">
        <v>76</v>
      </c>
      <c r="C48" s="54"/>
      <c r="D48" s="54"/>
      <c r="E48" s="54"/>
      <c r="F48" s="54"/>
      <c r="G48" s="39">
        <v>0</v>
      </c>
      <c r="H48" s="40">
        <v>0.25</v>
      </c>
      <c r="I48" s="47">
        <f t="shared" si="3"/>
        <v>0</v>
      </c>
      <c r="J48" s="49"/>
    </row>
    <row r="49" spans="2:10" x14ac:dyDescent="0.25">
      <c r="B49" s="53" t="s">
        <v>77</v>
      </c>
      <c r="C49" s="54"/>
      <c r="D49" s="54"/>
      <c r="E49" s="54"/>
      <c r="F49" s="54"/>
      <c r="G49" s="39">
        <v>0</v>
      </c>
      <c r="H49" s="40">
        <v>0.25</v>
      </c>
      <c r="I49" s="47">
        <f t="shared" si="3"/>
        <v>0</v>
      </c>
      <c r="J49" s="49"/>
    </row>
    <row r="50" spans="2:10" ht="13" x14ac:dyDescent="0.3">
      <c r="F50" s="42" t="s">
        <v>0</v>
      </c>
      <c r="G50" s="43">
        <f>SUM(I46:I49)*2</f>
        <v>0</v>
      </c>
      <c r="H50" s="44">
        <f>SUM(H46:H49)</f>
        <v>1</v>
      </c>
    </row>
    <row r="52" spans="2:10" ht="13" x14ac:dyDescent="0.3">
      <c r="B52" s="62" t="s">
        <v>78</v>
      </c>
      <c r="C52" s="63"/>
      <c r="D52" s="63"/>
      <c r="E52" s="63"/>
      <c r="F52" s="63"/>
      <c r="G52" s="64"/>
    </row>
    <row r="53" spans="2:10" ht="23" x14ac:dyDescent="0.5">
      <c r="B53" s="68">
        <f>G16*I11+G36*I18+G43*I38+G50*I45</f>
        <v>0</v>
      </c>
      <c r="C53" s="68"/>
      <c r="D53" s="68"/>
      <c r="E53" s="68"/>
      <c r="F53" s="68"/>
      <c r="G53" s="68"/>
    </row>
  </sheetData>
  <sheetProtection algorithmName="SHA-512" hashValue="+CnCwp2WZcIzr1EyGT2ZBj1qqYDc/e4FAywIayrhuMft9JsBVDoT1eABulUHpPFVDIZHVXb0BoakLTPMN2eIPQ==" saltValue="zSuRZRgY4Qwfe05/C8anRw==" spinCount="100000" sheet="1" objects="1" scenarios="1"/>
  <mergeCells count="43">
    <mergeCell ref="B53:G53"/>
    <mergeCell ref="B45:G45"/>
    <mergeCell ref="B46:F46"/>
    <mergeCell ref="B47:F47"/>
    <mergeCell ref="B48:F48"/>
    <mergeCell ref="B49:F49"/>
    <mergeCell ref="B52:G52"/>
    <mergeCell ref="B42:F42"/>
    <mergeCell ref="B30:F30"/>
    <mergeCell ref="B31:F31"/>
    <mergeCell ref="B32:F32"/>
    <mergeCell ref="B33:F33"/>
    <mergeCell ref="B34:F34"/>
    <mergeCell ref="B35:F35"/>
    <mergeCell ref="B38:G38"/>
    <mergeCell ref="B39:F39"/>
    <mergeCell ref="B40:F40"/>
    <mergeCell ref="B41:F41"/>
    <mergeCell ref="B29:F29"/>
    <mergeCell ref="B18:G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15:F15"/>
    <mergeCell ref="B1:G1"/>
    <mergeCell ref="B3:C3"/>
    <mergeCell ref="D3:E3"/>
    <mergeCell ref="B4:C4"/>
    <mergeCell ref="D4:E4"/>
    <mergeCell ref="B5:C5"/>
    <mergeCell ref="D5:E5"/>
    <mergeCell ref="B7:G7"/>
    <mergeCell ref="B11:G11"/>
    <mergeCell ref="B12:F12"/>
    <mergeCell ref="B13:F13"/>
    <mergeCell ref="B14:F14"/>
  </mergeCells>
  <conditionalFormatting sqref="G12:G15 G20:G23">
    <cfRule type="cellIs" dxfId="17" priority="8" operator="lessThan">
      <formula>1</formula>
    </cfRule>
  </conditionalFormatting>
  <conditionalFormatting sqref="G35">
    <cfRule type="cellIs" dxfId="16" priority="7" operator="lessThan">
      <formula>1</formula>
    </cfRule>
  </conditionalFormatting>
  <conditionalFormatting sqref="G46:G49">
    <cfRule type="cellIs" dxfId="15" priority="6" operator="lessThan">
      <formula>1</formula>
    </cfRule>
  </conditionalFormatting>
  <conditionalFormatting sqref="G32:G33">
    <cfRule type="cellIs" dxfId="13" priority="4" operator="lessThan">
      <formula>1</formula>
    </cfRule>
  </conditionalFormatting>
  <conditionalFormatting sqref="G39:G42">
    <cfRule type="cellIs" dxfId="12" priority="3" operator="lessThan">
      <formula>1</formula>
    </cfRule>
  </conditionalFormatting>
  <conditionalFormatting sqref="G34">
    <cfRule type="cellIs" dxfId="11" priority="2" operator="lessThan">
      <formula>1</formula>
    </cfRule>
  </conditionalFormatting>
  <conditionalFormatting sqref="G31">
    <cfRule type="cellIs" dxfId="10" priority="1" operator="lessThan">
      <formula>1</formula>
    </cfRule>
  </conditionalFormatting>
  <dataValidations count="1">
    <dataValidation type="list" allowBlank="1" showInputMessage="1" showErrorMessage="1" sqref="G46:G49 G12:G15 G39:G42 G20:G23 G31:G35">
      <formula1>$B$9:$G$9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Data!$B$13:$B$18</xm:f>
          </x14:formula1>
          <xm:sqref>D5:E5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53"/>
  <sheetViews>
    <sheetView workbookViewId="0"/>
  </sheetViews>
  <sheetFormatPr baseColWidth="10" defaultRowHeight="12.5" x14ac:dyDescent="0.25"/>
  <cols>
    <col min="1" max="1" width="10.90625" style="15"/>
    <col min="2" max="2" width="10.81640625" style="15" customWidth="1"/>
    <col min="3" max="7" width="10.90625" style="15"/>
    <col min="8" max="8" width="7.81640625" style="15" customWidth="1"/>
    <col min="9" max="9" width="7" style="15" customWidth="1"/>
    <col min="10" max="10" width="66" style="15" customWidth="1"/>
    <col min="11" max="16384" width="10.90625" style="15"/>
  </cols>
  <sheetData>
    <row r="1" spans="2:11" ht="18" x14ac:dyDescent="0.4">
      <c r="B1" s="55" t="s">
        <v>82</v>
      </c>
      <c r="C1" s="55"/>
      <c r="D1" s="55"/>
      <c r="E1" s="55"/>
      <c r="F1" s="55"/>
      <c r="G1" s="55"/>
      <c r="H1" s="35"/>
      <c r="I1" s="35"/>
      <c r="J1" s="35"/>
      <c r="K1" s="35"/>
    </row>
    <row r="2" spans="2:11" x14ac:dyDescent="0.25">
      <c r="B2"/>
      <c r="C2"/>
      <c r="D2"/>
      <c r="E2"/>
      <c r="F2"/>
      <c r="G2"/>
    </row>
    <row r="3" spans="2:11" ht="13" x14ac:dyDescent="0.3">
      <c r="B3" s="56" t="s">
        <v>33</v>
      </c>
      <c r="C3" s="57"/>
      <c r="D3" s="58"/>
      <c r="E3" s="58"/>
      <c r="F3"/>
      <c r="G3"/>
    </row>
    <row r="4" spans="2:11" ht="13" x14ac:dyDescent="0.3">
      <c r="B4" s="56" t="s">
        <v>34</v>
      </c>
      <c r="C4" s="57"/>
      <c r="D4" s="59" t="str">
        <f>Team!D3</f>
        <v>I1A</v>
      </c>
      <c r="E4" s="59"/>
      <c r="F4"/>
      <c r="G4"/>
    </row>
    <row r="5" spans="2:11" ht="13" x14ac:dyDescent="0.3">
      <c r="B5" s="56" t="s">
        <v>35</v>
      </c>
      <c r="C5" s="57"/>
      <c r="D5" s="61"/>
      <c r="E5" s="61"/>
      <c r="F5"/>
      <c r="G5"/>
    </row>
    <row r="6" spans="2:11" ht="13" x14ac:dyDescent="0.3">
      <c r="B6" s="18"/>
    </row>
    <row r="7" spans="2:11" ht="13" x14ac:dyDescent="0.3">
      <c r="B7" s="62" t="s">
        <v>36</v>
      </c>
      <c r="C7" s="63"/>
      <c r="D7" s="63"/>
      <c r="E7" s="63"/>
      <c r="F7" s="63"/>
      <c r="G7" s="64"/>
    </row>
    <row r="8" spans="2:11" ht="13" x14ac:dyDescent="0.3">
      <c r="B8" s="36" t="s">
        <v>37</v>
      </c>
      <c r="C8" s="36" t="s">
        <v>38</v>
      </c>
      <c r="D8" s="36" t="s">
        <v>39</v>
      </c>
      <c r="E8" s="36" t="s">
        <v>40</v>
      </c>
      <c r="F8" s="36" t="s">
        <v>41</v>
      </c>
      <c r="G8" s="36" t="s">
        <v>42</v>
      </c>
    </row>
    <row r="9" spans="2:11" ht="13" x14ac:dyDescent="0.3">
      <c r="B9" s="36">
        <v>0</v>
      </c>
      <c r="C9" s="36">
        <v>1</v>
      </c>
      <c r="D9" s="36">
        <v>2</v>
      </c>
      <c r="E9" s="36">
        <v>3</v>
      </c>
      <c r="F9" s="36">
        <v>4</v>
      </c>
      <c r="G9" s="36">
        <v>5</v>
      </c>
    </row>
    <row r="11" spans="2:11" ht="13" x14ac:dyDescent="0.3">
      <c r="B11" s="62" t="s">
        <v>43</v>
      </c>
      <c r="C11" s="63"/>
      <c r="D11" s="63"/>
      <c r="E11" s="63"/>
      <c r="F11" s="63"/>
      <c r="G11" s="64"/>
      <c r="H11" s="37" t="s">
        <v>44</v>
      </c>
      <c r="I11" s="38">
        <v>0.2</v>
      </c>
      <c r="J11" s="37" t="s">
        <v>45</v>
      </c>
    </row>
    <row r="12" spans="2:11" x14ac:dyDescent="0.25">
      <c r="B12" s="53" t="s">
        <v>46</v>
      </c>
      <c r="C12" s="54"/>
      <c r="D12" s="54"/>
      <c r="E12" s="54"/>
      <c r="F12" s="54"/>
      <c r="G12" s="39">
        <v>0</v>
      </c>
      <c r="H12" s="40">
        <v>0.25</v>
      </c>
      <c r="I12" s="41">
        <f>G12*H12</f>
        <v>0</v>
      </c>
      <c r="J12" s="49"/>
    </row>
    <row r="13" spans="2:11" x14ac:dyDescent="0.25">
      <c r="B13" s="53" t="s">
        <v>47</v>
      </c>
      <c r="C13" s="54"/>
      <c r="D13" s="54"/>
      <c r="E13" s="54"/>
      <c r="F13" s="54"/>
      <c r="G13" s="39">
        <v>0</v>
      </c>
      <c r="H13" s="40">
        <v>0.25</v>
      </c>
      <c r="I13" s="41">
        <f t="shared" ref="I13:I15" si="0">G13*H13</f>
        <v>0</v>
      </c>
      <c r="J13" s="49"/>
    </row>
    <row r="14" spans="2:11" x14ac:dyDescent="0.25">
      <c r="B14" s="53" t="s">
        <v>48</v>
      </c>
      <c r="C14" s="54"/>
      <c r="D14" s="54"/>
      <c r="E14" s="54"/>
      <c r="F14" s="54"/>
      <c r="G14" s="39">
        <v>0</v>
      </c>
      <c r="H14" s="40">
        <v>0.25</v>
      </c>
      <c r="I14" s="41">
        <f t="shared" si="0"/>
        <v>0</v>
      </c>
      <c r="J14" s="49"/>
    </row>
    <row r="15" spans="2:11" x14ac:dyDescent="0.25">
      <c r="B15" s="53" t="s">
        <v>49</v>
      </c>
      <c r="C15" s="54"/>
      <c r="D15" s="54"/>
      <c r="E15" s="54"/>
      <c r="F15" s="54"/>
      <c r="G15" s="39">
        <v>0</v>
      </c>
      <c r="H15" s="40">
        <v>0.25</v>
      </c>
      <c r="I15" s="41">
        <f t="shared" si="0"/>
        <v>0</v>
      </c>
      <c r="J15" s="49"/>
    </row>
    <row r="16" spans="2:11" ht="13" x14ac:dyDescent="0.3">
      <c r="F16" s="42" t="s">
        <v>0</v>
      </c>
      <c r="G16" s="43">
        <f>SUM(I12:I15)*2</f>
        <v>0</v>
      </c>
      <c r="H16" s="44">
        <f>SUM(H12:H15)</f>
        <v>1</v>
      </c>
      <c r="I16" s="45"/>
    </row>
    <row r="17" spans="2:11" x14ac:dyDescent="0.25">
      <c r="H17" s="46"/>
      <c r="I17" s="45"/>
    </row>
    <row r="18" spans="2:11" ht="13" x14ac:dyDescent="0.3">
      <c r="B18" s="62" t="s">
        <v>50</v>
      </c>
      <c r="C18" s="63"/>
      <c r="D18" s="63"/>
      <c r="E18" s="63"/>
      <c r="F18" s="63"/>
      <c r="G18" s="64"/>
      <c r="H18" s="37" t="s">
        <v>44</v>
      </c>
      <c r="I18" s="38">
        <v>0.5</v>
      </c>
      <c r="J18" s="37" t="s">
        <v>45</v>
      </c>
      <c r="K18" s="18"/>
    </row>
    <row r="19" spans="2:11" x14ac:dyDescent="0.25">
      <c r="B19" s="69" t="s">
        <v>51</v>
      </c>
      <c r="C19" s="69"/>
      <c r="D19" s="69"/>
      <c r="E19" s="69"/>
      <c r="F19" s="69"/>
      <c r="G19" s="48"/>
      <c r="H19" s="40"/>
      <c r="I19" s="47"/>
      <c r="J19" s="49"/>
    </row>
    <row r="20" spans="2:11" x14ac:dyDescent="0.25">
      <c r="B20" s="53" t="s">
        <v>52</v>
      </c>
      <c r="C20" s="54"/>
      <c r="D20" s="54"/>
      <c r="E20" s="54"/>
      <c r="F20" s="54"/>
      <c r="G20" s="39">
        <v>0</v>
      </c>
      <c r="H20" s="40">
        <v>0.05</v>
      </c>
      <c r="I20" s="47">
        <f t="shared" ref="I20:I35" si="1">G20*H20</f>
        <v>0</v>
      </c>
      <c r="J20" s="49"/>
    </row>
    <row r="21" spans="2:11" x14ac:dyDescent="0.25">
      <c r="B21" s="53" t="s">
        <v>53</v>
      </c>
      <c r="C21" s="54"/>
      <c r="D21" s="54"/>
      <c r="E21" s="54"/>
      <c r="F21" s="54"/>
      <c r="G21" s="39">
        <v>0</v>
      </c>
      <c r="H21" s="40">
        <v>0.05</v>
      </c>
      <c r="I21" s="47">
        <f t="shared" si="1"/>
        <v>0</v>
      </c>
      <c r="J21" s="49"/>
    </row>
    <row r="22" spans="2:11" x14ac:dyDescent="0.25">
      <c r="B22" s="53" t="s">
        <v>54</v>
      </c>
      <c r="C22" s="54"/>
      <c r="D22" s="54"/>
      <c r="E22" s="54"/>
      <c r="F22" s="54"/>
      <c r="G22" s="39">
        <v>0</v>
      </c>
      <c r="H22" s="40">
        <v>0.03</v>
      </c>
      <c r="I22" s="47">
        <f t="shared" si="1"/>
        <v>0</v>
      </c>
      <c r="J22" s="49"/>
    </row>
    <row r="23" spans="2:11" x14ac:dyDescent="0.25">
      <c r="B23" s="53" t="s">
        <v>55</v>
      </c>
      <c r="C23" s="54"/>
      <c r="D23" s="54"/>
      <c r="E23" s="54"/>
      <c r="F23" s="54"/>
      <c r="G23" s="39">
        <v>0</v>
      </c>
      <c r="H23" s="40">
        <v>0.05</v>
      </c>
      <c r="I23" s="47">
        <f t="shared" si="1"/>
        <v>0</v>
      </c>
      <c r="J23" s="49"/>
    </row>
    <row r="24" spans="2:11" x14ac:dyDescent="0.25">
      <c r="B24" s="69" t="s">
        <v>56</v>
      </c>
      <c r="C24" s="69"/>
      <c r="D24" s="69"/>
      <c r="E24" s="69"/>
      <c r="F24" s="69"/>
      <c r="G24" s="48"/>
      <c r="H24" s="40"/>
      <c r="I24" s="47"/>
      <c r="J24" s="49"/>
    </row>
    <row r="25" spans="2:11" x14ac:dyDescent="0.25">
      <c r="B25" s="69" t="s">
        <v>57</v>
      </c>
      <c r="C25" s="69"/>
      <c r="D25" s="69"/>
      <c r="E25" s="69"/>
      <c r="F25" s="69"/>
      <c r="G25" s="48"/>
      <c r="H25" s="40"/>
      <c r="I25" s="47"/>
      <c r="J25" s="49"/>
    </row>
    <row r="26" spans="2:11" x14ac:dyDescent="0.25">
      <c r="B26" s="69" t="s">
        <v>58</v>
      </c>
      <c r="C26" s="69"/>
      <c r="D26" s="69"/>
      <c r="E26" s="69"/>
      <c r="F26" s="69"/>
      <c r="G26" s="48"/>
      <c r="H26" s="40"/>
      <c r="I26" s="47"/>
      <c r="J26" s="49"/>
    </row>
    <row r="27" spans="2:11" x14ac:dyDescent="0.25">
      <c r="B27" s="69" t="s">
        <v>59</v>
      </c>
      <c r="C27" s="69"/>
      <c r="D27" s="69"/>
      <c r="E27" s="69"/>
      <c r="F27" s="69"/>
      <c r="G27" s="48"/>
      <c r="H27" s="40"/>
      <c r="I27" s="47"/>
      <c r="J27" s="49"/>
    </row>
    <row r="28" spans="2:11" x14ac:dyDescent="0.25">
      <c r="B28" s="69" t="s">
        <v>60</v>
      </c>
      <c r="C28" s="69"/>
      <c r="D28" s="69"/>
      <c r="E28" s="69"/>
      <c r="F28" s="69"/>
      <c r="G28" s="48"/>
      <c r="H28" s="40"/>
      <c r="I28" s="47"/>
      <c r="J28" s="49"/>
    </row>
    <row r="29" spans="2:11" x14ac:dyDescent="0.25">
      <c r="B29" s="69" t="s">
        <v>61</v>
      </c>
      <c r="C29" s="69"/>
      <c r="D29" s="69"/>
      <c r="E29" s="69"/>
      <c r="F29" s="69"/>
      <c r="G29" s="48"/>
      <c r="H29" s="40"/>
      <c r="I29" s="47"/>
      <c r="J29" s="49"/>
    </row>
    <row r="30" spans="2:11" x14ac:dyDescent="0.25">
      <c r="B30" s="69" t="s">
        <v>62</v>
      </c>
      <c r="C30" s="69"/>
      <c r="D30" s="69"/>
      <c r="E30" s="69"/>
      <c r="F30" s="69"/>
      <c r="G30" s="48"/>
      <c r="H30" s="40"/>
      <c r="I30" s="47"/>
      <c r="J30" s="49"/>
    </row>
    <row r="31" spans="2:11" x14ac:dyDescent="0.25">
      <c r="B31" s="53" t="s">
        <v>63</v>
      </c>
      <c r="C31" s="54"/>
      <c r="D31" s="54"/>
      <c r="E31" s="54"/>
      <c r="F31" s="54"/>
      <c r="G31" s="39">
        <v>0</v>
      </c>
      <c r="H31" s="40">
        <v>0.1</v>
      </c>
      <c r="I31" s="47">
        <f t="shared" si="1"/>
        <v>0</v>
      </c>
      <c r="J31" s="49"/>
    </row>
    <row r="32" spans="2:11" x14ac:dyDescent="0.25">
      <c r="B32" s="53" t="s">
        <v>64</v>
      </c>
      <c r="C32" s="54"/>
      <c r="D32" s="54"/>
      <c r="E32" s="54"/>
      <c r="F32" s="54"/>
      <c r="G32" s="39">
        <v>0</v>
      </c>
      <c r="H32" s="40">
        <v>0.1</v>
      </c>
      <c r="I32" s="47">
        <f t="shared" si="1"/>
        <v>0</v>
      </c>
      <c r="J32" s="49"/>
    </row>
    <row r="33" spans="2:10" x14ac:dyDescent="0.25">
      <c r="B33" s="53" t="s">
        <v>65</v>
      </c>
      <c r="C33" s="54"/>
      <c r="D33" s="54"/>
      <c r="E33" s="54"/>
      <c r="F33" s="54"/>
      <c r="G33" s="39">
        <v>0</v>
      </c>
      <c r="H33" s="40">
        <v>0.1</v>
      </c>
      <c r="I33" s="47">
        <f t="shared" si="1"/>
        <v>0</v>
      </c>
      <c r="J33" s="49"/>
    </row>
    <row r="34" spans="2:10" x14ac:dyDescent="0.25">
      <c r="B34" s="53" t="s">
        <v>66</v>
      </c>
      <c r="C34" s="54"/>
      <c r="D34" s="54"/>
      <c r="E34" s="54"/>
      <c r="F34" s="54"/>
      <c r="G34" s="39">
        <v>0</v>
      </c>
      <c r="H34" s="40">
        <v>0.1</v>
      </c>
      <c r="I34" s="47">
        <f t="shared" si="1"/>
        <v>0</v>
      </c>
      <c r="J34" s="49"/>
    </row>
    <row r="35" spans="2:10" x14ac:dyDescent="0.25">
      <c r="B35" s="53" t="s">
        <v>67</v>
      </c>
      <c r="C35" s="54"/>
      <c r="D35" s="54"/>
      <c r="E35" s="54"/>
      <c r="F35" s="54"/>
      <c r="G35" s="39">
        <v>0</v>
      </c>
      <c r="H35" s="40">
        <v>0.05</v>
      </c>
      <c r="I35" s="47">
        <f t="shared" si="1"/>
        <v>0</v>
      </c>
      <c r="J35" s="49"/>
    </row>
    <row r="36" spans="2:10" ht="13" x14ac:dyDescent="0.3">
      <c r="F36" s="42" t="s">
        <v>0</v>
      </c>
      <c r="G36" s="43">
        <f>SUM(I19:I35)*2*1.587301587</f>
        <v>0</v>
      </c>
      <c r="H36" s="44">
        <f>SUM(H19:H35)</f>
        <v>0.63</v>
      </c>
      <c r="I36" s="45"/>
    </row>
    <row r="38" spans="2:10" ht="13" x14ac:dyDescent="0.3">
      <c r="B38" s="62" t="s">
        <v>68</v>
      </c>
      <c r="C38" s="63"/>
      <c r="D38" s="63"/>
      <c r="E38" s="63"/>
      <c r="F38" s="63"/>
      <c r="G38" s="64"/>
      <c r="H38" s="37" t="s">
        <v>44</v>
      </c>
      <c r="I38" s="38">
        <v>0.2</v>
      </c>
      <c r="J38" s="37" t="s">
        <v>45</v>
      </c>
    </row>
    <row r="39" spans="2:10" x14ac:dyDescent="0.25">
      <c r="B39" s="53" t="s">
        <v>69</v>
      </c>
      <c r="C39" s="54"/>
      <c r="D39" s="54"/>
      <c r="E39" s="54"/>
      <c r="F39" s="54"/>
      <c r="G39" s="39">
        <v>0</v>
      </c>
      <c r="H39" s="40">
        <v>0.25</v>
      </c>
      <c r="I39" s="41">
        <f>G39*H39</f>
        <v>0</v>
      </c>
      <c r="J39" s="49"/>
    </row>
    <row r="40" spans="2:10" x14ac:dyDescent="0.25">
      <c r="B40" s="53" t="s">
        <v>70</v>
      </c>
      <c r="C40" s="54"/>
      <c r="D40" s="54"/>
      <c r="E40" s="54"/>
      <c r="F40" s="54"/>
      <c r="G40" s="39">
        <v>0</v>
      </c>
      <c r="H40" s="40">
        <v>0.25</v>
      </c>
      <c r="I40" s="41">
        <f t="shared" ref="I40:I42" si="2">G40*H40</f>
        <v>0</v>
      </c>
      <c r="J40" s="49"/>
    </row>
    <row r="41" spans="2:10" x14ac:dyDescent="0.25">
      <c r="B41" s="53" t="s">
        <v>71</v>
      </c>
      <c r="C41" s="54"/>
      <c r="D41" s="54"/>
      <c r="E41" s="54"/>
      <c r="F41" s="54"/>
      <c r="G41" s="39">
        <v>0</v>
      </c>
      <c r="H41" s="40">
        <v>0.25</v>
      </c>
      <c r="I41" s="41">
        <f t="shared" si="2"/>
        <v>0</v>
      </c>
      <c r="J41" s="49"/>
    </row>
    <row r="42" spans="2:10" x14ac:dyDescent="0.25">
      <c r="B42" s="53" t="s">
        <v>72</v>
      </c>
      <c r="C42" s="54"/>
      <c r="D42" s="54"/>
      <c r="E42" s="54"/>
      <c r="F42" s="54"/>
      <c r="G42" s="39">
        <v>0</v>
      </c>
      <c r="H42" s="40">
        <v>0.25</v>
      </c>
      <c r="I42" s="41">
        <f t="shared" si="2"/>
        <v>0</v>
      </c>
      <c r="J42" s="49"/>
    </row>
    <row r="43" spans="2:10" ht="13" x14ac:dyDescent="0.3">
      <c r="F43" s="42" t="s">
        <v>0</v>
      </c>
      <c r="G43" s="43">
        <f>SUM(I39:I42)*2</f>
        <v>0</v>
      </c>
      <c r="H43" s="44">
        <f>SUM(H39:H42)</f>
        <v>1</v>
      </c>
      <c r="I43" s="45"/>
    </row>
    <row r="45" spans="2:10" ht="13" x14ac:dyDescent="0.3">
      <c r="B45" s="62" t="s">
        <v>73</v>
      </c>
      <c r="C45" s="63"/>
      <c r="D45" s="63"/>
      <c r="E45" s="63"/>
      <c r="F45" s="63"/>
      <c r="G45" s="64"/>
      <c r="H45" s="37" t="s">
        <v>44</v>
      </c>
      <c r="I45" s="38">
        <v>0.1</v>
      </c>
      <c r="J45" s="37" t="s">
        <v>45</v>
      </c>
    </row>
    <row r="46" spans="2:10" x14ac:dyDescent="0.25">
      <c r="B46" s="53" t="s">
        <v>74</v>
      </c>
      <c r="C46" s="54"/>
      <c r="D46" s="54"/>
      <c r="E46" s="54"/>
      <c r="F46" s="54"/>
      <c r="G46" s="39">
        <v>0</v>
      </c>
      <c r="H46" s="40">
        <v>0.25</v>
      </c>
      <c r="I46" s="47">
        <f>G46*H46</f>
        <v>0</v>
      </c>
      <c r="J46" s="49"/>
    </row>
    <row r="47" spans="2:10" x14ac:dyDescent="0.25">
      <c r="B47" s="53" t="s">
        <v>75</v>
      </c>
      <c r="C47" s="54"/>
      <c r="D47" s="54"/>
      <c r="E47" s="54"/>
      <c r="F47" s="54"/>
      <c r="G47" s="39">
        <v>0</v>
      </c>
      <c r="H47" s="40">
        <v>0.25</v>
      </c>
      <c r="I47" s="47">
        <f t="shared" ref="I47:I49" si="3">G47*H47</f>
        <v>0</v>
      </c>
      <c r="J47" s="49"/>
    </row>
    <row r="48" spans="2:10" x14ac:dyDescent="0.25">
      <c r="B48" s="53" t="s">
        <v>76</v>
      </c>
      <c r="C48" s="54"/>
      <c r="D48" s="54"/>
      <c r="E48" s="54"/>
      <c r="F48" s="54"/>
      <c r="G48" s="39">
        <v>0</v>
      </c>
      <c r="H48" s="40">
        <v>0.25</v>
      </c>
      <c r="I48" s="47">
        <f t="shared" si="3"/>
        <v>0</v>
      </c>
      <c r="J48" s="49"/>
    </row>
    <row r="49" spans="2:10" x14ac:dyDescent="0.25">
      <c r="B49" s="53" t="s">
        <v>77</v>
      </c>
      <c r="C49" s="54"/>
      <c r="D49" s="54"/>
      <c r="E49" s="54"/>
      <c r="F49" s="54"/>
      <c r="G49" s="39">
        <v>0</v>
      </c>
      <c r="H49" s="40">
        <v>0.25</v>
      </c>
      <c r="I49" s="47">
        <f t="shared" si="3"/>
        <v>0</v>
      </c>
      <c r="J49" s="49"/>
    </row>
    <row r="50" spans="2:10" ht="13" x14ac:dyDescent="0.3">
      <c r="F50" s="42" t="s">
        <v>0</v>
      </c>
      <c r="G50" s="43">
        <f>SUM(I46:I49)*2</f>
        <v>0</v>
      </c>
      <c r="H50" s="44">
        <f>SUM(H46:H49)</f>
        <v>1</v>
      </c>
    </row>
    <row r="52" spans="2:10" ht="13" x14ac:dyDescent="0.3">
      <c r="B52" s="62" t="s">
        <v>78</v>
      </c>
      <c r="C52" s="63"/>
      <c r="D52" s="63"/>
      <c r="E52" s="63"/>
      <c r="F52" s="63"/>
      <c r="G52" s="64"/>
    </row>
    <row r="53" spans="2:10" ht="23" x14ac:dyDescent="0.5">
      <c r="B53" s="68">
        <f>G16*I11+G36*I18+G43*I38+G50*I45</f>
        <v>0</v>
      </c>
      <c r="C53" s="68"/>
      <c r="D53" s="68"/>
      <c r="E53" s="68"/>
      <c r="F53" s="68"/>
      <c r="G53" s="68"/>
    </row>
  </sheetData>
  <sheetProtection algorithmName="SHA-512" hashValue="g0cRAg+oUTo/kKyvw55e5zUd44bRIpZ2qpBh0IoFAs3b9MYnpxbbDTTtTs0VwRR3B9IxnI+wYqiMskO4EgQi4g==" saltValue="cswH+TIE1qqLSYEdXMa1Qw==" spinCount="100000" sheet="1" objects="1" scenarios="1"/>
  <mergeCells count="43">
    <mergeCell ref="B15:F15"/>
    <mergeCell ref="B1:G1"/>
    <mergeCell ref="B3:C3"/>
    <mergeCell ref="D3:E3"/>
    <mergeCell ref="B4:C4"/>
    <mergeCell ref="D4:E4"/>
    <mergeCell ref="B5:C5"/>
    <mergeCell ref="D5:E5"/>
    <mergeCell ref="B7:G7"/>
    <mergeCell ref="B11:G11"/>
    <mergeCell ref="B12:F12"/>
    <mergeCell ref="B13:F13"/>
    <mergeCell ref="B14:F14"/>
    <mergeCell ref="B29:F29"/>
    <mergeCell ref="B18:G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42:F42"/>
    <mergeCell ref="B30:F30"/>
    <mergeCell ref="B31:F31"/>
    <mergeCell ref="B32:F32"/>
    <mergeCell ref="B33:F33"/>
    <mergeCell ref="B34:F34"/>
    <mergeCell ref="B35:F35"/>
    <mergeCell ref="B38:G38"/>
    <mergeCell ref="B39:F39"/>
    <mergeCell ref="B40:F40"/>
    <mergeCell ref="B41:F41"/>
    <mergeCell ref="B53:G53"/>
    <mergeCell ref="B45:G45"/>
    <mergeCell ref="B46:F46"/>
    <mergeCell ref="B47:F47"/>
    <mergeCell ref="B48:F48"/>
    <mergeCell ref="B49:F49"/>
    <mergeCell ref="B52:G52"/>
  </mergeCells>
  <conditionalFormatting sqref="G12:G15 G20:G23">
    <cfRule type="cellIs" dxfId="9" priority="8" operator="lessThan">
      <formula>1</formula>
    </cfRule>
  </conditionalFormatting>
  <conditionalFormatting sqref="G35">
    <cfRule type="cellIs" dxfId="8" priority="7" operator="lessThan">
      <formula>1</formula>
    </cfRule>
  </conditionalFormatting>
  <conditionalFormatting sqref="G46:G49">
    <cfRule type="cellIs" dxfId="7" priority="6" operator="lessThan">
      <formula>1</formula>
    </cfRule>
  </conditionalFormatting>
  <conditionalFormatting sqref="G32:G33">
    <cfRule type="cellIs" dxfId="5" priority="4" operator="lessThan">
      <formula>1</formula>
    </cfRule>
  </conditionalFormatting>
  <conditionalFormatting sqref="G39:G42">
    <cfRule type="cellIs" dxfId="4" priority="3" operator="lessThan">
      <formula>1</formula>
    </cfRule>
  </conditionalFormatting>
  <conditionalFormatting sqref="G34">
    <cfRule type="cellIs" dxfId="3" priority="2" operator="lessThan">
      <formula>1</formula>
    </cfRule>
  </conditionalFormatting>
  <conditionalFormatting sqref="G31">
    <cfRule type="cellIs" dxfId="2" priority="1" operator="lessThan">
      <formula>1</formula>
    </cfRule>
  </conditionalFormatting>
  <dataValidations count="1">
    <dataValidation type="list" allowBlank="1" showInputMessage="1" showErrorMessage="1" sqref="G46:G49 G12:G15 G39:G42 G20:G23 G31:G35">
      <formula1>$B$9:$G$9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Data!$B$13:$B$18</xm:f>
          </x14:formula1>
          <xm:sqref>D5:E5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20" sqref="C20"/>
    </sheetView>
  </sheetViews>
  <sheetFormatPr baseColWidth="10" defaultColWidth="8.7265625" defaultRowHeight="14.5" x14ac:dyDescent="0.35"/>
  <cols>
    <col min="1" max="1" width="19.1796875" style="2" bestFit="1" customWidth="1"/>
    <col min="2" max="2" width="20.7265625" style="3" customWidth="1"/>
    <col min="3" max="8" width="14.6328125" style="2" customWidth="1"/>
    <col min="9" max="16384" width="8.7265625" style="2"/>
  </cols>
  <sheetData>
    <row r="1" spans="1:8" ht="18.5" x14ac:dyDescent="0.45">
      <c r="C1" s="70" t="s">
        <v>31</v>
      </c>
      <c r="D1" s="71"/>
      <c r="E1" s="71"/>
      <c r="F1" s="71"/>
      <c r="G1" s="72"/>
      <c r="H1" s="73"/>
    </row>
    <row r="2" spans="1:8" s="3" customFormat="1" ht="15" customHeight="1" x14ac:dyDescent="0.35">
      <c r="B2" s="4"/>
      <c r="C2" s="31" t="s">
        <v>29</v>
      </c>
      <c r="D2" s="30" t="s">
        <v>15</v>
      </c>
      <c r="E2" s="30" t="s">
        <v>16</v>
      </c>
      <c r="F2" s="30" t="s">
        <v>17</v>
      </c>
      <c r="G2" s="30" t="s">
        <v>18</v>
      </c>
      <c r="H2" s="32" t="s">
        <v>83</v>
      </c>
    </row>
    <row r="3" spans="1:8" s="3" customFormat="1" ht="15" hidden="1" customHeight="1" x14ac:dyDescent="0.35">
      <c r="B3" s="5"/>
      <c r="C3" s="11" t="str">
        <f>ADDRESS(54,2,1,1,C2)</f>
        <v>AutoAssessment!$B$54</v>
      </c>
      <c r="D3" s="10" t="str">
        <f>ADDRESS(54,2,1,1,D2)</f>
        <v>'EV1'!$B$54</v>
      </c>
      <c r="E3" s="10" t="str">
        <f t="shared" ref="E3:F3" si="0">ADDRESS(54,2,1,1,E2)</f>
        <v>'EV2'!$B$54</v>
      </c>
      <c r="F3" s="10" t="str">
        <f t="shared" si="0"/>
        <v>'EV3'!$B$54</v>
      </c>
      <c r="G3" s="10" t="str">
        <f t="shared" ref="G3:H3" si="1">ADDRESS(54,2,1,1,G2)</f>
        <v>'EV4'!$B$54</v>
      </c>
      <c r="H3" s="12" t="str">
        <f t="shared" si="1"/>
        <v>'EV5'!$B$54</v>
      </c>
    </row>
    <row r="4" spans="1:8" s="3" customFormat="1" ht="15" hidden="1" customHeight="1" x14ac:dyDescent="0.35">
      <c r="B4" s="5"/>
      <c r="C4" s="11" t="str">
        <f>ADDRESS(5,4,1,1,C2)</f>
        <v>AutoAssessment!$D$5</v>
      </c>
      <c r="D4" s="10" t="str">
        <f t="shared" ref="D4:F4" si="2">ADDRESS(5,4,1,1,D2)</f>
        <v>'EV1'!$D$5</v>
      </c>
      <c r="E4" s="10" t="str">
        <f t="shared" si="2"/>
        <v>'EV2'!$D$5</v>
      </c>
      <c r="F4" s="10" t="str">
        <f t="shared" si="2"/>
        <v>'EV3'!$D$5</v>
      </c>
      <c r="G4" s="10" t="str">
        <f t="shared" ref="G4:H4" si="3">ADDRESS(5,4,1,1,G2)</f>
        <v>'EV4'!$D$5</v>
      </c>
      <c r="H4" s="12" t="str">
        <f t="shared" si="3"/>
        <v>'EV5'!$D$5</v>
      </c>
    </row>
    <row r="5" spans="1:8" s="3" customFormat="1" ht="18.5" thickBot="1" x14ac:dyDescent="0.45">
      <c r="B5" s="5"/>
      <c r="C5" s="13" t="str">
        <f ca="1">IF(INDIRECT(C4,TRUE)&lt;&gt;0,INDIRECT(C4,TRUE),"")</f>
        <v>I1A</v>
      </c>
      <c r="D5" s="33" t="str">
        <f t="shared" ref="D5:H5" ca="1" si="4">IF(INDIRECT(D4,TRUE)&lt;&gt;0,INDIRECT(D4,TRUE),"")</f>
        <v/>
      </c>
      <c r="E5" s="33" t="str">
        <f t="shared" ca="1" si="4"/>
        <v/>
      </c>
      <c r="F5" s="33" t="str">
        <f t="shared" ca="1" si="4"/>
        <v/>
      </c>
      <c r="G5" s="33" t="str">
        <f t="shared" ref="G5" ca="1" si="5">IF(INDIRECT(G4,TRUE)&lt;&gt;0,INDIRECT(G4,TRUE),"")</f>
        <v/>
      </c>
      <c r="H5" s="34" t="str">
        <f t="shared" ca="1" si="4"/>
        <v/>
      </c>
    </row>
    <row r="6" spans="1:8" ht="24" thickBot="1" x14ac:dyDescent="0.6">
      <c r="A6" s="6" t="s">
        <v>30</v>
      </c>
      <c r="B6" s="29" t="str">
        <f>Team!D3</f>
        <v>I1A</v>
      </c>
      <c r="C6" s="7">
        <f t="shared" ref="C6:H6" ca="1" si="6">INDIRECT(C3,TRUE)</f>
        <v>0</v>
      </c>
      <c r="D6" s="8">
        <f t="shared" ca="1" si="6"/>
        <v>0</v>
      </c>
      <c r="E6" s="8">
        <f t="shared" ca="1" si="6"/>
        <v>0</v>
      </c>
      <c r="F6" s="8">
        <f t="shared" ca="1" si="6"/>
        <v>0</v>
      </c>
      <c r="G6" s="8">
        <f t="shared" ca="1" si="6"/>
        <v>0</v>
      </c>
      <c r="H6" s="9">
        <f t="shared" ca="1" si="6"/>
        <v>0</v>
      </c>
    </row>
  </sheetData>
  <sheetProtection algorithmName="SHA-512" hashValue="KIDfmMRvRDZTwEHofzX2SxeL2G4a56lH0UPBnnwxrWehCr2O76zx1QrDOvUgT58u2NVXKWjMml7LZ2Tplv9j/Q==" saltValue="AL4/WhInO5M5XPF0syj5gw==" spinCount="100000" sheet="1" objects="1" scenarios="1"/>
  <mergeCells count="1">
    <mergeCell ref="C1:H1"/>
  </mergeCells>
  <conditionalFormatting sqref="C6">
    <cfRule type="cellIs" dxfId="1" priority="2" operator="equal">
      <formula>0</formula>
    </cfRule>
  </conditionalFormatting>
  <conditionalFormatting sqref="D6:H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16" sqref="C16"/>
    </sheetView>
  </sheetViews>
  <sheetFormatPr baseColWidth="10" defaultRowHeight="12.5" x14ac:dyDescent="0.25"/>
  <cols>
    <col min="1" max="1" width="13.26953125" bestFit="1" customWidth="1"/>
    <col min="2" max="2" width="31.7265625" customWidth="1"/>
  </cols>
  <sheetData>
    <row r="1" spans="1:2" x14ac:dyDescent="0.25">
      <c r="A1" s="1"/>
      <c r="B1" s="1"/>
    </row>
    <row r="2" spans="1:2" x14ac:dyDescent="0.25">
      <c r="B2" s="1"/>
    </row>
    <row r="3" spans="1:2" x14ac:dyDescent="0.25">
      <c r="B3" s="1"/>
    </row>
    <row r="4" spans="1:2" x14ac:dyDescent="0.25">
      <c r="B4" s="1"/>
    </row>
    <row r="5" spans="1:2" x14ac:dyDescent="0.25">
      <c r="A5" s="1" t="s">
        <v>79</v>
      </c>
      <c r="B5" s="1" t="s">
        <v>1</v>
      </c>
    </row>
    <row r="6" spans="1:2" x14ac:dyDescent="0.25">
      <c r="B6" s="1" t="s">
        <v>2</v>
      </c>
    </row>
    <row r="7" spans="1:2" x14ac:dyDescent="0.25">
      <c r="B7" s="1" t="s">
        <v>3</v>
      </c>
    </row>
    <row r="8" spans="1:2" x14ac:dyDescent="0.25">
      <c r="B8" s="1" t="s">
        <v>4</v>
      </c>
    </row>
    <row r="9" spans="1:2" x14ac:dyDescent="0.25">
      <c r="B9" s="1" t="s">
        <v>5</v>
      </c>
    </row>
    <row r="10" spans="1:2" x14ac:dyDescent="0.25">
      <c r="B10" s="1" t="s">
        <v>6</v>
      </c>
    </row>
    <row r="11" spans="1:2" x14ac:dyDescent="0.25">
      <c r="B11" s="1" t="s">
        <v>7</v>
      </c>
    </row>
    <row r="12" spans="1:2" x14ac:dyDescent="0.25">
      <c r="B12" s="1" t="s">
        <v>8</v>
      </c>
    </row>
    <row r="13" spans="1:2" x14ac:dyDescent="0.25">
      <c r="A13" s="1" t="s">
        <v>80</v>
      </c>
      <c r="B13" s="1" t="s">
        <v>9</v>
      </c>
    </row>
    <row r="14" spans="1:2" x14ac:dyDescent="0.25">
      <c r="B14" s="1" t="s">
        <v>10</v>
      </c>
    </row>
    <row r="15" spans="1:2" x14ac:dyDescent="0.25">
      <c r="B15" s="1" t="s">
        <v>11</v>
      </c>
    </row>
    <row r="16" spans="1:2" x14ac:dyDescent="0.25">
      <c r="B16" s="1" t="s">
        <v>12</v>
      </c>
    </row>
    <row r="17" spans="2:2" x14ac:dyDescent="0.25">
      <c r="B17" t="s">
        <v>13</v>
      </c>
    </row>
    <row r="18" spans="2:2" x14ac:dyDescent="0.25">
      <c r="B18" t="s">
        <v>14</v>
      </c>
    </row>
  </sheetData>
  <sheetProtection algorithmName="SHA-512" hashValue="92Tkrkw+/Az7YDgkxVcTlzQHrlRN0Bab8cSyv4W7iklzwIPkWOPCRXuVot3okEz5vKl5VATmwuH6jIE3sMOA5g==" saltValue="dy+0XzyuIrOm8Ab1gUATJg==" spinCount="100000" sheet="1" objects="1" scenarios="1"/>
  <sortState ref="H8:H35">
    <sortCondition ref="H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Team</vt:lpstr>
      <vt:lpstr>AutoAssessment</vt:lpstr>
      <vt:lpstr>EV1</vt:lpstr>
      <vt:lpstr>EV2</vt:lpstr>
      <vt:lpstr>EV3</vt:lpstr>
      <vt:lpstr>EV4</vt:lpstr>
      <vt:lpstr>EV5</vt:lpstr>
      <vt:lpstr>Grades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quelo</dc:creator>
  <cp:lastModifiedBy>A A J Fuente</cp:lastModifiedBy>
  <cp:lastPrinted>2008-02-18T19:45:47Z</cp:lastPrinted>
  <dcterms:created xsi:type="dcterms:W3CDTF">2006-05-13T16:54:33Z</dcterms:created>
  <dcterms:modified xsi:type="dcterms:W3CDTF">2017-05-02T12:42:32Z</dcterms:modified>
</cp:coreProperties>
</file>