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lbar\Documents\asw\user\"/>
    </mc:Choice>
  </mc:AlternateContent>
  <xr:revisionPtr revIDLastSave="0" documentId="13_ncr:1_{9766994F-CB34-4F14-AE16-D6547C14005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nd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F33" i="1" s="1"/>
  <c r="E32" i="1"/>
  <c r="F32" i="1" s="1"/>
  <c r="F34" i="1"/>
  <c r="E31" i="1"/>
  <c r="E27" i="1"/>
  <c r="F27" i="1" s="1"/>
  <c r="E26" i="1"/>
  <c r="F26" i="1" s="1"/>
  <c r="E23" i="1"/>
  <c r="F23" i="1" s="1"/>
  <c r="E22" i="1"/>
  <c r="F22" i="1" s="1"/>
  <c r="E19" i="1"/>
  <c r="F19" i="1" s="1"/>
  <c r="E18" i="1"/>
  <c r="E17" i="1"/>
  <c r="F17" i="1" s="1"/>
  <c r="E16" i="1"/>
  <c r="F16" i="1" s="1"/>
  <c r="E13" i="1"/>
  <c r="E12" i="1"/>
  <c r="F31" i="1"/>
  <c r="I8" i="1"/>
  <c r="I7" i="1"/>
  <c r="I6" i="1"/>
  <c r="I3" i="1"/>
  <c r="I4" i="1"/>
  <c r="I5" i="1"/>
  <c r="I2" i="1"/>
  <c r="F18" i="1"/>
</calcChain>
</file>

<file path=xl/sharedStrings.xml><?xml version="1.0" encoding="utf-8"?>
<sst xmlns="http://schemas.openxmlformats.org/spreadsheetml/2006/main" count="65" uniqueCount="49">
  <si>
    <t>Usuario</t>
  </si>
  <si>
    <t>0-19</t>
  </si>
  <si>
    <t>20-39</t>
  </si>
  <si>
    <t>40-59</t>
  </si>
  <si>
    <t>Chose a topic</t>
  </si>
  <si>
    <t>Chose a mode</t>
  </si>
  <si>
    <t>Play a game</t>
  </si>
  <si>
    <t>Age</t>
  </si>
  <si>
    <t>Gender</t>
  </si>
  <si>
    <t>Tech. Knoledge</t>
  </si>
  <si>
    <t>Total Time</t>
  </si>
  <si>
    <t>Lifelines used</t>
  </si>
  <si>
    <t>Encontered issues</t>
  </si>
  <si>
    <t>Ideas</t>
  </si>
  <si>
    <t>Score</t>
  </si>
  <si>
    <t>Yes</t>
  </si>
  <si>
    <t>Took to long to register - life lines were a bit confusing</t>
  </si>
  <si>
    <t>Lifelines</t>
  </si>
  <si>
    <t>No</t>
  </si>
  <si>
    <t>Average Age</t>
  </si>
  <si>
    <t>Average Score</t>
  </si>
  <si>
    <t>Age Range</t>
  </si>
  <si>
    <t>60 or more</t>
  </si>
  <si>
    <t>Male</t>
  </si>
  <si>
    <t>Female</t>
  </si>
  <si>
    <t>Register (m)</t>
  </si>
  <si>
    <t>Some questions were a bit too hard</t>
  </si>
  <si>
    <t>Language</t>
  </si>
  <si>
    <t>Make levels or enhance the questions</t>
  </si>
  <si>
    <t>Chose the wrong mode by accident</t>
  </si>
  <si>
    <t>Confirm before selecting mode</t>
  </si>
  <si>
    <t>Too many steps to start the game</t>
  </si>
  <si>
    <t>Reduce the number of clicks to start a game</t>
  </si>
  <si>
    <t>Make the game more responsive</t>
  </si>
  <si>
    <t>The game was too slow</t>
  </si>
  <si>
    <t>Image changed in the middle of the game and hide more took to long to unreveal the pic sometimes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</si>
  <si>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</si>
  <si>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</si>
  <si>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</si>
  <si>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</si>
  <si>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</si>
  <si>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</si>
  <si>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</si>
  <si>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</si>
  <si>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It was a bit too slow and life lines were not clear</t>
  </si>
  <si>
    <t>Explain lifelines somewhere</t>
  </si>
  <si>
    <t>5 to 7</t>
  </si>
  <si>
    <t>0 to 4</t>
  </si>
  <si>
    <t>8 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</si>
</sst>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1" fillId="3" borderId="2" xfId="0" applyFont="1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9" fontId="3" fillId="4" borderId="1" xfId="1" applyFont="1" applyFill="1" applyBorder="1"/>
    <xf numFmtId="2" fontId="3" fillId="4" borderId="1" xfId="0" applyNumberFormat="1" applyFont="1" applyFill="1" applyBorder="1"/>
    <xf numFmtId="0" fontId="0" fillId="0" borderId="0" xfId="0" applyFill="1" applyBorder="1"/>
    <xf numFmtId="2" fontId="3" fillId="0" borderId="0" xfId="0" applyNumberFormat="1" applyFont="1" applyFill="1" applyBorder="1"/>
    <xf numFmtId="2" fontId="0" fillId="5" borderId="1" xfId="2" applyNumberFormat="1" applyFont="1" applyFill="1" applyBorder="1"/>
    <xf numFmtId="1" fontId="3" fillId="4" borderId="1" xfId="0" applyNumberFormat="1" applyFont="1" applyFill="1" applyBorder="1"/>
    <xf numFmtId="0" fontId="0" fillId="5" borderId="1" xfId="0" applyFill="1" applyBorder="1" applyAlignment="1">
      <alignment horizontal="left"/>
    </xf>
    <xf numFmtId="0" fontId="4" fillId="7" borderId="1" xfId="0" applyFont="1" applyFill="1" applyBorder="1"/>
    <xf numFmtId="0" fontId="4" fillId="7" borderId="3" xfId="0" applyFont="1" applyFill="1" applyBorder="1"/>
    <xf numFmtId="2" fontId="4" fillId="7" borderId="3" xfId="0" applyNumberFormat="1" applyFont="1" applyFill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A25806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95-428C-B207-72AEC2597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95-428C-B207-72AEC2597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'Tanda 1'!$D$21:$D$23</c15:sqref>
                  </c15:fullRef>
                </c:ext>
              </c:extLst>
              <c:f>'Tanda 1'!$D$22:$D$23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'Tanda 1'!$E$21:$E$23</c15:sqref>
                  </c15:fullRef>
                </c:ext>
              </c:extLst>
              <c:f>'Tanda 1'!$E$22:$E$23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C14-458D-B95D-41580F55056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95-428C-B207-72AEC2597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95-428C-B207-72AEC2597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'Tanda 1'!$D$21:$D$23</c15:sqref>
                  </c15:fullRef>
                </c:ext>
              </c:extLst>
              <c:f>'Tanda 1'!$D$22:$D$23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'Tanda 1'!$F$21:$F$23</c15:sqref>
                  </c15:fullRef>
                </c:ext>
              </c:extLst>
              <c:f>'Tanda 1'!$F$22:$F$23</c:f>
              <c:numCache>
                <c:formatCode>0%</c:formatCode>
                <c:ptCount val="2"/>
                <c:pt idx="0">
                  <c:v>0.75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8C14-458D-B95D-41580F5505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B4-4A7E-BED4-2CCA75667B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'Tanda 1'!$D$16:$D$19</c:f>
              <c:strCache>
                <c:ptCount val="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 or more</c:v>
                </c:pt>
              </c:strCache>
            </c:strRef>
          </c:cat>
          <c:val>
            <c:numRef>
              <c:f>'Tanda 1'!$E$16:$E$19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4-4A7E-BED4-2CCA7566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5120048"/>
        <c:axId val="1445121008"/>
      </c:barChart>
      <c:catAx>
        <c:axId val="14451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121008"/>
        <c:crosses val="autoZero"/>
        <c:auto val="1"/>
        <c:lblAlgn val="ctr"/>
        <c:lblOffset val="100"/>
        <c:noMultiLvlLbl val="0"/>
      </c:catAx>
      <c:valAx>
        <c:axId val="1445121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12004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LifeLines?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02B-43DF-B14C-2DED9B66D4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2B-43DF-B14C-2DED9B66D41E}"/>
              </c:ext>
            </c:extLst>
          </c:dPt>
          <c:dLbls>
            <c:dLbl>
              <c:idx val="0"/>
              <c:layout>
                <c:manualLayout>
                  <c:x val="0"/>
                  <c:y val="-0.288958880139982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2B-43DF-B14C-2DED9B66D41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2B-43DF-B14C-2DED9B66D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'Tanda 1'!$D$26:$D$27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'Tanda 1'!$E$26:$E$27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B-43DF-B14C-2DED9B66D4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'Tanda 1'!$A$2:$A$8</c:f>
              <c:strCache>
                <c:ptCount val="7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</c:strCache>
            </c:strRef>
          </c:cat>
          <c:val>
            <c:numRef>
              <c:f>'Tanda 1'!$M$2:$M$8</c:f>
              <c:numCache>
                <c:formatCode>General</c:formatCode>
                <c:ptCount val="7"/>
                <c:pt idx="0">
                  <c:v>8</c:v>
                </c:pt>
                <c:pt idx="1">
                  <c:v>7.5</c:v>
                </c:pt>
                <c:pt idx="2">
                  <c:v>6</c:v>
                </c:pt>
                <c:pt idx="3">
                  <c:v>6.3</c:v>
                </c:pt>
                <c:pt idx="4">
                  <c:v>9</c:v>
                </c:pt>
                <c:pt idx="5">
                  <c:v>7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F9-B2D1-AE91BD3A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2389200"/>
        <c:axId val="1432390160"/>
      </c:barChart>
      <c:catAx>
        <c:axId val="1432389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90160"/>
        <c:crosses val="autoZero"/>
        <c:auto val="1"/>
        <c:lblAlgn val="ctr"/>
        <c:lblOffset val="100"/>
        <c:noMultiLvlLbl val="0"/>
      </c:catAx>
      <c:valAx>
        <c:axId val="1432390160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Tech. Knoledge</a:t>
            </a:r>
            <a:r>
              <a:rPr lang="es-ES" sz="1600" b="1" i="0" u="none" strike="noStrike" baseline="0"/>
              <a:t> 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'Tanda 1'!$D$31:$D$34</c:f>
              <c:strCache>
                <c:ptCount val="4"/>
                <c:pt idx="0">
                  <c:v>0 to 4</c:v>
                </c:pt>
                <c:pt idx="1">
                  <c:v>5 to 7</c:v>
                </c:pt>
                <c:pt idx="2">
                  <c:v>8 to 9</c:v>
                </c:pt>
                <c:pt idx="3">
                  <c:v>10</c:v>
                </c:pt>
              </c:strCache>
            </c:strRef>
          </c:cat>
          <c:val>
            <c:numRef>
              <c:f>'Tanda 1'!$E$31:$E$34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B-4E44-9DE7-6473502F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5120048"/>
        <c:axId val="1445121008"/>
      </c:barChart>
      <c:catAx>
        <c:axId val="14451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121008"/>
        <c:crosses val="autoZero"/>
        <c:auto val="1"/>
        <c:lblAlgn val="ctr"/>
        <c:lblOffset val="100"/>
        <c:noMultiLvlLbl val="0"/>
      </c:catAx>
      <c:valAx>
        <c:axId val="1445121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12004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'Tanda 1'!$F$1</c:f>
              <c:strCache>
                <c:ptCount val="1"/>
                <c:pt idx="0">
                  <c:v>Chose a topic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'Tanda 1'!$F$2:$F$8</c:f>
              <c:numCache>
                <c:formatCode>0.00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E-4E32-947A-6F8A99428571}"/>
            </c:ext>
          </c:extLst>
        </c:ser>
        <c:ser>
          <c:idx val="1"/>
          <c:order val="1"/>
          <c:tx>
            <c:strRef>
              <c:f>'Tanda 1'!$G$1</c:f>
              <c:strCache>
                <c:ptCount val="1"/>
                <c:pt idx="0">
                  <c:v>Chose a 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'Tanda 1'!$G$2:$G$8</c:f>
              <c:numCache>
                <c:formatCode>0.00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0.2</c:v>
                </c:pt>
                <c:pt idx="3">
                  <c:v>1</c:v>
                </c:pt>
                <c:pt idx="4">
                  <c:v>0.35</c:v>
                </c:pt>
                <c:pt idx="5">
                  <c:v>0.3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E-4E32-947A-6F8A99428571}"/>
            </c:ext>
          </c:extLst>
        </c:ser>
        <c:ser>
          <c:idx val="2"/>
          <c:order val="2"/>
          <c:tx>
            <c:strRef>
              <c:f>'Tanda 1'!$H$1</c:f>
              <c:strCache>
                <c:ptCount val="1"/>
                <c:pt idx="0">
                  <c:v>Play a 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'Tanda 1'!$H$2:$H$8</c:f>
              <c:numCache>
                <c:formatCode>0.00</c:formatCode>
                <c:ptCount val="7"/>
                <c:pt idx="0">
                  <c:v>2.5</c:v>
                </c:pt>
                <c:pt idx="1">
                  <c:v>3</c:v>
                </c:pt>
                <c:pt idx="2">
                  <c:v>5.6</c:v>
                </c:pt>
                <c:pt idx="3">
                  <c:v>6.9</c:v>
                </c:pt>
                <c:pt idx="4">
                  <c:v>4.2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E-4E32-947A-6F8A9942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471983"/>
        <c:axId val="736466703"/>
      </c:barChart>
      <c:lineChart>
        <c:grouping val="standard"/>
        <c:varyColors val="0"/>
        <c:ser>
          <c:idx val="3"/>
          <c:order val="3"/>
          <c:tx>
            <c:strRef>
              <c:f>'Tanda 1'!$I$1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'Tanda 1'!$I$2:$I$8</c:f>
              <c:numCache>
                <c:formatCode>0.00</c:formatCode>
                <c:ptCount val="7"/>
                <c:pt idx="0">
                  <c:v>5.3</c:v>
                </c:pt>
                <c:pt idx="1">
                  <c:v>4.9000000000000004</c:v>
                </c:pt>
                <c:pt idx="2">
                  <c:v>7.6999999999999993</c:v>
                </c:pt>
                <c:pt idx="3">
                  <c:v>10.5</c:v>
                </c:pt>
                <c:pt idx="4">
                  <c:v>7.0500000000000007</c:v>
                </c:pt>
                <c:pt idx="5">
                  <c:v>6.05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E-4E32-947A-6F8A9942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471983"/>
        <c:axId val="736466703"/>
      </c:lineChart>
      <c:catAx>
        <c:axId val="7364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66703"/>
        <c:crosses val="autoZero"/>
        <c:auto val="1"/>
        <c:lblAlgn val="ctr"/>
        <c:lblOffset val="100"/>
        <c:noMultiLvlLbl val="0"/>
      </c:catAx>
      <c:valAx>
        <c:axId val="736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763452</xdr:colOff>
      <xdr:row>10</xdr:row>
      <xdr:rowOff>163285</xdr:rowOff>
    </xdr:from>
    <xdr:to>
      <xdr:col>9</xdr:col>
      <xdr:colOff>1312092</xdr:colOff>
      <xdr:row>20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BD967-CECE-13D5-5A08-DF7C9E64F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368663</xdr:colOff>
      <xdr:row>11</xdr:row>
      <xdr:rowOff>24856</xdr:rowOff>
    </xdr:from>
    <xdr:to>
      <xdr:col>8</xdr:col>
      <xdr:colOff>612503</xdr:colOff>
      <xdr:row>21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B728A-1C61-0BA9-B8EF-FA2C9F77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763452</xdr:colOff>
      <xdr:row>21</xdr:row>
      <xdr:rowOff>163286</xdr:rowOff>
    </xdr:from>
    <xdr:to>
      <xdr:col>9</xdr:col>
      <xdr:colOff>1319712</xdr:colOff>
      <xdr:row>31</xdr:row>
      <xdr:rowOff>163285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9F691F-F6CE-46E5-9652-AB729BEA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18143</xdr:colOff>
      <xdr:row>10</xdr:row>
      <xdr:rowOff>179069</xdr:rowOff>
    </xdr:from>
    <xdr:to>
      <xdr:col>15</xdr:col>
      <xdr:colOff>254363</xdr:colOff>
      <xdr:row>31</xdr:row>
      <xdr:rowOff>169333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0F938D-5396-F59A-82C3-8976A432D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22</xdr:row>
      <xdr:rowOff>72571</xdr:rowOff>
    </xdr:from>
    <xdr:to>
      <xdr:col>8</xdr:col>
      <xdr:colOff>624840</xdr:colOff>
      <xdr:row>32</xdr:row>
      <xdr:rowOff>74930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BE2D0-79F5-4AD1-890E-1EC067C0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207130</xdr:colOff>
      <xdr:row>35</xdr:row>
      <xdr:rowOff>54125</xdr:rowOff>
    </xdr:from>
    <xdr:to>
      <xdr:col>10</xdr:col>
      <xdr:colOff>4779130</xdr:colOff>
      <xdr:row>50</xdr:row>
      <xdr:rowOff>75897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E887A1-A161-C228-E899-62487643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45" zoomScaleNormal="70" workbookViewId="0">
      <selection activeCell="L40" sqref="L40"/>
    </sheetView>
  </sheetViews>
  <sheetFormatPr defaultRowHeight="14.5" x14ac:dyDescent="0.35"/>
  <cols>
    <col min="2" max="2" width="5" bestFit="1" customWidth="1"/>
    <col min="3" max="3" width="7.54296875" bestFit="1" customWidth="1"/>
    <col min="4" max="4" width="16.453125" customWidth="1"/>
    <col min="5" max="5" width="19" bestFit="1" customWidth="1"/>
    <col min="6" max="6" width="15.36328125" bestFit="1" customWidth="1"/>
    <col min="7" max="7" width="15.08984375" bestFit="1" customWidth="1"/>
    <col min="8" max="8" width="15.81640625" bestFit="1" customWidth="1"/>
    <col min="9" max="9" width="18.453125" bestFit="1" customWidth="1"/>
    <col min="10" max="10" width="21.08984375" bestFit="1" customWidth="1"/>
    <col min="11" max="11" width="85.1796875" bestFit="1" customWidth="1"/>
    <col min="12" max="12" width="37.6328125" bestFit="1" customWidth="1"/>
  </cols>
  <sheetData>
    <row r="1" spans="1:13" x14ac:dyDescent="0.35">
      <c r="A1" s="1" t="s">
        <v>0</v>
      </c>
      <c r="B1" s="1" t="s">
        <v>7</v>
      </c>
      <c r="C1" s="1" t="s">
        <v>8</v>
      </c>
      <c r="D1" s="1" t="s">
        <v>9</v>
      </c>
      <c r="E1" s="3" t="s">
        <v>25</v>
      </c>
      <c r="F1" s="3" t="s">
        <v>4</v>
      </c>
      <c r="G1" s="3" t="s">
        <v>5</v>
      </c>
      <c r="H1" s="3" t="s">
        <v>6</v>
      </c>
      <c r="I1" s="3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35">
      <c r="A2" s="1" t="s">
        <v>36</v>
      </c>
      <c r="B2" s="16">
        <v>15</v>
      </c>
      <c r="C2" s="17" t="s">
        <v>24</v>
      </c>
      <c r="D2" s="17">
        <v>6</v>
      </c>
      <c r="E2" s="18">
        <v>1.5</v>
      </c>
      <c r="F2" s="18">
        <v>1</v>
      </c>
      <c r="G2" s="18">
        <v>0.3</v>
      </c>
      <c r="H2" s="18">
        <v>2.5</v>
      </c>
      <c r="I2" s="5">
        <f>SUM(E2:H2)</f>
        <v>5.3</v>
      </c>
      <c r="J2" s="4" t="s">
        <v>15</v>
      </c>
      <c r="K2" s="2" t="s">
        <v>16</v>
      </c>
      <c r="L2" s="2" t="s">
        <v>27</v>
      </c>
      <c r="M2" s="4">
        <v>8</v>
      </c>
    </row>
    <row r="3" spans="1:13" x14ac:dyDescent="0.35">
      <c r="A3" s="1" t="s">
        <v>37</v>
      </c>
      <c r="B3" s="2">
        <v>25</v>
      </c>
      <c r="C3" s="2" t="s">
        <v>24</v>
      </c>
      <c r="D3" s="2">
        <v>8</v>
      </c>
      <c r="E3" s="5">
        <v>1</v>
      </c>
      <c r="F3" s="5">
        <v>0.5</v>
      </c>
      <c r="G3" s="5">
        <v>0.4</v>
      </c>
      <c r="H3" s="5">
        <v>3</v>
      </c>
      <c r="I3" s="5">
        <f t="shared" ref="I3:I8" si="0">SUM(E3:H3)</f>
        <v>4.9000000000000004</v>
      </c>
      <c r="J3" s="4" t="s">
        <v>15</v>
      </c>
      <c r="K3" s="2" t="s">
        <v>26</v>
      </c>
      <c r="L3" s="2" t="s">
        <v>28</v>
      </c>
      <c r="M3" s="4">
        <v>7.5</v>
      </c>
    </row>
    <row r="4" spans="1:13" x14ac:dyDescent="0.35">
      <c r="A4" s="1" t="s">
        <v>38</v>
      </c>
      <c r="B4" s="2">
        <v>28</v>
      </c>
      <c r="C4" s="2" t="s">
        <v>24</v>
      </c>
      <c r="D4" s="2">
        <v>4</v>
      </c>
      <c r="E4" s="5">
        <v>1.4</v>
      </c>
      <c r="F4" s="5">
        <v>0.5</v>
      </c>
      <c r="G4" s="5">
        <v>0.2</v>
      </c>
      <c r="H4" s="5">
        <v>5.6</v>
      </c>
      <c r="I4" s="5">
        <f t="shared" si="0"/>
        <v>7.6999999999999993</v>
      </c>
      <c r="J4" s="4" t="s">
        <v>18</v>
      </c>
      <c r="K4" s="2" t="s">
        <v>29</v>
      </c>
      <c r="L4" s="2" t="s">
        <v>30</v>
      </c>
      <c r="M4" s="4">
        <v>6</v>
      </c>
    </row>
    <row r="5" spans="1:13" x14ac:dyDescent="0.35">
      <c r="A5" s="1" t="s">
        <v>39</v>
      </c>
      <c r="B5" s="2">
        <v>50</v>
      </c>
      <c r="C5" s="2" t="s">
        <v>23</v>
      </c>
      <c r="D5" s="2">
        <v>5</v>
      </c>
      <c r="E5" s="5">
        <v>1.6</v>
      </c>
      <c r="F5" s="5">
        <v>1</v>
      </c>
      <c r="G5" s="5">
        <v>1</v>
      </c>
      <c r="H5" s="5">
        <v>6.9</v>
      </c>
      <c r="I5" s="5">
        <f t="shared" si="0"/>
        <v>10.5</v>
      </c>
      <c r="J5" s="4" t="s">
        <v>15</v>
      </c>
      <c r="K5" s="2" t="s">
        <v>31</v>
      </c>
      <c r="L5" s="2" t="s">
        <v>32</v>
      </c>
      <c r="M5" s="4">
        <v>6.3</v>
      </c>
    </row>
    <row r="6" spans="1:13" x14ac:dyDescent="0.35">
      <c r="A6" s="1" t="s">
        <v>40</v>
      </c>
      <c r="B6" s="2">
        <v>43</v>
      </c>
      <c r="C6" s="2" t="s">
        <v>23</v>
      </c>
      <c r="D6" s="2">
        <v>7</v>
      </c>
      <c r="E6" s="5">
        <v>1.5</v>
      </c>
      <c r="F6" s="5">
        <v>1</v>
      </c>
      <c r="G6" s="5">
        <v>0.35</v>
      </c>
      <c r="H6" s="5">
        <v>4.2</v>
      </c>
      <c r="I6" s="5">
        <f t="shared" si="0"/>
        <v>7.0500000000000007</v>
      </c>
      <c r="J6" s="4" t="s">
        <v>15</v>
      </c>
      <c r="K6" s="2" t="s">
        <v>34</v>
      </c>
      <c r="L6" s="2" t="s">
        <v>33</v>
      </c>
      <c r="M6" s="4">
        <v>9</v>
      </c>
    </row>
    <row r="7" spans="1:13" x14ac:dyDescent="0.35">
      <c r="A7" s="1" t="s">
        <v>41</v>
      </c>
      <c r="B7" s="2">
        <v>23</v>
      </c>
      <c r="C7" s="2" t="s">
        <v>24</v>
      </c>
      <c r="D7" s="2">
        <v>5</v>
      </c>
      <c r="E7" s="5">
        <v>1.35</v>
      </c>
      <c r="F7" s="5">
        <v>1.4</v>
      </c>
      <c r="G7" s="5">
        <v>0.3</v>
      </c>
      <c r="H7" s="5">
        <v>3</v>
      </c>
      <c r="I7" s="5">
        <f t="shared" si="0"/>
        <v>6.05</v>
      </c>
      <c r="J7" s="4" t="s">
        <v>18</v>
      </c>
      <c r="K7" s="2" t="s">
        <v>35</v>
      </c>
      <c r="L7" s="2"/>
      <c r="M7" s="4">
        <v>7</v>
      </c>
    </row>
    <row r="8" spans="1:13" x14ac:dyDescent="0.35">
      <c r="A8" s="1" t="s">
        <v>42</v>
      </c>
      <c r="B8" s="2">
        <v>73</v>
      </c>
      <c r="C8" s="2" t="s">
        <v>23</v>
      </c>
      <c r="D8" s="2">
        <v>3</v>
      </c>
      <c r="E8" s="5">
        <v>3.1</v>
      </c>
      <c r="F8" s="5">
        <v>2.2000000000000002</v>
      </c>
      <c r="G8" s="5">
        <v>1.6</v>
      </c>
      <c r="H8" s="5">
        <v>6</v>
      </c>
      <c r="I8" s="5">
        <f t="shared" si="0"/>
        <v>12.9</v>
      </c>
      <c r="J8" s="4" t="s">
        <v>18</v>
      </c>
      <c r="K8" s="2" t="s">
        <v>44</v>
      </c>
      <c r="L8" s="2" t="s">
        <v>45</v>
      </c>
      <c r="M8" s="4">
        <v>7.5</v>
      </c>
    </row>
    <row r="9" spans="1:13" x14ac:dyDescent="0.35">
      <c r="A9" s="1" t="s">
        <v>43</v>
      </c>
      <c r="B9" s="2"/>
      <c r="C9" s="2"/>
      <c r="D9" s="2"/>
      <c r="E9" s="5"/>
      <c r="F9" s="5"/>
      <c r="G9" s="5"/>
      <c r="H9" s="5"/>
      <c r="I9" s="5"/>
      <c r="J9" s="4"/>
      <c r="K9" s="2"/>
      <c r="L9" s="2"/>
      <c r="M9" s="4"/>
    </row>
    <row r="12" spans="1:13" x14ac:dyDescent="0.35">
      <c r="D12" s="6" t="s">
        <v>19</v>
      </c>
      <c r="E12" s="14">
        <f>AVERAGE($B$2:$B$9)</f>
        <v>36.714285714285715</v>
      </c>
    </row>
    <row r="13" spans="1:13" x14ac:dyDescent="0.35">
      <c r="D13" s="6" t="s">
        <v>20</v>
      </c>
      <c r="E13" s="10">
        <f>AVERAGE($M$2:$M$9)</f>
        <v>7.3285714285714283</v>
      </c>
    </row>
    <row r="15" spans="1:13" x14ac:dyDescent="0.35">
      <c r="D15" s="8" t="s">
        <v>21</v>
      </c>
    </row>
    <row r="16" spans="1:13" x14ac:dyDescent="0.35">
      <c r="D16" s="6" t="s">
        <v>1</v>
      </c>
      <c r="E16" s="7">
        <f>COUNTIFS($B$2:$B$8,"&lt;20")</f>
        <v>1</v>
      </c>
      <c r="F16" s="9">
        <f>E16/4</f>
        <v>0.25</v>
      </c>
    </row>
    <row r="17" spans="4:6" x14ac:dyDescent="0.35">
      <c r="D17" s="6" t="s">
        <v>2</v>
      </c>
      <c r="E17" s="7">
        <f>COUNTIFS($B$2:$B$8, "&gt;=20", $B$2:$B$8, "&lt;40")</f>
        <v>3</v>
      </c>
      <c r="F17" s="9">
        <f t="shared" ref="F17:F19" si="1">E17/4</f>
        <v>0.75</v>
      </c>
    </row>
    <row r="18" spans="4:6" x14ac:dyDescent="0.35">
      <c r="D18" s="6" t="s">
        <v>3</v>
      </c>
      <c r="E18" s="7">
        <f>COUNTIFS($B$2:$B$8, "&gt;=40", $B$2:$B$8, "&lt;60")</f>
        <v>2</v>
      </c>
      <c r="F18" s="9">
        <f t="shared" si="1"/>
        <v>0.5</v>
      </c>
    </row>
    <row r="19" spans="4:6" x14ac:dyDescent="0.35">
      <c r="D19" s="6" t="s">
        <v>22</v>
      </c>
      <c r="E19" s="7">
        <f>COUNTIFS($B$2:$B8, "&gt;=60")</f>
        <v>1</v>
      </c>
      <c r="F19" s="9">
        <f t="shared" si="1"/>
        <v>0.25</v>
      </c>
    </row>
    <row r="21" spans="4:6" x14ac:dyDescent="0.35">
      <c r="D21" s="8" t="s">
        <v>8</v>
      </c>
    </row>
    <row r="22" spans="4:6" x14ac:dyDescent="0.35">
      <c r="D22" s="6" t="s">
        <v>23</v>
      </c>
      <c r="E22" s="7">
        <f>COUNTIF($C$2:$C$8,"Male")</f>
        <v>3</v>
      </c>
      <c r="F22" s="9">
        <f>E22/4</f>
        <v>0.75</v>
      </c>
    </row>
    <row r="23" spans="4:6" x14ac:dyDescent="0.35">
      <c r="D23" s="6" t="s">
        <v>24</v>
      </c>
      <c r="E23" s="7">
        <f>COUNTIF($C$2:$C$8,"Female")</f>
        <v>4</v>
      </c>
      <c r="F23" s="9">
        <f>E23/4</f>
        <v>1</v>
      </c>
    </row>
    <row r="24" spans="4:6" x14ac:dyDescent="0.35">
      <c r="D24" s="11"/>
      <c r="E24" s="12"/>
    </row>
    <row r="25" spans="4:6" x14ac:dyDescent="0.35">
      <c r="D25" t="s">
        <v>17</v>
      </c>
    </row>
    <row r="26" spans="4:6" x14ac:dyDescent="0.35">
      <c r="D26" s="6" t="s">
        <v>15</v>
      </c>
      <c r="E26" s="7">
        <f>COUNTIF(J2:J8, "Yes")</f>
        <v>4</v>
      </c>
      <c r="F26" s="9">
        <f>E26/4</f>
        <v>1</v>
      </c>
    </row>
    <row r="27" spans="4:6" x14ac:dyDescent="0.35">
      <c r="D27" s="6" t="s">
        <v>18</v>
      </c>
      <c r="E27" s="7">
        <f>COUNTIF(J2:J8, "No")</f>
        <v>3</v>
      </c>
      <c r="F27" s="9">
        <f>E27/4</f>
        <v>0.75</v>
      </c>
    </row>
    <row r="30" spans="4:6" x14ac:dyDescent="0.35">
      <c r="D30" s="8" t="s">
        <v>9</v>
      </c>
    </row>
    <row r="31" spans="4:6" x14ac:dyDescent="0.35">
      <c r="D31" s="6" t="s">
        <v>47</v>
      </c>
      <c r="E31" s="7">
        <f>COUNTIFS($D$2:$D$8,"&lt;5")</f>
        <v>2</v>
      </c>
      <c r="F31" s="9">
        <f>E31/4</f>
        <v>0.5</v>
      </c>
    </row>
    <row r="32" spans="4:6" x14ac:dyDescent="0.35">
      <c r="D32" s="13" t="s">
        <v>46</v>
      </c>
      <c r="E32" s="7">
        <f>COUNTIFS($D$2:$D$8, "&gt;=5", $D$2:$D$8, "&lt;8")</f>
        <v>4</v>
      </c>
      <c r="F32" s="9">
        <f t="shared" ref="F32:F34" si="2">E32/4</f>
        <v>1</v>
      </c>
    </row>
    <row r="33" spans="4:6" x14ac:dyDescent="0.35">
      <c r="D33" s="6" t="s">
        <v>48</v>
      </c>
      <c r="E33" s="7">
        <f>COUNTIFS($D$2:$D$8, "&gt;=8", $D$2:$D$8, "&lt;10")</f>
        <v>1</v>
      </c>
      <c r="F33" s="9">
        <f t="shared" si="2"/>
        <v>0.25</v>
      </c>
    </row>
    <row r="34" spans="4:6" x14ac:dyDescent="0.35">
      <c r="D34" s="15">
        <v>10</v>
      </c>
      <c r="E34" s="7">
        <f>COUNTIFS($D$2:$D$8, "&gt;=10")</f>
        <v>0</v>
      </c>
      <c r="F34" s="9">
        <f t="shared" si="2"/>
        <v>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Tanda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Lorenzo</dc:creator>
  <cp:lastModifiedBy>Alba González Arango</cp:lastModifiedBy>
  <dcterms:created xsi:type="dcterms:W3CDTF">2015-06-05T18:17:20Z</dcterms:created>
  <dcterms:modified xsi:type="dcterms:W3CDTF">2025-04-29T16:01:39Z</dcterms:modified>
</cp:coreProperties>
</file>