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lexandredanelon/Develop/CrachaEstacionamento/"/>
    </mc:Choice>
  </mc:AlternateContent>
  <xr:revisionPtr revIDLastSave="0" documentId="13_ncr:1_{24D4F256-D883-B64D-B161-A2B2246CF4EF}" xr6:coauthVersionLast="46" xr6:coauthVersionMax="46" xr10:uidLastSave="{00000000-0000-0000-0000-000000000000}"/>
  <bookViews>
    <workbookView xWindow="0" yWindow="500" windowWidth="25600" windowHeight="13900" xr2:uid="{00000000-000D-0000-FFFF-FFFF00000000}"/>
  </bookViews>
  <sheets>
    <sheet name="Sheet2" sheetId="5" r:id="rId1"/>
    <sheet name="Sheet1" sheetId="1" r:id="rId2"/>
    <sheet name="Planilha1" sheetId="3" r:id="rId3"/>
    <sheet name="Blocos" sheetId="2" r:id="rId4"/>
  </sheets>
  <definedNames>
    <definedName name="Bloco" localSheetId="0">Sheet2!$A$2:$O$29</definedName>
    <definedName name="Bloco">Sheet1!$A$2:$O$33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E21" i="5"/>
  <c r="E16" i="5"/>
  <c r="E9" i="5"/>
  <c r="E2" i="5"/>
  <c r="E17" i="5"/>
  <c r="E27" i="5"/>
  <c r="E3" i="5"/>
  <c r="E18" i="5"/>
  <c r="E19" i="5"/>
  <c r="E10" i="5"/>
  <c r="E11" i="5"/>
  <c r="E4" i="5"/>
  <c r="E5" i="5"/>
  <c r="E22" i="5"/>
  <c r="E12" i="5"/>
  <c r="E23" i="5"/>
  <c r="E13" i="5"/>
  <c r="E20" i="5"/>
  <c r="E6" i="5"/>
  <c r="E24" i="5"/>
  <c r="E25" i="5"/>
  <c r="E28" i="5"/>
  <c r="E14" i="5"/>
  <c r="E7" i="5"/>
  <c r="E15" i="5"/>
  <c r="E8" i="5"/>
  <c r="E29" i="5"/>
  <c r="M22" i="3"/>
  <c r="N22" i="3" s="1"/>
  <c r="E9" i="1"/>
  <c r="E5" i="1"/>
  <c r="E3" i="1"/>
  <c r="E4" i="1"/>
  <c r="E6" i="1"/>
  <c r="E7" i="1"/>
  <c r="E8" i="1"/>
  <c r="E10" i="1"/>
  <c r="E12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<sst xmlns="http://schemas.openxmlformats.org/spreadsheetml/2006/main" count="432" uniqueCount="294">
  <si>
    <t>ID</t>
  </si>
  <si>
    <t>Hora de início</t>
  </si>
  <si>
    <t>Hora de conclusão</t>
  </si>
  <si>
    <t>Vaga Alugada</t>
  </si>
  <si>
    <t>Marca e modelo do Veículo</t>
  </si>
  <si>
    <t>Placa do Veículo</t>
  </si>
  <si>
    <t>Email2</t>
  </si>
  <si>
    <t>Marca e modelo veículo 2</t>
  </si>
  <si>
    <t>Placa do veículo 2</t>
  </si>
  <si>
    <t xml:space="preserve">Tadeu Freire de Sá </t>
  </si>
  <si>
    <t>Não</t>
  </si>
  <si>
    <t>Alexandre Alves de Lira Danelon</t>
  </si>
  <si>
    <t>Hyundai HB20</t>
  </si>
  <si>
    <t>FXJ4894</t>
  </si>
  <si>
    <t>Honda City</t>
  </si>
  <si>
    <t>FMF-4962</t>
  </si>
  <si>
    <t>Roberto Ricardo Beck Junior</t>
  </si>
  <si>
    <t>Fiat fiorino</t>
  </si>
  <si>
    <t>Emd 0328</t>
  </si>
  <si>
    <t>Camila_moura.freitas@hotmail.com</t>
  </si>
  <si>
    <t>Ezp 5233</t>
  </si>
  <si>
    <t>Mary Luz Santiago</t>
  </si>
  <si>
    <t>Chevrolet / Celta preto</t>
  </si>
  <si>
    <t>EYI 1932</t>
  </si>
  <si>
    <t xml:space="preserve">mary50sant@hotmail.com </t>
  </si>
  <si>
    <t>Raquel Maria de Camargo Oni</t>
  </si>
  <si>
    <t>Nissan - March</t>
  </si>
  <si>
    <t>FJW1454</t>
  </si>
  <si>
    <t>rmcamargo@yahoo.com.br</t>
  </si>
  <si>
    <t>Ford Fiesta</t>
  </si>
  <si>
    <t>DHU3089</t>
  </si>
  <si>
    <t xml:space="preserve">sa.tadeu@gmail.com </t>
  </si>
  <si>
    <t>Jorge Eloi Lara</t>
  </si>
  <si>
    <t>Honda Fit</t>
  </si>
  <si>
    <t>FYE 3548</t>
  </si>
  <si>
    <t>laraeloi@yahoo.com.br</t>
  </si>
  <si>
    <t xml:space="preserve">Luciana Geremias Antunes </t>
  </si>
  <si>
    <t xml:space="preserve">Renault Clio Campos </t>
  </si>
  <si>
    <t>DDX2737</t>
  </si>
  <si>
    <t xml:space="preserve">lsooma@hotmail.com </t>
  </si>
  <si>
    <t xml:space="preserve">João Rodrigues Seixeiro </t>
  </si>
  <si>
    <t>Volkswagen Fox</t>
  </si>
  <si>
    <t>FHZ 2294</t>
  </si>
  <si>
    <t>jseixeiro@hotmail.com</t>
  </si>
  <si>
    <t>Yamaha Fazer 250</t>
  </si>
  <si>
    <t>BPQ 1I09</t>
  </si>
  <si>
    <t xml:space="preserve">Leandro Cardoso </t>
  </si>
  <si>
    <t>Volkswagen Polo</t>
  </si>
  <si>
    <t>EUA 1408</t>
  </si>
  <si>
    <t xml:space="preserve">llcardoso79@yahoo.com.br </t>
  </si>
  <si>
    <t>Rosemerio da Silva</t>
  </si>
  <si>
    <t xml:space="preserve">Ford _ Fiesta </t>
  </si>
  <si>
    <t>FQN7520</t>
  </si>
  <si>
    <t>rosemeriosilva@gmail.com</t>
  </si>
  <si>
    <t xml:space="preserve">Carlito Abreu de Melo/ Adenise Ribeiro De Bim </t>
  </si>
  <si>
    <t>Jeep Renegade</t>
  </si>
  <si>
    <t>GFV5121</t>
  </si>
  <si>
    <t xml:space="preserve">Adenisebim@outlook.com.br </t>
  </si>
  <si>
    <t xml:space="preserve">Alecsandro Pedroso </t>
  </si>
  <si>
    <t xml:space="preserve">moto Twister </t>
  </si>
  <si>
    <t>DZU 3346</t>
  </si>
  <si>
    <t>bvcardoso10@hotmail.com</t>
  </si>
  <si>
    <t>EDSON DA MATA SANTOS</t>
  </si>
  <si>
    <t>não possuo</t>
  </si>
  <si>
    <t>edmata@terra.com.br</t>
  </si>
  <si>
    <t>VANIA DOMINGOS AKAUI</t>
  </si>
  <si>
    <t>RENAULT LOGAN</t>
  </si>
  <si>
    <t>FXJ1995</t>
  </si>
  <si>
    <t>vaniaakaui@gmail.com</t>
  </si>
  <si>
    <t>Renato Muller da Silva</t>
  </si>
  <si>
    <t>Peugeot 206</t>
  </si>
  <si>
    <t>EBI 5916</t>
  </si>
  <si>
    <t>muller42195@gmail.com</t>
  </si>
  <si>
    <t>BPQ1I09</t>
  </si>
  <si>
    <t>Amauri Augusto Biral</t>
  </si>
  <si>
    <t>Sim</t>
  </si>
  <si>
    <t>Saveiro</t>
  </si>
  <si>
    <t>GIN 2189</t>
  </si>
  <si>
    <t>amauribiral@gmail.com</t>
  </si>
  <si>
    <t xml:space="preserve">Wagner Gonçalves Fernandes </t>
  </si>
  <si>
    <t>Citroën C3 prata</t>
  </si>
  <si>
    <t>EIT 4244</t>
  </si>
  <si>
    <t xml:space="preserve">muriel.aafernandes@gmail.com </t>
  </si>
  <si>
    <t>Volkswagen Saveiro branca</t>
  </si>
  <si>
    <t xml:space="preserve">Pedro Catsumori Shimizu </t>
  </si>
  <si>
    <t xml:space="preserve">GM  Corsa Sedan </t>
  </si>
  <si>
    <t>DUM 4449</t>
  </si>
  <si>
    <t xml:space="preserve">pecashi.shimizu@gmail.com </t>
  </si>
  <si>
    <t xml:space="preserve">Luísa Garcia Salomão/ Margareth </t>
  </si>
  <si>
    <t>Palio</t>
  </si>
  <si>
    <t>3098</t>
  </si>
  <si>
    <t>margarethjoaosalomao@gmail.com</t>
  </si>
  <si>
    <t xml:space="preserve">Soraya/Fernanda </t>
  </si>
  <si>
    <t>Ford Fiesta/</t>
  </si>
  <si>
    <t xml:space="preserve">FDV 8702 </t>
  </si>
  <si>
    <t>soraya.othero@terra.com.br</t>
  </si>
  <si>
    <t>Etios</t>
  </si>
  <si>
    <t>GCA 6755</t>
  </si>
  <si>
    <t>Rogério Antunes Filipe Duarte</t>
  </si>
  <si>
    <t xml:space="preserve">Renault Sandero </t>
  </si>
  <si>
    <t>Egg7912</t>
  </si>
  <si>
    <t>i_antunes2007@yahoo.com.br</t>
  </si>
  <si>
    <t xml:space="preserve">Márcia Fernanda Pereira </t>
  </si>
  <si>
    <t>Ford k</t>
  </si>
  <si>
    <t>Gfl 9158</t>
  </si>
  <si>
    <t>marciafernanda1709@gmail.com</t>
  </si>
  <si>
    <t>Honda city</t>
  </si>
  <si>
    <t>Etq  9952</t>
  </si>
  <si>
    <t>Rafael Eloi Guirão Lara / Flavia da Silva Kioroglo</t>
  </si>
  <si>
    <t>Citroen C4 Picasso</t>
  </si>
  <si>
    <t>FFP-0242</t>
  </si>
  <si>
    <t>rafaeloilara@hotmail.com / fla_kioroglo@hotmail.com</t>
  </si>
  <si>
    <t xml:space="preserve">Cintia Aparecida Ribolla </t>
  </si>
  <si>
    <t>Toyota Etios</t>
  </si>
  <si>
    <t>GIG 8364</t>
  </si>
  <si>
    <t>cintia.ribolla@hotmail.com</t>
  </si>
  <si>
    <t>Vilson José Paixão</t>
  </si>
  <si>
    <t>Honda e  City Marrom</t>
  </si>
  <si>
    <t>GBK 1585</t>
  </si>
  <si>
    <t>pvilsonjose@gmail.com</t>
  </si>
  <si>
    <t>ñ</t>
  </si>
  <si>
    <t>n</t>
  </si>
  <si>
    <t xml:space="preserve">Marcio de Lima </t>
  </si>
  <si>
    <t>Renault / Sandero - 2020 / 2021</t>
  </si>
  <si>
    <t>QXL - 2659</t>
  </si>
  <si>
    <t>mychellegouveia2009@hotmail.com</t>
  </si>
  <si>
    <t xml:space="preserve">Sharon Guedes </t>
  </si>
  <si>
    <t xml:space="preserve">No momento sem carro </t>
  </si>
  <si>
    <t>Sharonguedesferreira@gmail.com</t>
  </si>
  <si>
    <t>André Luiz Artuzo Rodrigues</t>
  </si>
  <si>
    <t>Volkswagen Up!</t>
  </si>
  <si>
    <t>FPG-0206</t>
  </si>
  <si>
    <t>andre.artuzo89@gmail.com</t>
  </si>
  <si>
    <t>Paulo de Tarso Rodrigues dos Santos</t>
  </si>
  <si>
    <t>Renault Sandero</t>
  </si>
  <si>
    <t>EUN7140</t>
  </si>
  <si>
    <t>ptrsantos@gmail.com</t>
  </si>
  <si>
    <t>CAPITU</t>
  </si>
  <si>
    <t>BENTINHO</t>
  </si>
  <si>
    <t xml:space="preserve">HELENA </t>
  </si>
  <si>
    <t>Bloco</t>
  </si>
  <si>
    <t>Nbloco</t>
  </si>
  <si>
    <t>Apartamento</t>
  </si>
  <si>
    <t>Proprietario</t>
  </si>
  <si>
    <t>Vaga</t>
  </si>
  <si>
    <t>RECEBI O Cartão do Estacionamento</t>
  </si>
  <si>
    <t>-</t>
  </si>
  <si>
    <t>APTO</t>
  </si>
  <si>
    <t>QUINCAS</t>
  </si>
  <si>
    <t>x</t>
  </si>
  <si>
    <t>B. CUBAS</t>
  </si>
  <si>
    <t>13</t>
  </si>
  <si>
    <t>17</t>
  </si>
  <si>
    <t>4</t>
  </si>
  <si>
    <t>23</t>
  </si>
  <si>
    <t xml:space="preserve">Ronaldo Jesus dos Santos </t>
  </si>
  <si>
    <t>3</t>
  </si>
  <si>
    <t>Chevrolet Spin</t>
  </si>
  <si>
    <t>FLG 3657</t>
  </si>
  <si>
    <t>silviaxavierxavier@gmail.com</t>
  </si>
  <si>
    <t>53</t>
  </si>
  <si>
    <t>Claudia Amoedo Barral</t>
  </si>
  <si>
    <t>7</t>
  </si>
  <si>
    <t>Peugeot</t>
  </si>
  <si>
    <t>FXR 4603</t>
  </si>
  <si>
    <t>clauamoedo@hotmail.com</t>
  </si>
  <si>
    <t>Daniel da Costa Santos</t>
  </si>
  <si>
    <t>Sandero Expression 1.6   16 V</t>
  </si>
  <si>
    <t>QPC-4H40</t>
  </si>
  <si>
    <t>danielcostha@gmail.com</t>
  </si>
  <si>
    <t>1</t>
  </si>
  <si>
    <t>Edineusa Vieira</t>
  </si>
  <si>
    <t>71</t>
  </si>
  <si>
    <t>Hunday</t>
  </si>
  <si>
    <t>Gfe5754</t>
  </si>
  <si>
    <t>Não tenho</t>
  </si>
  <si>
    <t>32</t>
  </si>
  <si>
    <t>Dinaura Rorigues</t>
  </si>
  <si>
    <t>72</t>
  </si>
  <si>
    <t xml:space="preserve">Fiat Idea </t>
  </si>
  <si>
    <t>Fsm7255</t>
  </si>
  <si>
    <t>Nao</t>
  </si>
  <si>
    <t>Marcelo fonseca melo6</t>
  </si>
  <si>
    <t>6</t>
  </si>
  <si>
    <t>Mercedes</t>
  </si>
  <si>
    <t>Fam6000</t>
  </si>
  <si>
    <t>43</t>
  </si>
  <si>
    <t xml:space="preserve">Carla Morais Bezerra </t>
  </si>
  <si>
    <t>76</t>
  </si>
  <si>
    <t xml:space="preserve">Chevrolet prisma </t>
  </si>
  <si>
    <t>EKL- 0356</t>
  </si>
  <si>
    <t>carlamoraisbezerra@hotmail.com</t>
  </si>
  <si>
    <t>44</t>
  </si>
  <si>
    <t>Eduardo Gonçalves Preto</t>
  </si>
  <si>
    <t>75</t>
  </si>
  <si>
    <t>Citröen C3</t>
  </si>
  <si>
    <t>EVS-0G78</t>
  </si>
  <si>
    <t>brunomorais12345@icloud.com</t>
  </si>
  <si>
    <t>52</t>
  </si>
  <si>
    <t>Weberth</t>
  </si>
  <si>
    <t>28</t>
  </si>
  <si>
    <t>GM ZAFIRA</t>
  </si>
  <si>
    <t>DRR3794</t>
  </si>
  <si>
    <t>weberthweber9959@gmail.com</t>
  </si>
  <si>
    <t>VW GOL</t>
  </si>
  <si>
    <t>KNB3656</t>
  </si>
  <si>
    <t>41</t>
  </si>
  <si>
    <t>Sergio e Izabel Fiskuski</t>
  </si>
  <si>
    <t xml:space="preserve">não tenho carro no momento </t>
  </si>
  <si>
    <t>não tenho carro no momento</t>
  </si>
  <si>
    <t>sfiskuski@gmail.com</t>
  </si>
  <si>
    <t>Alexandre Vitoriano</t>
  </si>
  <si>
    <t>51</t>
  </si>
  <si>
    <t>Jimny</t>
  </si>
  <si>
    <t>Gkb6j84</t>
  </si>
  <si>
    <t>Vitoriano003@gmail.com</t>
  </si>
  <si>
    <t>14</t>
  </si>
  <si>
    <t>Maria José</t>
  </si>
  <si>
    <t xml:space="preserve">Nissan Livina </t>
  </si>
  <si>
    <t>EZV 4380</t>
  </si>
  <si>
    <t>igfagner@gmail.com</t>
  </si>
  <si>
    <t xml:space="preserve">Josiane Magali Caretta </t>
  </si>
  <si>
    <t>88</t>
  </si>
  <si>
    <t>HB20x</t>
  </si>
  <si>
    <t>GIH 6196</t>
  </si>
  <si>
    <t>Josycaretta@hotmail.com</t>
  </si>
  <si>
    <t>Janoacelli  Martins da Silva</t>
  </si>
  <si>
    <t>26</t>
  </si>
  <si>
    <t>Moto</t>
  </si>
  <si>
    <t>Bpq1109</t>
  </si>
  <si>
    <t xml:space="preserve">Mjanoacelli@ yahoo.com BR </t>
  </si>
  <si>
    <t>Bvk7645</t>
  </si>
  <si>
    <t xml:space="preserve">Manoel  dos Santos Morais </t>
  </si>
  <si>
    <t>82</t>
  </si>
  <si>
    <t xml:space="preserve">Ford EcoSport </t>
  </si>
  <si>
    <t>Dum 0025</t>
  </si>
  <si>
    <t>Manuellaflores@hotmail.com</t>
  </si>
  <si>
    <t>Bua 5269</t>
  </si>
  <si>
    <t>Bruna Brito Zirondi</t>
  </si>
  <si>
    <t>bruna_britozirondi@hotmail.com</t>
  </si>
  <si>
    <t>54</t>
  </si>
  <si>
    <t>Vivaldo Sardinha Bico</t>
  </si>
  <si>
    <t>79</t>
  </si>
  <si>
    <t>FNK 0993</t>
  </si>
  <si>
    <t>33</t>
  </si>
  <si>
    <t xml:space="preserve">Edilson Maia Cardoso </t>
  </si>
  <si>
    <t>74</t>
  </si>
  <si>
    <t xml:space="preserve">Não </t>
  </si>
  <si>
    <t>Marinete</t>
  </si>
  <si>
    <t>12</t>
  </si>
  <si>
    <t>Hunday Ix45</t>
  </si>
  <si>
    <t>Fcy2965</t>
  </si>
  <si>
    <t xml:space="preserve">Patrícia Regina da Cruz </t>
  </si>
  <si>
    <t xml:space="preserve">Fiat palio </t>
  </si>
  <si>
    <t>DIA9408</t>
  </si>
  <si>
    <t>biopattyy@hotmail.com</t>
  </si>
  <si>
    <t>21</t>
  </si>
  <si>
    <t xml:space="preserve">Patrícia da Silva Matildes </t>
  </si>
  <si>
    <t>29</t>
  </si>
  <si>
    <t>Chevrolet  Prisma 2019</t>
  </si>
  <si>
    <t>B Z F 3750</t>
  </si>
  <si>
    <t>patricia-matildes@hotmail.com</t>
  </si>
  <si>
    <t>Helena</t>
  </si>
  <si>
    <t>20</t>
  </si>
  <si>
    <t>Fiat Uno</t>
  </si>
  <si>
    <t>EFB-9640</t>
  </si>
  <si>
    <t>monteiro_helena@terra.com.br</t>
  </si>
  <si>
    <t>34</t>
  </si>
  <si>
    <t xml:space="preserve">Carolina Santos Muller </t>
  </si>
  <si>
    <t>55</t>
  </si>
  <si>
    <t>KIA SOUL</t>
  </si>
  <si>
    <t>EUQ2H50</t>
  </si>
  <si>
    <t xml:space="preserve"> Carolina@taftubos.com.br </t>
  </si>
  <si>
    <t>Luiz augusto</t>
  </si>
  <si>
    <t xml:space="preserve">GM Montana </t>
  </si>
  <si>
    <t>FDH 8205</t>
  </si>
  <si>
    <t>luiz@guimastransporte.com.br</t>
  </si>
  <si>
    <t>Arnaldo Dini</t>
  </si>
  <si>
    <t>Hyundai HB 20</t>
  </si>
  <si>
    <t>FOF 2991</t>
  </si>
  <si>
    <t>arnaldoarnaldo192@gmail.com</t>
  </si>
  <si>
    <t>Yamaha Lander</t>
  </si>
  <si>
    <t>ECN 5955</t>
  </si>
  <si>
    <t>24</t>
  </si>
  <si>
    <t>Maria da Glória Pinheiro Fontes</t>
  </si>
  <si>
    <t>81</t>
  </si>
  <si>
    <t>Cherry Tigoo 2</t>
  </si>
  <si>
    <t>DAT 0047</t>
  </si>
  <si>
    <t>vanfontes81@gmail.com</t>
  </si>
  <si>
    <t>Sophia furucho rabelo</t>
  </si>
  <si>
    <t>80</t>
  </si>
  <si>
    <t>Jeep renegade</t>
  </si>
  <si>
    <t>Qwy0511</t>
  </si>
  <si>
    <t>thg.thiaggo@gmail.com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</si>
</sst>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quotePrefix="1" applyNumberFormat="1" applyAlignment="1">
      <alignment horizontal="center"/>
    </xf>
    <xf numFmtId="164" fontId="0" fillId="0" borderId="0" xfId="0" applyNumberFormat="1"/>
    <xf numFmtId="0" fontId="0" fillId="0" borderId="0" xfId="0" quotePrefix="1"/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164" formatCode="m/d/yy\ h:mm:ss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8DCF6D-0A66-6F46-A8EB-BD9CA3F1BE35}" name="Table13" displayName="Table13" ref="A1:O29" totalsRowShown="0">
  <autoFilter ref="A1:O29" xr:uid="{00000000-0009-0000-0100-000001000000}"/>
  <sortState xmlns:xlrd2="http://schemas.microsoft.com/office/spreadsheetml/2017/richdata2" ref="A2:O29">
    <sortCondition ref="F1:F29"/>
  </sortState>
  <tableColumns count="15">
    <tableColumn id="1" xr3:uid="{DD4F4F9E-0A7D-CE4A-B69A-5ED0397EB0E9}" name="ID" dataDxfId="29"/>
    <tableColumn id="2" xr3:uid="{8E8A3F4B-3C66-264A-AF20-45F9A720A796}" name="Hora de início" dataDxfId="28"/>
    <tableColumn id="3" xr3:uid="{B1578556-0095-7B45-B64A-62BCB08C20C9}" name="Hora de conclusão" dataDxfId="27"/>
    <tableColumn id="4" xr3:uid="{1C5D25BE-5F49-BA49-A752-3BE74858D879}" name="RECEBI O Cartão do Estacionamento" dataDxfId="26"/>
    <tableColumn id="5" xr3:uid="{DACA7ECA-D09D-FB4A-933D-0F02B8304A29}" name="Bloco" dataDxfId="25">
      <calculatedColumnFormula>VLOOKUP(Table13[[#This Row],[Nbloco]],Blocos!A$1:B$5,2,FALSE)</calculatedColumnFormula>
    </tableColumn>
    <tableColumn id="6" xr3:uid="{4B37024E-2484-BB4C-83B2-7A419D5F6144}" name="Nbloco" dataDxfId="24"/>
    <tableColumn id="7" xr3:uid="{85F045AE-F687-E248-9FAC-0B662C6D7CE6}" name="Apartamento" dataDxfId="23"/>
    <tableColumn id="8" xr3:uid="{69A571AA-5D2E-1745-9E68-981D60D97E08}" name="Proprietario" dataDxfId="22"/>
    <tableColumn id="9" xr3:uid="{2BFF586D-F293-204D-BEF6-FBDCE6419F3C}" name="Vaga" dataDxfId="21"/>
    <tableColumn id="10" xr3:uid="{47E33BF5-2B42-B44F-B01D-FD01834B6C95}" name="Vaga Alugada" dataDxfId="20"/>
    <tableColumn id="11" xr3:uid="{2FE89BBF-9C76-804E-B42B-30216C1DD387}" name="Marca e modelo do Veículo" dataDxfId="19"/>
    <tableColumn id="12" xr3:uid="{5239A07B-E0E0-E243-82B7-2717C00B480A}" name="Placa do Veículo" dataDxfId="18"/>
    <tableColumn id="13" xr3:uid="{29449AC6-35D9-3649-AA3E-A25C24281E1E}" name="Email2" dataDxfId="17"/>
    <tableColumn id="14" xr3:uid="{653BB877-3663-014E-80E7-F46921553EAE}" name="Marca e modelo veículo 2" dataDxfId="16"/>
    <tableColumn id="15" xr3:uid="{C5D0051E-16A8-9345-B68B-7FA59A04F97E}" name="Placa do veículo 2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33" totalsRowShown="0">
  <autoFilter ref="A1:O33" xr:uid="{00000000-0009-0000-0100-000001000000}"/>
  <sortState xmlns:xlrd2="http://schemas.microsoft.com/office/spreadsheetml/2017/richdata2" ref="A2:O32">
    <sortCondition ref="B1:B32"/>
  </sortState>
  <tableColumns count="15">
    <tableColumn id="1" xr3:uid="{00000000-0010-0000-0000-000001000000}" name="ID" dataDxfId="14"/>
    <tableColumn id="2" xr3:uid="{00000000-0010-0000-0000-000002000000}" name="Hora de início" dataDxfId="13"/>
    <tableColumn id="3" xr3:uid="{00000000-0010-0000-0000-000003000000}" name="Hora de conclusão" dataDxfId="12"/>
    <tableColumn id="4" xr3:uid="{00000000-0010-0000-0000-000004000000}" name="RECEBI O Cartão do Estacionamento" dataDxfId="11"/>
    <tableColumn id="5" xr3:uid="{00000000-0010-0000-0000-000005000000}" name="Bloco" dataDxfId="10">
      <calculatedColumnFormula>VLOOKUP(Table1[[#This Row],[Nbloco]],Blocos!A$1:B$5,2,FALSE)</calculatedColumnFormula>
    </tableColumn>
    <tableColumn id="6" xr3:uid="{00000000-0010-0000-0000-000006000000}" name="Nbloco" dataDxfId="9"/>
    <tableColumn id="7" xr3:uid="{00000000-0010-0000-0000-000007000000}" name="Apartamento" dataDxfId="8"/>
    <tableColumn id="8" xr3:uid="{00000000-0010-0000-0000-000008000000}" name="Proprietario" dataDxfId="7"/>
    <tableColumn id="9" xr3:uid="{00000000-0010-0000-0000-000009000000}" name="Vaga" dataDxfId="6"/>
    <tableColumn id="10" xr3:uid="{00000000-0010-0000-0000-00000A000000}" name="Vaga Alugada" dataDxfId="5"/>
    <tableColumn id="11" xr3:uid="{00000000-0010-0000-0000-00000B000000}" name="Marca e modelo do Veículo" dataDxfId="4"/>
    <tableColumn id="12" xr3:uid="{00000000-0010-0000-0000-00000C000000}" name="Placa do Veículo" dataDxfId="3"/>
    <tableColumn id="13" xr3:uid="{00000000-0010-0000-0000-00000D000000}" name="Email2" dataDxfId="2"/>
    <tableColumn id="14" xr3:uid="{00000000-0010-0000-0000-00000E000000}" name="Marca e modelo veículo 2" dataDxfId="1"/>
    <tableColumn id="15" xr3:uid="{00000000-0010-0000-0000-00000F000000}" name="Placa do veículo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0186-1A30-3D4C-BCE4-15E1B05490F5}">
  <dimension ref="A1:O29"/>
  <sheetViews>
    <sheetView tabSelected="1" zoomScale="120" zoomScaleNormal="120" workbookViewId="0">
      <selection activeCell="D1" sqref="D1:L29"/>
    </sheetView>
  </sheetViews>
  <sheetFormatPr baseColWidth="10" defaultColWidth="8.83203125" defaultRowHeight="15" x14ac:dyDescent="0.2"/>
  <cols>
    <col min="1" max="1" width="5.33203125" bestFit="1" customWidth="1"/>
    <col min="2" max="2" width="3.5" style="4" customWidth="1"/>
    <col min="3" max="3" width="4" style="4" customWidth="1"/>
    <col min="4" max="4" width="28.1640625" customWidth="1"/>
    <col min="5" max="5" width="13.1640625" customWidth="1"/>
    <col min="6" max="6" width="5.6640625" style="4" customWidth="1"/>
    <col min="7" max="7" width="6.33203125" style="3" customWidth="1"/>
    <col min="8" max="8" width="27.33203125" customWidth="1"/>
    <col min="9" max="9" width="4.33203125" style="12" customWidth="1"/>
    <col min="10" max="10" width="2.1640625" style="4" customWidth="1"/>
    <col min="11" max="11" width="24.6640625" customWidth="1"/>
    <col min="12" max="12" width="8.83203125" customWidth="1"/>
    <col min="13" max="13" width="44" bestFit="1" customWidth="1"/>
    <col min="14" max="14" width="23.5" bestFit="1" customWidth="1"/>
    <col min="15" max="15" width="20" bestFit="1" customWidth="1"/>
  </cols>
  <sheetData>
    <row r="1" spans="1:15" x14ac:dyDescent="0.2">
      <c r="A1" s="2" t="s">
        <v>0</v>
      </c>
      <c r="B1" s="3" t="s">
        <v>1</v>
      </c>
      <c r="C1" s="3" t="s">
        <v>2</v>
      </c>
      <c r="D1" s="2" t="s">
        <v>145</v>
      </c>
      <c r="E1" s="2" t="s">
        <v>140</v>
      </c>
      <c r="F1" s="3" t="s">
        <v>141</v>
      </c>
      <c r="G1" s="3" t="s">
        <v>142</v>
      </c>
      <c r="H1" s="2" t="s">
        <v>143</v>
      </c>
      <c r="I1" s="12" t="s">
        <v>144</v>
      </c>
      <c r="J1" s="3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</row>
    <row r="2" spans="1:15" x14ac:dyDescent="0.2">
      <c r="A2">
        <v>36</v>
      </c>
      <c r="B2" s="10">
        <v>44246.568749999999</v>
      </c>
      <c r="C2" s="10">
        <v>44246.570497685199</v>
      </c>
      <c r="E2" t="str">
        <f>VLOOKUP(Table13[[#This Row],[Nbloco]],Blocos!A$1:B$5,2,FALSE)</f>
        <v>CAPITU</v>
      </c>
      <c r="F2" s="9">
        <v>1</v>
      </c>
      <c r="G2" s="11" t="s">
        <v>154</v>
      </c>
      <c r="H2" t="s">
        <v>171</v>
      </c>
      <c r="I2" s="13" t="s">
        <v>172</v>
      </c>
      <c r="J2" t="s">
        <v>10</v>
      </c>
      <c r="K2" t="s">
        <v>173</v>
      </c>
      <c r="L2" t="s">
        <v>174</v>
      </c>
      <c r="M2" t="s">
        <v>175</v>
      </c>
      <c r="N2" t="s">
        <v>10</v>
      </c>
      <c r="O2" t="s">
        <v>10</v>
      </c>
    </row>
    <row r="3" spans="1:15" x14ac:dyDescent="0.2">
      <c r="A3">
        <v>39</v>
      </c>
      <c r="B3" s="10">
        <v>44246.617314814801</v>
      </c>
      <c r="C3" s="10">
        <v>44246.6227083333</v>
      </c>
      <c r="E3" t="str">
        <f>VLOOKUP(Table13[[#This Row],[Nbloco]],Blocos!A$1:B$5,2,FALSE)</f>
        <v>CAPITU</v>
      </c>
      <c r="F3" s="9">
        <v>1</v>
      </c>
      <c r="G3" s="11" t="s">
        <v>186</v>
      </c>
      <c r="H3" t="s">
        <v>187</v>
      </c>
      <c r="I3" s="13" t="s">
        <v>188</v>
      </c>
      <c r="J3" t="s">
        <v>10</v>
      </c>
      <c r="K3" t="s">
        <v>189</v>
      </c>
      <c r="L3" t="s">
        <v>190</v>
      </c>
      <c r="M3" t="s">
        <v>191</v>
      </c>
    </row>
    <row r="4" spans="1:15" x14ac:dyDescent="0.2">
      <c r="A4">
        <v>44</v>
      </c>
      <c r="B4" s="10">
        <v>44246.7469444444</v>
      </c>
      <c r="C4" s="10">
        <v>44246.747777777797</v>
      </c>
      <c r="E4" t="str">
        <f>VLOOKUP(Table13[[#This Row],[Nbloco]],Blocos!A$1:B$5,2,FALSE)</f>
        <v>CAPITU</v>
      </c>
      <c r="F4" s="9">
        <v>1</v>
      </c>
      <c r="G4" s="11" t="s">
        <v>216</v>
      </c>
      <c r="H4" t="s">
        <v>217</v>
      </c>
      <c r="I4" s="13" t="s">
        <v>170</v>
      </c>
      <c r="J4" t="s">
        <v>10</v>
      </c>
      <c r="K4" t="s">
        <v>218</v>
      </c>
      <c r="L4" t="s">
        <v>219</v>
      </c>
      <c r="M4" t="s">
        <v>220</v>
      </c>
    </row>
    <row r="5" spans="1:15" x14ac:dyDescent="0.2">
      <c r="A5">
        <v>45</v>
      </c>
      <c r="B5" s="10">
        <v>44246.809143518498</v>
      </c>
      <c r="C5" s="10">
        <v>44246.810775462996</v>
      </c>
      <c r="E5" t="str">
        <f>VLOOKUP(Table13[[#This Row],[Nbloco]],Blocos!A$1:B$5,2,FALSE)</f>
        <v>CAPITU</v>
      </c>
      <c r="F5" s="9">
        <v>1</v>
      </c>
      <c r="G5" s="11" t="s">
        <v>198</v>
      </c>
      <c r="H5" t="s">
        <v>221</v>
      </c>
      <c r="I5" s="13" t="s">
        <v>222</v>
      </c>
      <c r="J5" t="s">
        <v>10</v>
      </c>
      <c r="K5" t="s">
        <v>223</v>
      </c>
      <c r="L5" t="s">
        <v>224</v>
      </c>
      <c r="M5" t="s">
        <v>225</v>
      </c>
    </row>
    <row r="6" spans="1:15" x14ac:dyDescent="0.2">
      <c r="A6">
        <v>51</v>
      </c>
      <c r="B6" s="10">
        <v>44247.394074074102</v>
      </c>
      <c r="C6" s="10">
        <v>44247.394814814797</v>
      </c>
      <c r="E6" t="str">
        <f>VLOOKUP(Table13[[#This Row],[Nbloco]],Blocos!A$1:B$5,2,FALSE)</f>
        <v>CAPITU</v>
      </c>
      <c r="F6" s="9">
        <v>1</v>
      </c>
      <c r="G6" s="11" t="s">
        <v>151</v>
      </c>
      <c r="H6" t="s">
        <v>248</v>
      </c>
      <c r="I6" s="13" t="s">
        <v>249</v>
      </c>
      <c r="J6" t="s">
        <v>10</v>
      </c>
      <c r="K6" t="s">
        <v>250</v>
      </c>
      <c r="L6" t="s">
        <v>251</v>
      </c>
      <c r="M6" t="s">
        <v>181</v>
      </c>
      <c r="N6" t="s">
        <v>181</v>
      </c>
      <c r="O6" t="s">
        <v>181</v>
      </c>
    </row>
    <row r="7" spans="1:15" x14ac:dyDescent="0.2">
      <c r="A7">
        <v>56</v>
      </c>
      <c r="B7" s="10">
        <v>44247.739062499997</v>
      </c>
      <c r="C7" s="10">
        <v>44247.740474537</v>
      </c>
      <c r="E7" t="str">
        <f>VLOOKUP(Table13[[#This Row],[Nbloco]],Blocos!A$1:B$5,2,FALSE)</f>
        <v>CAPITU</v>
      </c>
      <c r="F7" s="9">
        <v>1</v>
      </c>
      <c r="G7" s="11" t="s">
        <v>156</v>
      </c>
      <c r="H7" t="s">
        <v>273</v>
      </c>
      <c r="I7" s="13" t="s">
        <v>198</v>
      </c>
      <c r="J7" t="s">
        <v>10</v>
      </c>
      <c r="K7" t="s">
        <v>274</v>
      </c>
      <c r="L7" t="s">
        <v>275</v>
      </c>
      <c r="M7" t="s">
        <v>276</v>
      </c>
    </row>
    <row r="8" spans="1:15" x14ac:dyDescent="0.2">
      <c r="A8">
        <v>58</v>
      </c>
      <c r="B8" s="10">
        <v>44246.544062499997</v>
      </c>
      <c r="C8" s="10">
        <v>44248.546932870398</v>
      </c>
      <c r="E8" t="str">
        <f>VLOOKUP(Table13[[#This Row],[Nbloco]],Blocos!A$1:B$5,2,FALSE)</f>
        <v>CAPITU</v>
      </c>
      <c r="F8" s="9">
        <v>1</v>
      </c>
      <c r="G8" s="11" t="s">
        <v>283</v>
      </c>
      <c r="H8" t="s">
        <v>284</v>
      </c>
      <c r="I8" s="13" t="s">
        <v>285</v>
      </c>
      <c r="J8" t="s">
        <v>75</v>
      </c>
      <c r="K8" t="s">
        <v>286</v>
      </c>
      <c r="L8" t="s">
        <v>287</v>
      </c>
      <c r="M8" t="s">
        <v>288</v>
      </c>
    </row>
    <row r="9" spans="1:15" x14ac:dyDescent="0.2">
      <c r="A9">
        <v>35</v>
      </c>
      <c r="B9" s="10">
        <v>44246.5612384259</v>
      </c>
      <c r="C9" s="10">
        <v>44246.563958333303</v>
      </c>
      <c r="E9" t="str">
        <f>VLOOKUP(Table13[[#This Row],[Nbloco]],Blocos!A$1:B$5,2,FALSE)</f>
        <v>BENTINHO</v>
      </c>
      <c r="F9" s="9">
        <v>2</v>
      </c>
      <c r="G9" s="11" t="s">
        <v>154</v>
      </c>
      <c r="H9" t="s">
        <v>166</v>
      </c>
      <c r="I9" s="13" t="s">
        <v>154</v>
      </c>
      <c r="J9" t="s">
        <v>10</v>
      </c>
      <c r="K9" t="s">
        <v>167</v>
      </c>
      <c r="L9" t="s">
        <v>168</v>
      </c>
      <c r="M9" t="s">
        <v>169</v>
      </c>
    </row>
    <row r="10" spans="1:15" x14ac:dyDescent="0.2">
      <c r="A10">
        <v>42</v>
      </c>
      <c r="B10" s="10">
        <v>44246.683055555601</v>
      </c>
      <c r="C10" s="10">
        <v>44246.685393518499</v>
      </c>
      <c r="E10" t="str">
        <f>VLOOKUP(Table13[[#This Row],[Nbloco]],Blocos!A$1:B$5,2,FALSE)</f>
        <v>BENTINHO</v>
      </c>
      <c r="F10" s="9">
        <v>2</v>
      </c>
      <c r="G10" s="11" t="s">
        <v>206</v>
      </c>
      <c r="H10" t="s">
        <v>207</v>
      </c>
      <c r="I10" s="13" t="s">
        <v>186</v>
      </c>
      <c r="J10" t="s">
        <v>10</v>
      </c>
      <c r="K10" t="s">
        <v>208</v>
      </c>
      <c r="L10" t="s">
        <v>209</v>
      </c>
      <c r="M10" t="s">
        <v>210</v>
      </c>
    </row>
    <row r="11" spans="1:15" x14ac:dyDescent="0.2">
      <c r="A11">
        <v>43</v>
      </c>
      <c r="B11" s="10">
        <v>44246.677627314799</v>
      </c>
      <c r="C11" s="10">
        <v>44246.692280092597</v>
      </c>
      <c r="E11" t="str">
        <f>VLOOKUP(Table13[[#This Row],[Nbloco]],Blocos!A$1:B$5,2,FALSE)</f>
        <v>BENTINHO</v>
      </c>
      <c r="F11" s="9">
        <v>2</v>
      </c>
      <c r="G11" s="11" t="s">
        <v>153</v>
      </c>
      <c r="H11" t="s">
        <v>211</v>
      </c>
      <c r="I11" s="13" t="s">
        <v>212</v>
      </c>
      <c r="J11" t="s">
        <v>10</v>
      </c>
      <c r="K11" t="s">
        <v>213</v>
      </c>
      <c r="L11" t="s">
        <v>214</v>
      </c>
      <c r="M11" t="s">
        <v>215</v>
      </c>
    </row>
    <row r="12" spans="1:15" x14ac:dyDescent="0.2">
      <c r="A12">
        <v>47</v>
      </c>
      <c r="B12" s="10">
        <v>44247.315254629597</v>
      </c>
      <c r="C12" s="10">
        <v>44247.316631944399</v>
      </c>
      <c r="E12" t="str">
        <f>VLOOKUP(Table13[[#This Row],[Nbloco]],Blocos!A$1:B$5,2,FALSE)</f>
        <v>BENTINHO</v>
      </c>
      <c r="F12" s="9">
        <v>2</v>
      </c>
      <c r="G12" s="11" t="s">
        <v>186</v>
      </c>
      <c r="H12" t="s">
        <v>232</v>
      </c>
      <c r="I12" s="13" t="s">
        <v>233</v>
      </c>
      <c r="J12" t="s">
        <v>10</v>
      </c>
      <c r="K12" t="s">
        <v>234</v>
      </c>
      <c r="L12" t="s">
        <v>235</v>
      </c>
      <c r="M12" t="s">
        <v>236</v>
      </c>
      <c r="N12" t="s">
        <v>17</v>
      </c>
      <c r="O12" t="s">
        <v>237</v>
      </c>
    </row>
    <row r="13" spans="1:15" x14ac:dyDescent="0.2">
      <c r="A13">
        <v>49</v>
      </c>
      <c r="B13" s="10">
        <v>44247.346064814803</v>
      </c>
      <c r="C13" s="10">
        <v>44247.347569444399</v>
      </c>
      <c r="E13" t="str">
        <f>VLOOKUP(Table13[[#This Row],[Nbloco]],Blocos!A$1:B$5,2,FALSE)</f>
        <v>BENTINHO</v>
      </c>
      <c r="F13" s="9">
        <v>2</v>
      </c>
      <c r="G13" s="11" t="s">
        <v>240</v>
      </c>
      <c r="H13" t="s">
        <v>241</v>
      </c>
      <c r="I13" s="13" t="s">
        <v>242</v>
      </c>
      <c r="J13" t="s">
        <v>10</v>
      </c>
      <c r="K13" t="s">
        <v>33</v>
      </c>
      <c r="L13" t="s">
        <v>243</v>
      </c>
      <c r="M13" t="s">
        <v>181</v>
      </c>
      <c r="N13" t="s">
        <v>181</v>
      </c>
      <c r="O13" t="s">
        <v>181</v>
      </c>
    </row>
    <row r="14" spans="1:15" x14ac:dyDescent="0.2">
      <c r="A14">
        <v>55</v>
      </c>
      <c r="B14" s="10">
        <v>44247.468831018501</v>
      </c>
      <c r="C14" s="10">
        <v>44247.4741782407</v>
      </c>
      <c r="E14" t="str">
        <f>VLOOKUP(Table13[[#This Row],[Nbloco]],Blocos!A$1:B$5,2,FALSE)</f>
        <v>BENTINHO</v>
      </c>
      <c r="F14" s="9">
        <v>2</v>
      </c>
      <c r="G14" s="11" t="s">
        <v>267</v>
      </c>
      <c r="H14" t="s">
        <v>268</v>
      </c>
      <c r="I14" s="13" t="s">
        <v>269</v>
      </c>
      <c r="J14" t="s">
        <v>10</v>
      </c>
      <c r="K14" t="s">
        <v>270</v>
      </c>
      <c r="L14" t="s">
        <v>271</v>
      </c>
      <c r="M14" t="s">
        <v>272</v>
      </c>
    </row>
    <row r="15" spans="1:15" x14ac:dyDescent="0.2">
      <c r="A15">
        <v>57</v>
      </c>
      <c r="B15" s="10">
        <v>44248.514270833301</v>
      </c>
      <c r="C15" s="10">
        <v>44248.5215509259</v>
      </c>
      <c r="E15" t="str">
        <f>VLOOKUP(Table13[[#This Row],[Nbloco]],Blocos!A$1:B$5,2,FALSE)</f>
        <v>BENTINHO</v>
      </c>
      <c r="F15" s="9">
        <v>2</v>
      </c>
      <c r="G15" s="11" t="s">
        <v>244</v>
      </c>
      <c r="H15" t="s">
        <v>277</v>
      </c>
      <c r="I15" s="13" t="s">
        <v>240</v>
      </c>
      <c r="J15" t="s">
        <v>10</v>
      </c>
      <c r="K15" t="s">
        <v>278</v>
      </c>
      <c r="L15" t="s">
        <v>279</v>
      </c>
      <c r="M15" t="s">
        <v>280</v>
      </c>
      <c r="N15" t="s">
        <v>281</v>
      </c>
      <c r="O15" t="s">
        <v>282</v>
      </c>
    </row>
    <row r="16" spans="1:15" x14ac:dyDescent="0.2">
      <c r="A16">
        <v>34</v>
      </c>
      <c r="B16" s="10">
        <v>44246.408159722203</v>
      </c>
      <c r="C16" s="10">
        <v>44246.411921296298</v>
      </c>
      <c r="E16" t="str">
        <f>VLOOKUP(Table13[[#This Row],[Nbloco]],Blocos!A$1:B$5,2,FALSE)</f>
        <v xml:space="preserve">HELENA </v>
      </c>
      <c r="F16" s="9">
        <v>3</v>
      </c>
      <c r="G16" s="11" t="s">
        <v>160</v>
      </c>
      <c r="H16" t="s">
        <v>161</v>
      </c>
      <c r="I16" s="13" t="s">
        <v>162</v>
      </c>
      <c r="J16" t="s">
        <v>10</v>
      </c>
      <c r="K16" t="s">
        <v>163</v>
      </c>
      <c r="L16" t="s">
        <v>164</v>
      </c>
      <c r="M16" t="s">
        <v>165</v>
      </c>
    </row>
    <row r="17" spans="1:15" x14ac:dyDescent="0.2">
      <c r="A17">
        <v>37</v>
      </c>
      <c r="B17" s="10">
        <v>44246.574074074102</v>
      </c>
      <c r="C17" s="10">
        <v>44246.574976851902</v>
      </c>
      <c r="E17" t="str">
        <f>VLOOKUP(Table13[[#This Row],[Nbloco]],Blocos!A$1:B$5,2,FALSE)</f>
        <v xml:space="preserve">HELENA </v>
      </c>
      <c r="F17" s="9">
        <v>3</v>
      </c>
      <c r="G17" s="11" t="s">
        <v>176</v>
      </c>
      <c r="H17" t="s">
        <v>177</v>
      </c>
      <c r="I17" s="13" t="s">
        <v>178</v>
      </c>
      <c r="J17" t="s">
        <v>10</v>
      </c>
      <c r="K17" t="s">
        <v>179</v>
      </c>
      <c r="L17" t="s">
        <v>180</v>
      </c>
      <c r="M17" t="s">
        <v>181</v>
      </c>
      <c r="N17" t="s">
        <v>181</v>
      </c>
      <c r="O17" t="s">
        <v>181</v>
      </c>
    </row>
    <row r="18" spans="1:15" x14ac:dyDescent="0.2">
      <c r="A18">
        <v>40</v>
      </c>
      <c r="B18" s="10">
        <v>44246.623194444401</v>
      </c>
      <c r="C18" s="10">
        <v>44246.623495370397</v>
      </c>
      <c r="E18" t="str">
        <f>VLOOKUP(Table13[[#This Row],[Nbloco]],Blocos!A$1:B$5,2,FALSE)</f>
        <v xml:space="preserve">HELENA </v>
      </c>
      <c r="F18" s="9">
        <v>3</v>
      </c>
      <c r="G18" s="11" t="s">
        <v>192</v>
      </c>
      <c r="H18" t="s">
        <v>193</v>
      </c>
      <c r="I18" s="13" t="s">
        <v>194</v>
      </c>
      <c r="J18" t="s">
        <v>75</v>
      </c>
      <c r="K18" t="s">
        <v>195</v>
      </c>
      <c r="L18" t="s">
        <v>196</v>
      </c>
      <c r="M18" t="s">
        <v>197</v>
      </c>
    </row>
    <row r="19" spans="1:15" x14ac:dyDescent="0.2">
      <c r="A19">
        <v>41</v>
      </c>
      <c r="B19" s="10">
        <v>44246.630810185197</v>
      </c>
      <c r="C19" s="10">
        <v>44246.632245370398</v>
      </c>
      <c r="E19" t="str">
        <f>VLOOKUP(Table13[[#This Row],[Nbloco]],Blocos!A$1:B$5,2,FALSE)</f>
        <v xml:space="preserve">HELENA </v>
      </c>
      <c r="F19" s="9">
        <v>3</v>
      </c>
      <c r="G19" s="11" t="s">
        <v>198</v>
      </c>
      <c r="H19" t="s">
        <v>199</v>
      </c>
      <c r="I19" s="13" t="s">
        <v>200</v>
      </c>
      <c r="J19" t="s">
        <v>10</v>
      </c>
      <c r="K19" t="s">
        <v>201</v>
      </c>
      <c r="L19" t="s">
        <v>202</v>
      </c>
      <c r="M19" t="s">
        <v>203</v>
      </c>
      <c r="N19" t="s">
        <v>204</v>
      </c>
      <c r="O19" t="s">
        <v>205</v>
      </c>
    </row>
    <row r="20" spans="1:15" x14ac:dyDescent="0.2">
      <c r="A20">
        <v>50</v>
      </c>
      <c r="B20" s="10">
        <v>44247.388587963003</v>
      </c>
      <c r="C20" s="10">
        <v>44247.392488425903</v>
      </c>
      <c r="E20" t="str">
        <f>VLOOKUP(Table13[[#This Row],[Nbloco]],Blocos!A$1:B$5,2,FALSE)</f>
        <v xml:space="preserve">HELENA </v>
      </c>
      <c r="F20" s="9">
        <v>3</v>
      </c>
      <c r="G20" s="11" t="s">
        <v>244</v>
      </c>
      <c r="H20" t="s">
        <v>245</v>
      </c>
      <c r="I20" s="13" t="s">
        <v>246</v>
      </c>
      <c r="J20" t="s">
        <v>10</v>
      </c>
      <c r="K20" t="s">
        <v>175</v>
      </c>
      <c r="L20" t="s">
        <v>247</v>
      </c>
      <c r="M20" t="s">
        <v>181</v>
      </c>
      <c r="N20" t="s">
        <v>181</v>
      </c>
      <c r="O20" t="s">
        <v>247</v>
      </c>
    </row>
    <row r="21" spans="1:15" x14ac:dyDescent="0.2">
      <c r="A21">
        <v>33</v>
      </c>
      <c r="B21" s="10">
        <v>44246.020995370403</v>
      </c>
      <c r="C21" s="10">
        <v>44246.0217708333</v>
      </c>
      <c r="E21" t="str">
        <f>VLOOKUP(Table13[[#This Row],[Nbloco]],Blocos!A$1:B$5,2,FALSE)</f>
        <v>B. CUBAS</v>
      </c>
      <c r="F21" s="9">
        <v>4</v>
      </c>
      <c r="G21" s="11" t="s">
        <v>154</v>
      </c>
      <c r="H21" t="s">
        <v>155</v>
      </c>
      <c r="I21" s="13" t="s">
        <v>156</v>
      </c>
      <c r="J21" t="s">
        <v>10</v>
      </c>
      <c r="K21" t="s">
        <v>157</v>
      </c>
      <c r="L21" t="s">
        <v>158</v>
      </c>
      <c r="M21" t="s">
        <v>159</v>
      </c>
    </row>
    <row r="22" spans="1:15" x14ac:dyDescent="0.2">
      <c r="A22">
        <v>46</v>
      </c>
      <c r="B22" s="10">
        <v>44246.861435185201</v>
      </c>
      <c r="C22" s="10">
        <v>44246.870069444398</v>
      </c>
      <c r="E22" t="str">
        <f>VLOOKUP(Table13[[#This Row],[Nbloco]],Blocos!A$1:B$5,2,FALSE)</f>
        <v>B. CUBAS</v>
      </c>
      <c r="F22" s="9">
        <v>4</v>
      </c>
      <c r="G22" s="11" t="s">
        <v>156</v>
      </c>
      <c r="H22" t="s">
        <v>226</v>
      </c>
      <c r="I22" s="13" t="s">
        <v>227</v>
      </c>
      <c r="J22" t="s">
        <v>75</v>
      </c>
      <c r="K22" t="s">
        <v>228</v>
      </c>
      <c r="L22" t="s">
        <v>229</v>
      </c>
      <c r="M22" t="s">
        <v>230</v>
      </c>
      <c r="N22" t="s">
        <v>228</v>
      </c>
      <c r="O22" t="s">
        <v>231</v>
      </c>
    </row>
    <row r="23" spans="1:15" x14ac:dyDescent="0.2">
      <c r="A23">
        <v>48</v>
      </c>
      <c r="B23" s="10">
        <v>44247.323125000003</v>
      </c>
      <c r="C23" s="10">
        <v>44247.323888888903</v>
      </c>
      <c r="E23" t="str">
        <f>VLOOKUP(Table13[[#This Row],[Nbloco]],Blocos!A$1:B$5,2,FALSE)</f>
        <v>B. CUBAS</v>
      </c>
      <c r="F23" s="9">
        <v>4</v>
      </c>
      <c r="G23" s="11" t="s">
        <v>192</v>
      </c>
      <c r="H23" t="s">
        <v>238</v>
      </c>
      <c r="I23" s="13" t="s">
        <v>153</v>
      </c>
      <c r="J23" t="s">
        <v>75</v>
      </c>
      <c r="K23" t="s">
        <v>10</v>
      </c>
      <c r="L23" t="s">
        <v>10</v>
      </c>
      <c r="M23" t="s">
        <v>239</v>
      </c>
      <c r="N23" t="s">
        <v>10</v>
      </c>
      <c r="O23" t="s">
        <v>10</v>
      </c>
    </row>
    <row r="24" spans="1:15" x14ac:dyDescent="0.2">
      <c r="A24">
        <v>52</v>
      </c>
      <c r="B24" s="10">
        <v>44247.417766203696</v>
      </c>
      <c r="C24" s="10">
        <v>44247.418611111098</v>
      </c>
      <c r="E24" t="str">
        <f>VLOOKUP(Table13[[#This Row],[Nbloco]],Blocos!A$1:B$5,2,FALSE)</f>
        <v>B. CUBAS</v>
      </c>
      <c r="F24" s="9">
        <v>4</v>
      </c>
      <c r="G24" s="11" t="s">
        <v>151</v>
      </c>
      <c r="H24" t="s">
        <v>252</v>
      </c>
      <c r="I24" s="13" t="s">
        <v>170</v>
      </c>
      <c r="J24" t="s">
        <v>10</v>
      </c>
      <c r="K24" t="s">
        <v>253</v>
      </c>
      <c r="L24" t="s">
        <v>254</v>
      </c>
      <c r="M24" t="s">
        <v>255</v>
      </c>
    </row>
    <row r="25" spans="1:15" x14ac:dyDescent="0.2">
      <c r="A25">
        <v>53</v>
      </c>
      <c r="B25" s="10">
        <v>44247.419768518499</v>
      </c>
      <c r="C25" s="10">
        <v>44247.423472222203</v>
      </c>
      <c r="E25" t="str">
        <f>VLOOKUP(Table13[[#This Row],[Nbloco]],Blocos!A$1:B$5,2,FALSE)</f>
        <v>B. CUBAS</v>
      </c>
      <c r="F25" s="9">
        <v>4</v>
      </c>
      <c r="G25" s="11" t="s">
        <v>256</v>
      </c>
      <c r="H25" t="s">
        <v>257</v>
      </c>
      <c r="I25" s="13" t="s">
        <v>258</v>
      </c>
      <c r="J25" t="s">
        <v>10</v>
      </c>
      <c r="K25" t="s">
        <v>259</v>
      </c>
      <c r="L25" t="s">
        <v>260</v>
      </c>
      <c r="M25" t="s">
        <v>261</v>
      </c>
      <c r="N25" t="s">
        <v>181</v>
      </c>
      <c r="O25" t="s">
        <v>181</v>
      </c>
    </row>
    <row r="26" spans="1:15" x14ac:dyDescent="0.2">
      <c r="A26">
        <v>32</v>
      </c>
      <c r="B26" s="10">
        <v>44166.314629629604</v>
      </c>
      <c r="C26" s="10">
        <v>44166.3217939815</v>
      </c>
      <c r="E26" t="str">
        <f>VLOOKUP(Table13[[#This Row],[Nbloco]],Blocos!A$1:B$5,2,FALSE)</f>
        <v>QUINCAS</v>
      </c>
      <c r="F26" s="9">
        <v>5</v>
      </c>
      <c r="G26" s="11" t="s">
        <v>151</v>
      </c>
      <c r="H26" t="s">
        <v>133</v>
      </c>
      <c r="I26" s="13" t="s">
        <v>152</v>
      </c>
      <c r="J26" t="s">
        <v>10</v>
      </c>
      <c r="K26" t="s">
        <v>134</v>
      </c>
      <c r="L26" t="s">
        <v>135</v>
      </c>
      <c r="M26" t="s">
        <v>136</v>
      </c>
    </row>
    <row r="27" spans="1:15" x14ac:dyDescent="0.2">
      <c r="A27">
        <v>38</v>
      </c>
      <c r="B27" s="10">
        <v>44246.599652777797</v>
      </c>
      <c r="C27" s="10">
        <v>44246.6012037037</v>
      </c>
      <c r="E27" t="str">
        <f>VLOOKUP(Table13[[#This Row],[Nbloco]],Blocos!A$1:B$5,2,FALSE)</f>
        <v>QUINCAS</v>
      </c>
      <c r="F27" s="9">
        <v>5</v>
      </c>
      <c r="G27" s="11" t="s">
        <v>156</v>
      </c>
      <c r="H27" t="s">
        <v>182</v>
      </c>
      <c r="I27" s="13" t="s">
        <v>183</v>
      </c>
      <c r="J27" t="s">
        <v>10</v>
      </c>
      <c r="K27" t="s">
        <v>184</v>
      </c>
      <c r="L27" t="s">
        <v>185</v>
      </c>
      <c r="M27" t="s">
        <v>181</v>
      </c>
      <c r="N27" t="s">
        <v>181</v>
      </c>
      <c r="O27" t="s">
        <v>181</v>
      </c>
    </row>
    <row r="28" spans="1:15" x14ac:dyDescent="0.2">
      <c r="A28">
        <v>54</v>
      </c>
      <c r="B28" s="10">
        <v>44247.461354166699</v>
      </c>
      <c r="C28" s="10">
        <v>44247.465115740699</v>
      </c>
      <c r="E28" t="str">
        <f>VLOOKUP(Table13[[#This Row],[Nbloco]],Blocos!A$1:B$5,2,FALSE)</f>
        <v>QUINCAS</v>
      </c>
      <c r="F28" s="9">
        <v>5</v>
      </c>
      <c r="G28" s="11" t="s">
        <v>192</v>
      </c>
      <c r="H28" t="s">
        <v>262</v>
      </c>
      <c r="I28" s="13" t="s">
        <v>263</v>
      </c>
      <c r="J28" t="s">
        <v>10</v>
      </c>
      <c r="K28" t="s">
        <v>264</v>
      </c>
      <c r="L28" t="s">
        <v>265</v>
      </c>
      <c r="M28" t="s">
        <v>266</v>
      </c>
    </row>
    <row r="29" spans="1:15" x14ac:dyDescent="0.2">
      <c r="A29">
        <v>59</v>
      </c>
      <c r="B29" s="10">
        <v>44248.589652777802</v>
      </c>
      <c r="C29" s="10">
        <v>44248.591307870403</v>
      </c>
      <c r="E29" t="str">
        <f>VLOOKUP(Table13[[#This Row],[Nbloco]],Blocos!A$1:B$5,2,FALSE)</f>
        <v>QUINCAS</v>
      </c>
      <c r="F29" s="9">
        <v>5</v>
      </c>
      <c r="G29" s="11" t="s">
        <v>244</v>
      </c>
      <c r="H29" t="s">
        <v>289</v>
      </c>
      <c r="I29" s="13" t="s">
        <v>290</v>
      </c>
      <c r="J29" t="s">
        <v>10</v>
      </c>
      <c r="K29" t="s">
        <v>291</v>
      </c>
      <c r="L29" t="s">
        <v>292</v>
      </c>
      <c r="M29" t="s">
        <v>293</v>
      </c>
    </row>
  </sheetData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B1" zoomScale="120" zoomScaleNormal="120" workbookViewId="0">
      <selection activeCell="E2" sqref="E2"/>
    </sheetView>
  </sheetViews>
  <sheetFormatPr baseColWidth="10" defaultColWidth="8.83203125" defaultRowHeight="15" x14ac:dyDescent="0.2"/>
  <cols>
    <col min="1" max="1" width="5.33203125" bestFit="1" customWidth="1"/>
    <col min="2" max="2" width="16.5" style="4" customWidth="1"/>
    <col min="3" max="3" width="18.6640625" style="4" customWidth="1"/>
    <col min="4" max="4" width="28.1640625" customWidth="1"/>
    <col min="5" max="5" width="13.1640625" customWidth="1"/>
    <col min="6" max="6" width="5.6640625" customWidth="1"/>
    <col min="7" max="7" width="6.33203125" style="3" customWidth="1"/>
    <col min="8" max="8" width="27.33203125" customWidth="1"/>
    <col min="9" max="9" width="4.33203125" style="4" customWidth="1"/>
    <col min="10" max="10" width="3.33203125" style="4" customWidth="1"/>
    <col min="11" max="11" width="24.6640625" customWidth="1"/>
    <col min="12" max="12" width="8.83203125" customWidth="1"/>
    <col min="13" max="13" width="44" bestFit="1" customWidth="1"/>
    <col min="14" max="14" width="23.5" bestFit="1" customWidth="1"/>
    <col min="15" max="15" width="20" bestFit="1" customWidth="1"/>
  </cols>
  <sheetData>
    <row r="1" spans="1:15" x14ac:dyDescent="0.2">
      <c r="A1" s="2" t="s">
        <v>0</v>
      </c>
      <c r="B1" s="3" t="s">
        <v>1</v>
      </c>
      <c r="C1" s="3" t="s">
        <v>2</v>
      </c>
      <c r="D1" s="2" t="s">
        <v>145</v>
      </c>
      <c r="E1" s="2" t="s">
        <v>140</v>
      </c>
      <c r="F1" s="2" t="s">
        <v>141</v>
      </c>
      <c r="G1" s="3" t="s">
        <v>142</v>
      </c>
      <c r="H1" s="2" t="s">
        <v>143</v>
      </c>
      <c r="I1" s="3" t="s">
        <v>144</v>
      </c>
      <c r="J1" s="3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</row>
    <row r="2" spans="1:15" x14ac:dyDescent="0.2">
      <c r="A2">
        <v>2</v>
      </c>
      <c r="B2" s="5">
        <v>44157.850578703699</v>
      </c>
      <c r="C2" s="5">
        <v>44157.8522800926</v>
      </c>
      <c r="D2" s="2"/>
      <c r="E2" s="2" t="str">
        <f>VLOOKUP(Table1[[#This Row],[Nbloco]],Blocos!A$1:B$5,2,FALSE)</f>
        <v>CAPITU</v>
      </c>
      <c r="F2" s="1">
        <v>1</v>
      </c>
      <c r="G2" s="9">
        <v>32</v>
      </c>
      <c r="H2" s="2" t="s">
        <v>11</v>
      </c>
      <c r="I2" s="9">
        <v>58</v>
      </c>
      <c r="J2" s="3" t="s">
        <v>10</v>
      </c>
      <c r="K2" s="2" t="s">
        <v>12</v>
      </c>
      <c r="L2" s="2" t="s">
        <v>13</v>
      </c>
      <c r="M2" s="2"/>
      <c r="N2" s="2"/>
      <c r="O2" s="2"/>
    </row>
    <row r="3" spans="1:15" x14ac:dyDescent="0.2">
      <c r="A3">
        <v>3</v>
      </c>
      <c r="B3" s="5">
        <v>44157.852939814802</v>
      </c>
      <c r="C3" s="5">
        <v>44157.853784722203</v>
      </c>
      <c r="D3" s="2"/>
      <c r="E3" s="2" t="str">
        <f>VLOOKUP(Table1[[#This Row],[Nbloco]],Blocos!A$1:B$5,2,FALSE)</f>
        <v>BENTINHO</v>
      </c>
      <c r="F3" s="1">
        <v>2</v>
      </c>
      <c r="G3" s="9">
        <v>31</v>
      </c>
      <c r="H3" s="2" t="s">
        <v>9</v>
      </c>
      <c r="I3" s="9">
        <v>40</v>
      </c>
      <c r="J3" s="3" t="s">
        <v>10</v>
      </c>
      <c r="K3" s="2" t="s">
        <v>14</v>
      </c>
      <c r="L3" s="2" t="s">
        <v>15</v>
      </c>
      <c r="M3" s="2"/>
      <c r="N3" s="2"/>
      <c r="O3" s="2"/>
    </row>
    <row r="4" spans="1:15" x14ac:dyDescent="0.2">
      <c r="A4">
        <v>4</v>
      </c>
      <c r="B4" s="5">
        <v>44157.903113425898</v>
      </c>
      <c r="C4" s="5">
        <v>44157.9051273148</v>
      </c>
      <c r="D4" s="2"/>
      <c r="E4" s="2" t="str">
        <f>VLOOKUP(Table1[[#This Row],[Nbloco]],Blocos!A$1:B$5,2,FALSE)</f>
        <v>BENTINHO</v>
      </c>
      <c r="F4" s="1">
        <v>2</v>
      </c>
      <c r="G4" s="9">
        <v>13</v>
      </c>
      <c r="H4" s="2" t="s">
        <v>16</v>
      </c>
      <c r="I4" s="9">
        <v>62</v>
      </c>
      <c r="J4" s="3" t="s">
        <v>10</v>
      </c>
      <c r="K4" s="2" t="s">
        <v>17</v>
      </c>
      <c r="L4" s="2" t="s">
        <v>18</v>
      </c>
      <c r="M4" s="2" t="s">
        <v>19</v>
      </c>
      <c r="N4" s="2" t="s">
        <v>17</v>
      </c>
      <c r="O4" s="2" t="s">
        <v>20</v>
      </c>
    </row>
    <row r="5" spans="1:15" x14ac:dyDescent="0.2">
      <c r="A5">
        <v>6</v>
      </c>
      <c r="B5" s="5">
        <v>44157.904849537001</v>
      </c>
      <c r="C5" s="5">
        <v>44157.907696759299</v>
      </c>
      <c r="D5" s="2"/>
      <c r="E5" s="2" t="str">
        <f>VLOOKUP(Table1[[#This Row],[Nbloco]],Blocos!A$1:B$5,2,FALSE)</f>
        <v>B. CUBAS</v>
      </c>
      <c r="F5" s="1">
        <v>4</v>
      </c>
      <c r="G5" s="9">
        <v>34</v>
      </c>
      <c r="H5" s="2" t="s">
        <v>25</v>
      </c>
      <c r="I5" s="9">
        <v>34</v>
      </c>
      <c r="J5" s="3" t="s">
        <v>10</v>
      </c>
      <c r="K5" s="2" t="s">
        <v>26</v>
      </c>
      <c r="L5" s="2" t="s">
        <v>27</v>
      </c>
      <c r="M5" s="2" t="s">
        <v>28</v>
      </c>
      <c r="N5" s="2" t="s">
        <v>29</v>
      </c>
      <c r="O5" s="2" t="s">
        <v>30</v>
      </c>
    </row>
    <row r="6" spans="1:15" x14ac:dyDescent="0.2">
      <c r="A6">
        <v>5</v>
      </c>
      <c r="B6" s="5">
        <v>44157.9057060185</v>
      </c>
      <c r="C6" s="5">
        <v>44157.907384259299</v>
      </c>
      <c r="D6" s="2"/>
      <c r="E6" s="2" t="str">
        <f>VLOOKUP(Table1[[#This Row],[Nbloco]],Blocos!A$1:B$5,2,FALSE)</f>
        <v>BENTINHO</v>
      </c>
      <c r="F6" s="1">
        <v>2</v>
      </c>
      <c r="G6" s="9">
        <v>14</v>
      </c>
      <c r="H6" s="2" t="s">
        <v>21</v>
      </c>
      <c r="I6" s="9">
        <v>11</v>
      </c>
      <c r="J6" s="3" t="s">
        <v>10</v>
      </c>
      <c r="K6" s="2" t="s">
        <v>22</v>
      </c>
      <c r="L6" s="2" t="s">
        <v>23</v>
      </c>
      <c r="M6" s="2" t="s">
        <v>24</v>
      </c>
      <c r="N6" s="2"/>
      <c r="O6" s="2"/>
    </row>
    <row r="7" spans="1:15" x14ac:dyDescent="0.2">
      <c r="A7">
        <v>7</v>
      </c>
      <c r="B7" s="5">
        <v>44157.917152777802</v>
      </c>
      <c r="C7" s="5">
        <v>44157.918020833298</v>
      </c>
      <c r="D7" s="2"/>
      <c r="E7" s="2" t="str">
        <f>VLOOKUP(Table1[[#This Row],[Nbloco]],Blocos!A$1:B$5,2,FALSE)</f>
        <v>BENTINHO</v>
      </c>
      <c r="F7" s="1">
        <v>2</v>
      </c>
      <c r="G7" s="9">
        <v>31</v>
      </c>
      <c r="H7" s="2" t="s">
        <v>9</v>
      </c>
      <c r="I7" s="9">
        <v>40</v>
      </c>
      <c r="J7" s="3" t="s">
        <v>10</v>
      </c>
      <c r="K7" s="2" t="s">
        <v>14</v>
      </c>
      <c r="L7" s="2" t="s">
        <v>15</v>
      </c>
      <c r="M7" s="2" t="s">
        <v>31</v>
      </c>
      <c r="N7" s="2"/>
      <c r="O7" s="2"/>
    </row>
    <row r="8" spans="1:15" x14ac:dyDescent="0.2">
      <c r="A8">
        <v>8</v>
      </c>
      <c r="B8" s="5">
        <v>44157.937384259298</v>
      </c>
      <c r="C8" s="5">
        <v>44157.938750000001</v>
      </c>
      <c r="D8" s="2"/>
      <c r="E8" s="2" t="str">
        <f>VLOOKUP(Table1[[#This Row],[Nbloco]],Blocos!A$1:B$5,2,FALSE)</f>
        <v>QUINCAS</v>
      </c>
      <c r="F8" s="1">
        <v>5</v>
      </c>
      <c r="G8" s="9">
        <v>34</v>
      </c>
      <c r="H8" s="2" t="s">
        <v>32</v>
      </c>
      <c r="I8" s="9">
        <v>65</v>
      </c>
      <c r="J8" s="3" t="s">
        <v>10</v>
      </c>
      <c r="K8" s="2" t="s">
        <v>33</v>
      </c>
      <c r="L8" s="2" t="s">
        <v>34</v>
      </c>
      <c r="M8" s="2" t="s">
        <v>35</v>
      </c>
      <c r="N8" s="2"/>
      <c r="O8" s="2"/>
    </row>
    <row r="9" spans="1:15" x14ac:dyDescent="0.2">
      <c r="A9">
        <v>9</v>
      </c>
      <c r="B9" s="5">
        <v>44158.0132407407</v>
      </c>
      <c r="C9" s="5">
        <v>44158.014699074098</v>
      </c>
      <c r="D9" s="2"/>
      <c r="E9" s="2" t="str">
        <f>VLOOKUP(Table1[[#This Row],[Nbloco]],Blocos!A$1:B$5,2,FALSE)</f>
        <v>B. CUBAS</v>
      </c>
      <c r="F9" s="1">
        <v>4</v>
      </c>
      <c r="G9" s="9">
        <v>41</v>
      </c>
      <c r="H9" s="2" t="s">
        <v>36</v>
      </c>
      <c r="I9" s="9">
        <v>76</v>
      </c>
      <c r="J9" s="3" t="s">
        <v>10</v>
      </c>
      <c r="K9" s="2" t="s">
        <v>37</v>
      </c>
      <c r="L9" s="2" t="s">
        <v>38</v>
      </c>
      <c r="M9" s="2" t="s">
        <v>39</v>
      </c>
      <c r="N9" s="2"/>
      <c r="O9" s="2"/>
    </row>
    <row r="10" spans="1:15" x14ac:dyDescent="0.2">
      <c r="A10">
        <v>10</v>
      </c>
      <c r="B10" s="5">
        <v>44158.437164351897</v>
      </c>
      <c r="C10" s="5">
        <v>44158.438541666699</v>
      </c>
      <c r="D10" s="2"/>
      <c r="E10" s="2" t="str">
        <f>VLOOKUP(Table1[[#This Row],[Nbloco]],Blocos!A$1:B$5,2,FALSE)</f>
        <v>B. CUBAS</v>
      </c>
      <c r="F10" s="1">
        <v>4</v>
      </c>
      <c r="G10" s="9">
        <v>43</v>
      </c>
      <c r="H10" s="2" t="s">
        <v>40</v>
      </c>
      <c r="I10" s="9">
        <v>77</v>
      </c>
      <c r="J10" s="3" t="s">
        <v>10</v>
      </c>
      <c r="K10" s="2" t="s">
        <v>41</v>
      </c>
      <c r="L10" s="2" t="s">
        <v>42</v>
      </c>
      <c r="M10" s="2" t="s">
        <v>43</v>
      </c>
      <c r="N10" s="2" t="s">
        <v>44</v>
      </c>
      <c r="O10" s="2" t="s">
        <v>45</v>
      </c>
    </row>
    <row r="11" spans="1:15" x14ac:dyDescent="0.2">
      <c r="A11">
        <v>12</v>
      </c>
      <c r="B11" s="5">
        <v>44158.4397916667</v>
      </c>
      <c r="C11" s="5">
        <v>44158.446956018503</v>
      </c>
      <c r="D11" s="2"/>
      <c r="E11" s="2" t="str">
        <f>VLOOKUP(Table1[[#This Row],[Nbloco]],Blocos!A$1:B$5,2,FALSE)</f>
        <v>B. CUBAS</v>
      </c>
      <c r="F11" s="1">
        <v>4</v>
      </c>
      <c r="G11" s="9">
        <v>42</v>
      </c>
      <c r="H11" s="2" t="s">
        <v>50</v>
      </c>
      <c r="I11" s="9">
        <v>21</v>
      </c>
      <c r="J11" s="3" t="s">
        <v>10</v>
      </c>
      <c r="K11" s="2" t="s">
        <v>51</v>
      </c>
      <c r="L11" s="2" t="s">
        <v>52</v>
      </c>
      <c r="M11" s="2" t="s">
        <v>53</v>
      </c>
      <c r="N11" s="2"/>
      <c r="O11" s="2"/>
    </row>
    <row r="12" spans="1:15" x14ac:dyDescent="0.2">
      <c r="A12">
        <v>11</v>
      </c>
      <c r="B12" s="5">
        <v>44158.442199074103</v>
      </c>
      <c r="C12" s="5">
        <v>44158.443287037</v>
      </c>
      <c r="D12" s="2"/>
      <c r="E12" s="2" t="str">
        <f>VLOOKUP(Table1[[#This Row],[Nbloco]],Blocos!A$1:B$5,2,FALSE)</f>
        <v>CAPITU</v>
      </c>
      <c r="F12" s="1">
        <v>1</v>
      </c>
      <c r="G12" s="9">
        <v>51</v>
      </c>
      <c r="H12" s="2" t="s">
        <v>46</v>
      </c>
      <c r="I12" s="9">
        <v>59</v>
      </c>
      <c r="J12" s="3" t="s">
        <v>10</v>
      </c>
      <c r="K12" s="2" t="s">
        <v>47</v>
      </c>
      <c r="L12" s="2" t="s">
        <v>48</v>
      </c>
      <c r="M12" s="2" t="s">
        <v>49</v>
      </c>
      <c r="N12" s="2"/>
      <c r="O12" s="2"/>
    </row>
    <row r="13" spans="1:15" x14ac:dyDescent="0.2">
      <c r="A13">
        <v>13</v>
      </c>
      <c r="B13" s="5">
        <v>44158.445462962998</v>
      </c>
      <c r="C13" s="5">
        <v>44158.448194444398</v>
      </c>
      <c r="D13" s="2"/>
      <c r="E13" s="2" t="str">
        <f>VLOOKUP(Table1[[#This Row],[Nbloco]],Blocos!A$1:B$5,2,FALSE)</f>
        <v>CAPITU</v>
      </c>
      <c r="F13" s="1">
        <v>1</v>
      </c>
      <c r="G13" s="9">
        <v>31</v>
      </c>
      <c r="H13" s="2" t="s">
        <v>54</v>
      </c>
      <c r="I13" s="9">
        <v>31</v>
      </c>
      <c r="J13" s="3" t="s">
        <v>10</v>
      </c>
      <c r="K13" s="2" t="s">
        <v>55</v>
      </c>
      <c r="L13" s="2" t="s">
        <v>56</v>
      </c>
      <c r="M13" s="2" t="s">
        <v>57</v>
      </c>
      <c r="N13" s="2"/>
      <c r="O13" s="2"/>
    </row>
    <row r="14" spans="1:15" x14ac:dyDescent="0.2">
      <c r="A14">
        <v>14</v>
      </c>
      <c r="B14" s="5">
        <v>44158.5551851852</v>
      </c>
      <c r="C14" s="5">
        <v>44158.560393518499</v>
      </c>
      <c r="D14" s="2"/>
      <c r="E14" s="2" t="str">
        <f>VLOOKUP(Table1[[#This Row],[Nbloco]],Blocos!A$1:B$5,2,FALSE)</f>
        <v>QUINCAS</v>
      </c>
      <c r="F14" s="1">
        <v>5</v>
      </c>
      <c r="G14" s="9">
        <v>14</v>
      </c>
      <c r="H14" s="2" t="s">
        <v>58</v>
      </c>
      <c r="I14" s="9">
        <v>54</v>
      </c>
      <c r="J14" s="3" t="s">
        <v>10</v>
      </c>
      <c r="K14" s="2" t="s">
        <v>59</v>
      </c>
      <c r="L14" s="2" t="s">
        <v>60</v>
      </c>
      <c r="M14" s="2" t="s">
        <v>61</v>
      </c>
      <c r="N14" s="2"/>
      <c r="O14" s="2"/>
    </row>
    <row r="15" spans="1:15" x14ac:dyDescent="0.2">
      <c r="A15">
        <v>15</v>
      </c>
      <c r="B15" s="5">
        <v>44158.562256944402</v>
      </c>
      <c r="C15" s="5">
        <v>44158.563425925902</v>
      </c>
      <c r="D15" s="2"/>
      <c r="E15" s="2" t="str">
        <f>VLOOKUP(Table1[[#This Row],[Nbloco]],Blocos!A$1:B$5,2,FALSE)</f>
        <v xml:space="preserve">HELENA </v>
      </c>
      <c r="F15" s="1">
        <v>3</v>
      </c>
      <c r="G15" s="9">
        <v>54</v>
      </c>
      <c r="H15" s="2" t="s">
        <v>62</v>
      </c>
      <c r="I15" s="9">
        <v>0</v>
      </c>
      <c r="J15" s="3" t="s">
        <v>10</v>
      </c>
      <c r="K15" s="2" t="s">
        <v>63</v>
      </c>
      <c r="L15" s="2" t="s">
        <v>146</v>
      </c>
      <c r="M15" s="2" t="s">
        <v>64</v>
      </c>
      <c r="N15" s="2"/>
      <c r="O15" s="2"/>
    </row>
    <row r="16" spans="1:15" x14ac:dyDescent="0.2">
      <c r="A16">
        <v>16</v>
      </c>
      <c r="B16" s="5">
        <v>44158.606956018499</v>
      </c>
      <c r="C16" s="5">
        <v>44158.6078009259</v>
      </c>
      <c r="D16" s="2"/>
      <c r="E16" s="2" t="str">
        <f>VLOOKUP(Table1[[#This Row],[Nbloco]],Blocos!A$1:B$5,2,FALSE)</f>
        <v>B. CUBAS</v>
      </c>
      <c r="F16" s="1">
        <v>4</v>
      </c>
      <c r="G16" s="9">
        <v>53</v>
      </c>
      <c r="H16" s="2" t="s">
        <v>65</v>
      </c>
      <c r="I16" s="9">
        <v>64</v>
      </c>
      <c r="J16" s="3" t="s">
        <v>10</v>
      </c>
      <c r="K16" s="2" t="s">
        <v>66</v>
      </c>
      <c r="L16" s="2" t="s">
        <v>67</v>
      </c>
      <c r="M16" s="2" t="s">
        <v>68</v>
      </c>
      <c r="N16" s="2"/>
      <c r="O16" s="2"/>
    </row>
    <row r="17" spans="1:15" x14ac:dyDescent="0.2">
      <c r="A17">
        <v>17</v>
      </c>
      <c r="B17" s="5">
        <v>44158.622592592597</v>
      </c>
      <c r="C17" s="5">
        <v>44158.623032407399</v>
      </c>
      <c r="D17" s="2"/>
      <c r="E17" s="2" t="str">
        <f>VLOOKUP(Table1[[#This Row],[Nbloco]],Blocos!A$1:B$5,2,FALSE)</f>
        <v>QUINCAS</v>
      </c>
      <c r="F17" s="1">
        <v>5</v>
      </c>
      <c r="G17" s="9">
        <v>24</v>
      </c>
      <c r="H17" s="2" t="s">
        <v>69</v>
      </c>
      <c r="I17" s="9">
        <v>15</v>
      </c>
      <c r="J17" s="3" t="s">
        <v>10</v>
      </c>
      <c r="K17" s="2" t="s">
        <v>70</v>
      </c>
      <c r="L17" s="2" t="s">
        <v>71</v>
      </c>
      <c r="M17" s="2" t="s">
        <v>72</v>
      </c>
      <c r="N17" s="2"/>
      <c r="O17" s="2"/>
    </row>
    <row r="18" spans="1:15" x14ac:dyDescent="0.2">
      <c r="A18">
        <v>18</v>
      </c>
      <c r="B18" s="5">
        <v>44158.948437500003</v>
      </c>
      <c r="C18" s="5">
        <v>44158.949398148099</v>
      </c>
      <c r="D18" s="2"/>
      <c r="E18" s="2" t="str">
        <f>VLOOKUP(Table1[[#This Row],[Nbloco]],Blocos!A$1:B$5,2,FALSE)</f>
        <v>B. CUBAS</v>
      </c>
      <c r="F18" s="1">
        <v>4</v>
      </c>
      <c r="G18" s="9">
        <v>43</v>
      </c>
      <c r="H18" s="2" t="s">
        <v>40</v>
      </c>
      <c r="I18" s="9">
        <v>77</v>
      </c>
      <c r="J18" s="3" t="s">
        <v>10</v>
      </c>
      <c r="K18" s="2" t="s">
        <v>41</v>
      </c>
      <c r="L18" s="2" t="s">
        <v>42</v>
      </c>
      <c r="M18" s="2" t="s">
        <v>43</v>
      </c>
      <c r="N18" s="2" t="s">
        <v>44</v>
      </c>
      <c r="O18" s="2" t="s">
        <v>73</v>
      </c>
    </row>
    <row r="19" spans="1:15" x14ac:dyDescent="0.2">
      <c r="A19">
        <v>19</v>
      </c>
      <c r="B19" s="5">
        <v>44159.378518518497</v>
      </c>
      <c r="C19" s="5">
        <v>44159.380844907399</v>
      </c>
      <c r="D19" s="2"/>
      <c r="E19" s="2" t="str">
        <f>VLOOKUP(Table1[[#This Row],[Nbloco]],Blocos!A$1:B$5,2,FALSE)</f>
        <v>QUINCAS</v>
      </c>
      <c r="F19" s="1">
        <v>5</v>
      </c>
      <c r="G19" s="9">
        <v>4</v>
      </c>
      <c r="H19" s="2" t="s">
        <v>74</v>
      </c>
      <c r="I19" s="9">
        <v>68</v>
      </c>
      <c r="J19" s="3" t="s">
        <v>75</v>
      </c>
      <c r="K19" s="2" t="s">
        <v>76</v>
      </c>
      <c r="L19" s="2" t="s">
        <v>77</v>
      </c>
      <c r="M19" s="2" t="s">
        <v>78</v>
      </c>
      <c r="N19" s="2"/>
      <c r="O19" s="2"/>
    </row>
    <row r="20" spans="1:15" x14ac:dyDescent="0.2">
      <c r="A20">
        <v>20</v>
      </c>
      <c r="B20" s="5">
        <v>44159.586990740703</v>
      </c>
      <c r="C20" s="5">
        <v>44159.587210648097</v>
      </c>
      <c r="D20" s="2"/>
      <c r="E20" s="2" t="str">
        <f>VLOOKUP(Table1[[#This Row],[Nbloco]],Blocos!A$1:B$5,2,FALSE)</f>
        <v xml:space="preserve">HELENA </v>
      </c>
      <c r="F20" s="1">
        <v>3</v>
      </c>
      <c r="G20" s="9">
        <v>24</v>
      </c>
      <c r="H20" s="2" t="s">
        <v>79</v>
      </c>
      <c r="I20" s="9">
        <v>41</v>
      </c>
      <c r="J20" s="3" t="s">
        <v>10</v>
      </c>
      <c r="K20" s="2" t="s">
        <v>80</v>
      </c>
      <c r="L20" s="2" t="s">
        <v>81</v>
      </c>
      <c r="M20" s="2" t="s">
        <v>82</v>
      </c>
      <c r="N20" s="2" t="s">
        <v>83</v>
      </c>
      <c r="O20" s="2" t="s">
        <v>77</v>
      </c>
    </row>
    <row r="21" spans="1:15" x14ac:dyDescent="0.2">
      <c r="A21">
        <v>21</v>
      </c>
      <c r="B21" s="5">
        <v>44159.734456018501</v>
      </c>
      <c r="C21" s="5">
        <v>44159.735578703701</v>
      </c>
      <c r="D21" s="2"/>
      <c r="E21" s="2" t="str">
        <f>VLOOKUP(Table1[[#This Row],[Nbloco]],Blocos!A$1:B$5,2,FALSE)</f>
        <v>B. CUBAS</v>
      </c>
      <c r="F21" s="1">
        <v>4</v>
      </c>
      <c r="G21" s="9">
        <v>31</v>
      </c>
      <c r="H21" s="2" t="s">
        <v>84</v>
      </c>
      <c r="I21" s="9">
        <v>67</v>
      </c>
      <c r="J21" s="3" t="s">
        <v>10</v>
      </c>
      <c r="K21" s="2" t="s">
        <v>85</v>
      </c>
      <c r="L21" s="2" t="s">
        <v>86</v>
      </c>
      <c r="M21" s="2" t="s">
        <v>87</v>
      </c>
      <c r="N21" s="2"/>
      <c r="O21" s="2"/>
    </row>
    <row r="22" spans="1:15" x14ac:dyDescent="0.2">
      <c r="A22">
        <v>22</v>
      </c>
      <c r="B22" s="5">
        <v>44159.756874999999</v>
      </c>
      <c r="C22" s="5">
        <v>44159.759675925903</v>
      </c>
      <c r="D22" s="2"/>
      <c r="E22" s="2" t="str">
        <f>VLOOKUP(Table1[[#This Row],[Nbloco]],Blocos!A$1:B$5,2,FALSE)</f>
        <v>B. CUBAS</v>
      </c>
      <c r="F22" s="1">
        <v>4</v>
      </c>
      <c r="G22" s="9">
        <v>14</v>
      </c>
      <c r="H22" s="2" t="s">
        <v>88</v>
      </c>
      <c r="I22" s="9">
        <v>37</v>
      </c>
      <c r="J22" s="3" t="s">
        <v>75</v>
      </c>
      <c r="K22" s="2" t="s">
        <v>89</v>
      </c>
      <c r="L22" s="1" t="s">
        <v>90</v>
      </c>
      <c r="M22" s="2" t="s">
        <v>91</v>
      </c>
      <c r="N22" s="2"/>
      <c r="O22" s="2"/>
    </row>
    <row r="23" spans="1:15" x14ac:dyDescent="0.2">
      <c r="A23">
        <v>23</v>
      </c>
      <c r="B23" s="5">
        <v>44159.924965277802</v>
      </c>
      <c r="C23" s="5">
        <v>44159.927557870396</v>
      </c>
      <c r="D23" s="2"/>
      <c r="E23" s="2" t="str">
        <f>VLOOKUP(Table1[[#This Row],[Nbloco]],Blocos!A$1:B$5,2,FALSE)</f>
        <v>B. CUBAS</v>
      </c>
      <c r="F23" s="1">
        <v>4</v>
      </c>
      <c r="G23" s="9">
        <v>51</v>
      </c>
      <c r="H23" s="2" t="s">
        <v>92</v>
      </c>
      <c r="I23" s="9">
        <v>23</v>
      </c>
      <c r="J23" s="3" t="s">
        <v>10</v>
      </c>
      <c r="K23" s="2" t="s">
        <v>93</v>
      </c>
      <c r="L23" s="2" t="s">
        <v>94</v>
      </c>
      <c r="M23" s="2" t="s">
        <v>95</v>
      </c>
      <c r="N23" s="2" t="s">
        <v>96</v>
      </c>
      <c r="O23" s="2" t="s">
        <v>97</v>
      </c>
    </row>
    <row r="24" spans="1:15" x14ac:dyDescent="0.2">
      <c r="A24">
        <v>24</v>
      </c>
      <c r="B24" s="5">
        <v>44161.821018518502</v>
      </c>
      <c r="C24" s="5">
        <v>44161.823738425897</v>
      </c>
      <c r="D24" s="2"/>
      <c r="E24" s="2" t="str">
        <f>VLOOKUP(Table1[[#This Row],[Nbloco]],Blocos!A$1:B$5,2,FALSE)</f>
        <v>BENTINHO</v>
      </c>
      <c r="F24" s="1">
        <v>2</v>
      </c>
      <c r="G24" s="9">
        <v>24</v>
      </c>
      <c r="H24" s="2" t="s">
        <v>98</v>
      </c>
      <c r="I24" s="9">
        <v>53</v>
      </c>
      <c r="J24" s="3" t="s">
        <v>10</v>
      </c>
      <c r="K24" s="2" t="s">
        <v>99</v>
      </c>
      <c r="L24" s="2" t="s">
        <v>100</v>
      </c>
      <c r="M24" s="2" t="s">
        <v>101</v>
      </c>
      <c r="N24" s="2"/>
      <c r="O24" s="2"/>
    </row>
    <row r="25" spans="1:15" x14ac:dyDescent="0.2">
      <c r="A25">
        <v>25</v>
      </c>
      <c r="B25" s="5">
        <v>44161.919374999998</v>
      </c>
      <c r="C25" s="5">
        <v>44161.940532407403</v>
      </c>
      <c r="D25" s="2"/>
      <c r="E25" s="2" t="str">
        <f>VLOOKUP(Table1[[#This Row],[Nbloco]],Blocos!A$1:B$5,2,FALSE)</f>
        <v>B. CUBAS</v>
      </c>
      <c r="F25" s="1">
        <v>4</v>
      </c>
      <c r="G25" s="9">
        <v>33</v>
      </c>
      <c r="H25" s="2" t="s">
        <v>102</v>
      </c>
      <c r="I25" s="9">
        <v>36</v>
      </c>
      <c r="J25" s="3" t="s">
        <v>10</v>
      </c>
      <c r="K25" s="2" t="s">
        <v>103</v>
      </c>
      <c r="L25" s="2" t="s">
        <v>104</v>
      </c>
      <c r="M25" s="2" t="s">
        <v>105</v>
      </c>
      <c r="N25" s="2" t="s">
        <v>106</v>
      </c>
      <c r="O25" s="2" t="s">
        <v>107</v>
      </c>
    </row>
    <row r="26" spans="1:15" x14ac:dyDescent="0.2">
      <c r="A26">
        <v>26</v>
      </c>
      <c r="B26" s="5">
        <v>44162.558738425898</v>
      </c>
      <c r="C26" s="5">
        <v>44162.559363425898</v>
      </c>
      <c r="D26" s="2"/>
      <c r="E26" s="2" t="str">
        <f>VLOOKUP(Table1[[#This Row],[Nbloco]],Blocos!A$1:B$5,2,FALSE)</f>
        <v>QUINCAS</v>
      </c>
      <c r="F26" s="1">
        <v>5</v>
      </c>
      <c r="G26" s="9">
        <v>43</v>
      </c>
      <c r="H26" s="2" t="s">
        <v>108</v>
      </c>
      <c r="I26" s="9">
        <v>16</v>
      </c>
      <c r="J26" s="3" t="s">
        <v>10</v>
      </c>
      <c r="K26" s="2" t="s">
        <v>109</v>
      </c>
      <c r="L26" s="2" t="s">
        <v>110</v>
      </c>
      <c r="M26" s="2" t="s">
        <v>111</v>
      </c>
      <c r="N26" s="2"/>
      <c r="O26" s="2"/>
    </row>
    <row r="27" spans="1:15" x14ac:dyDescent="0.2">
      <c r="A27">
        <v>27</v>
      </c>
      <c r="B27" s="5">
        <v>44164.586585648103</v>
      </c>
      <c r="C27" s="5">
        <v>44164.590439814798</v>
      </c>
      <c r="D27" s="2"/>
      <c r="E27" s="2" t="str">
        <f>VLOOKUP(Table1[[#This Row],[Nbloco]],Blocos!A$1:B$5,2,FALSE)</f>
        <v>B. CUBAS</v>
      </c>
      <c r="F27" s="1">
        <v>4</v>
      </c>
      <c r="G27" s="9">
        <v>54</v>
      </c>
      <c r="H27" s="2" t="s">
        <v>112</v>
      </c>
      <c r="I27" s="9">
        <v>5</v>
      </c>
      <c r="J27" s="3" t="s">
        <v>10</v>
      </c>
      <c r="K27" s="2" t="s">
        <v>113</v>
      </c>
      <c r="L27" s="2" t="s">
        <v>114</v>
      </c>
      <c r="M27" s="2" t="s">
        <v>115</v>
      </c>
      <c r="N27" s="2"/>
      <c r="O27" s="2"/>
    </row>
    <row r="28" spans="1:15" x14ac:dyDescent="0.2">
      <c r="A28">
        <v>28</v>
      </c>
      <c r="B28" s="5">
        <v>44164.773148148102</v>
      </c>
      <c r="C28" s="5">
        <v>44164.778703703698</v>
      </c>
      <c r="D28" s="2"/>
      <c r="E28" s="2" t="str">
        <f>VLOOKUP(Table1[[#This Row],[Nbloco]],Blocos!A$1:B$5,2,FALSE)</f>
        <v>B. CUBAS</v>
      </c>
      <c r="F28" s="1">
        <v>4</v>
      </c>
      <c r="G28" s="9">
        <v>4</v>
      </c>
      <c r="H28" s="2" t="s">
        <v>116</v>
      </c>
      <c r="I28" s="9">
        <v>70</v>
      </c>
      <c r="J28" s="3" t="s">
        <v>10</v>
      </c>
      <c r="K28" s="2" t="s">
        <v>117</v>
      </c>
      <c r="L28" s="2" t="s">
        <v>118</v>
      </c>
      <c r="M28" s="2" t="s">
        <v>119</v>
      </c>
      <c r="N28" s="2" t="s">
        <v>120</v>
      </c>
      <c r="O28" s="2" t="s">
        <v>121</v>
      </c>
    </row>
    <row r="29" spans="1:15" x14ac:dyDescent="0.2">
      <c r="A29">
        <v>29</v>
      </c>
      <c r="B29" s="5">
        <v>44165.2573611111</v>
      </c>
      <c r="C29" s="5">
        <v>44165.259560185201</v>
      </c>
      <c r="D29" s="2"/>
      <c r="E29" s="2" t="str">
        <f>VLOOKUP(Table1[[#This Row],[Nbloco]],Blocos!A$1:B$5,2,FALSE)</f>
        <v>B. CUBAS</v>
      </c>
      <c r="F29" s="1">
        <v>4</v>
      </c>
      <c r="G29" s="9">
        <v>24</v>
      </c>
      <c r="H29" s="2" t="s">
        <v>122</v>
      </c>
      <c r="I29" s="9">
        <v>18</v>
      </c>
      <c r="J29" s="3" t="s">
        <v>10</v>
      </c>
      <c r="K29" s="2" t="s">
        <v>123</v>
      </c>
      <c r="L29" s="2" t="s">
        <v>124</v>
      </c>
      <c r="M29" s="2" t="s">
        <v>125</v>
      </c>
      <c r="N29" s="2"/>
      <c r="O29" s="2"/>
    </row>
    <row r="30" spans="1:15" x14ac:dyDescent="0.2">
      <c r="A30">
        <v>30</v>
      </c>
      <c r="B30" s="5">
        <v>44165.265335648102</v>
      </c>
      <c r="C30" s="5">
        <v>44165.2663425926</v>
      </c>
      <c r="D30" s="2"/>
      <c r="E30" s="2" t="str">
        <f>VLOOKUP(Table1[[#This Row],[Nbloco]],Blocos!A$1:B$5,2,FALSE)</f>
        <v xml:space="preserve">HELENA </v>
      </c>
      <c r="F30" s="1">
        <v>3</v>
      </c>
      <c r="G30" s="9">
        <v>43</v>
      </c>
      <c r="H30" s="2" t="s">
        <v>126</v>
      </c>
      <c r="I30" s="9">
        <v>19</v>
      </c>
      <c r="J30" s="3" t="s">
        <v>10</v>
      </c>
      <c r="K30" s="2" t="s">
        <v>127</v>
      </c>
      <c r="L30" s="2" t="s">
        <v>146</v>
      </c>
      <c r="M30" s="2" t="s">
        <v>128</v>
      </c>
      <c r="N30" s="2"/>
      <c r="O30" s="2"/>
    </row>
    <row r="31" spans="1:15" x14ac:dyDescent="0.2">
      <c r="A31">
        <v>31</v>
      </c>
      <c r="B31" s="5">
        <v>44165.4307638889</v>
      </c>
      <c r="C31" s="5">
        <v>44165.436261574097</v>
      </c>
      <c r="D31" s="2"/>
      <c r="E31" s="2" t="str">
        <f>VLOOKUP(Table1[[#This Row],[Nbloco]],Blocos!A$1:B$5,2,FALSE)</f>
        <v xml:space="preserve">HELENA </v>
      </c>
      <c r="F31" s="1">
        <v>3</v>
      </c>
      <c r="G31" s="9">
        <v>34</v>
      </c>
      <c r="H31" s="2" t="s">
        <v>129</v>
      </c>
      <c r="I31" s="9">
        <v>86</v>
      </c>
      <c r="J31" s="3" t="s">
        <v>10</v>
      </c>
      <c r="K31" s="2" t="s">
        <v>130</v>
      </c>
      <c r="L31" s="2" t="s">
        <v>131</v>
      </c>
      <c r="M31" s="2" t="s">
        <v>132</v>
      </c>
      <c r="N31" s="2"/>
      <c r="O31" s="2"/>
    </row>
    <row r="32" spans="1:15" x14ac:dyDescent="0.2">
      <c r="A32">
        <v>32</v>
      </c>
      <c r="B32" s="5">
        <v>44166.314629629604</v>
      </c>
      <c r="C32" s="5">
        <v>44166.3217939815</v>
      </c>
      <c r="D32" s="2"/>
      <c r="E32" s="2" t="str">
        <f>VLOOKUP(Table1[[#This Row],[Nbloco]],Blocos!A$1:B$5,2,FALSE)</f>
        <v>QUINCAS</v>
      </c>
      <c r="F32" s="1">
        <v>5</v>
      </c>
      <c r="G32" s="9">
        <v>13</v>
      </c>
      <c r="H32" s="2" t="s">
        <v>133</v>
      </c>
      <c r="I32" s="9">
        <v>17</v>
      </c>
      <c r="J32" s="3" t="s">
        <v>10</v>
      </c>
      <c r="K32" s="2" t="s">
        <v>134</v>
      </c>
      <c r="L32" s="2" t="s">
        <v>135</v>
      </c>
      <c r="M32" s="2" t="s">
        <v>136</v>
      </c>
      <c r="N32" s="2"/>
      <c r="O32" s="2"/>
    </row>
    <row r="33" spans="1:15" x14ac:dyDescent="0.2">
      <c r="A33" s="2"/>
      <c r="B33" s="5"/>
      <c r="C33" s="5"/>
      <c r="D33" s="2"/>
      <c r="E33" s="2"/>
      <c r="F33" s="2"/>
      <c r="H33" s="2"/>
      <c r="I33" s="3"/>
      <c r="J33" s="3"/>
      <c r="K33" s="2"/>
      <c r="L33" s="2"/>
      <c r="M33" s="2"/>
      <c r="N33" s="2"/>
      <c r="O33" s="2"/>
    </row>
  </sheetData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A86E-3B2A-3845-96B5-6963CF95921F}">
  <dimension ref="A1:N34"/>
  <sheetViews>
    <sheetView workbookViewId="0">
      <selection activeCell="K23" sqref="K23"/>
    </sheetView>
  </sheetViews>
  <sheetFormatPr baseColWidth="10" defaultRowHeight="15" x14ac:dyDescent="0.2"/>
  <cols>
    <col min="1" max="2" width="9.5" customWidth="1"/>
    <col min="3" max="3" width="30.5" customWidth="1"/>
    <col min="4" max="4" width="7.83203125" customWidth="1"/>
    <col min="5" max="5" width="12.5" customWidth="1"/>
    <col min="6" max="6" width="25.83203125" customWidth="1"/>
    <col min="7" max="7" width="14.6640625" customWidth="1"/>
  </cols>
  <sheetData>
    <row r="1" spans="1:7" x14ac:dyDescent="0.2">
      <c r="A1" s="6" t="s">
        <v>141</v>
      </c>
      <c r="B1" s="6" t="s">
        <v>147</v>
      </c>
      <c r="C1" s="6" t="s">
        <v>143</v>
      </c>
      <c r="D1" s="6" t="s">
        <v>144</v>
      </c>
      <c r="E1" s="7" t="s">
        <v>3</v>
      </c>
      <c r="F1" s="6" t="s">
        <v>4</v>
      </c>
      <c r="G1" s="6" t="s">
        <v>5</v>
      </c>
    </row>
    <row r="2" spans="1:7" x14ac:dyDescent="0.2">
      <c r="A2" s="8"/>
      <c r="B2" s="8"/>
      <c r="C2" s="8"/>
      <c r="D2" s="8"/>
      <c r="E2" s="8"/>
      <c r="F2" s="8"/>
      <c r="G2" s="8"/>
    </row>
    <row r="3" spans="1:7" x14ac:dyDescent="0.2">
      <c r="A3" s="8"/>
      <c r="B3" s="8"/>
      <c r="C3" s="8"/>
      <c r="D3" s="8"/>
      <c r="E3" s="8"/>
      <c r="F3" s="8"/>
      <c r="G3" s="8"/>
    </row>
    <row r="4" spans="1:7" x14ac:dyDescent="0.2">
      <c r="A4" s="8"/>
      <c r="B4" s="8"/>
      <c r="C4" s="8"/>
      <c r="D4" s="8"/>
      <c r="E4" s="8"/>
      <c r="F4" s="8"/>
      <c r="G4" s="8"/>
    </row>
    <row r="5" spans="1:7" x14ac:dyDescent="0.2">
      <c r="A5" s="8"/>
      <c r="B5" s="8"/>
      <c r="C5" s="8"/>
      <c r="D5" s="8"/>
      <c r="E5" s="8"/>
      <c r="F5" s="8"/>
      <c r="G5" s="8"/>
    </row>
    <row r="6" spans="1:7" x14ac:dyDescent="0.2">
      <c r="A6" s="8"/>
      <c r="B6" s="8"/>
      <c r="C6" s="8"/>
      <c r="D6" s="8"/>
      <c r="E6" s="8"/>
      <c r="F6" s="8"/>
      <c r="G6" s="8"/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8"/>
      <c r="B9" s="8"/>
      <c r="C9" s="8"/>
      <c r="D9" s="8"/>
      <c r="E9" s="8"/>
      <c r="F9" s="8"/>
      <c r="G9" s="8"/>
    </row>
    <row r="10" spans="1:7" x14ac:dyDescent="0.2">
      <c r="A10" s="8"/>
      <c r="B10" s="8"/>
      <c r="C10" s="8"/>
      <c r="D10" s="8"/>
      <c r="E10" s="8"/>
      <c r="F10" s="8"/>
      <c r="G10" s="8"/>
    </row>
    <row r="11" spans="1:7" x14ac:dyDescent="0.2">
      <c r="A11" s="8"/>
      <c r="B11" s="8"/>
      <c r="C11" s="8"/>
      <c r="D11" s="8"/>
      <c r="E11" s="8"/>
      <c r="F11" s="8"/>
      <c r="G11" s="8"/>
    </row>
    <row r="12" spans="1:7" x14ac:dyDescent="0.2">
      <c r="A12" s="8"/>
      <c r="B12" s="8"/>
      <c r="C12" s="8"/>
      <c r="D12" s="8"/>
      <c r="E12" s="8"/>
      <c r="F12" s="8"/>
      <c r="G12" s="8"/>
    </row>
    <row r="13" spans="1:7" x14ac:dyDescent="0.2">
      <c r="A13" s="8"/>
      <c r="B13" s="8"/>
      <c r="C13" s="8"/>
      <c r="D13" s="8"/>
      <c r="E13" s="8"/>
      <c r="F13" s="8"/>
      <c r="G13" s="8"/>
    </row>
    <row r="14" spans="1:7" x14ac:dyDescent="0.2">
      <c r="A14" s="8"/>
      <c r="B14" s="8"/>
      <c r="C14" s="8"/>
      <c r="D14" s="8"/>
      <c r="E14" s="8"/>
      <c r="F14" s="8"/>
      <c r="G14" s="8"/>
    </row>
    <row r="15" spans="1:7" x14ac:dyDescent="0.2">
      <c r="A15" s="8"/>
      <c r="B15" s="8"/>
      <c r="C15" s="8"/>
      <c r="D15" s="8"/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14" x14ac:dyDescent="0.2">
      <c r="A17" s="8"/>
      <c r="B17" s="8"/>
      <c r="C17" s="8"/>
      <c r="D17" s="8"/>
      <c r="E17" s="8"/>
      <c r="F17" s="8"/>
      <c r="G17" s="8"/>
    </row>
    <row r="18" spans="1:14" x14ac:dyDescent="0.2">
      <c r="A18" s="8"/>
      <c r="B18" s="8"/>
      <c r="C18" s="8"/>
      <c r="D18" s="8"/>
      <c r="E18" s="8"/>
      <c r="F18" s="8"/>
      <c r="G18" s="8"/>
    </row>
    <row r="19" spans="1:14" x14ac:dyDescent="0.2">
      <c r="A19" s="8"/>
      <c r="B19" s="8"/>
      <c r="C19" s="8"/>
      <c r="D19" s="8"/>
      <c r="E19" s="8"/>
      <c r="F19" s="8"/>
      <c r="G19" s="8"/>
    </row>
    <row r="20" spans="1:14" x14ac:dyDescent="0.2">
      <c r="A20" s="8"/>
      <c r="B20" s="8"/>
      <c r="C20" s="8"/>
      <c r="D20" s="8"/>
      <c r="E20" s="8"/>
      <c r="F20" s="8"/>
      <c r="G20" s="8"/>
    </row>
    <row r="21" spans="1:14" x14ac:dyDescent="0.2">
      <c r="A21" s="8"/>
      <c r="B21" s="8"/>
      <c r="C21" s="8"/>
      <c r="D21" s="8"/>
      <c r="E21" s="8"/>
      <c r="F21" s="8"/>
      <c r="G21" s="8"/>
    </row>
    <row r="22" spans="1:14" x14ac:dyDescent="0.2">
      <c r="A22" s="8"/>
      <c r="B22" s="8"/>
      <c r="C22" s="8"/>
      <c r="D22" s="8"/>
      <c r="E22" s="8"/>
      <c r="F22" s="8"/>
      <c r="G22" s="8"/>
      <c r="J22">
        <v>300</v>
      </c>
      <c r="K22">
        <v>320</v>
      </c>
      <c r="M22">
        <f>J23*K22</f>
        <v>96000</v>
      </c>
      <c r="N22">
        <f>M22/J22</f>
        <v>320</v>
      </c>
    </row>
    <row r="23" spans="1:14" x14ac:dyDescent="0.2">
      <c r="A23" s="8"/>
      <c r="B23" s="8"/>
      <c r="C23" s="8"/>
      <c r="D23" s="8"/>
      <c r="E23" s="8"/>
      <c r="F23" s="8"/>
      <c r="G23" s="8"/>
      <c r="J23">
        <v>300</v>
      </c>
      <c r="K23" t="s">
        <v>149</v>
      </c>
    </row>
    <row r="24" spans="1:14" x14ac:dyDescent="0.2">
      <c r="A24" s="8"/>
      <c r="B24" s="8"/>
      <c r="C24" s="8"/>
      <c r="D24" s="8"/>
      <c r="E24" s="8"/>
      <c r="F24" s="8"/>
      <c r="G24" s="8"/>
    </row>
    <row r="25" spans="1:14" x14ac:dyDescent="0.2">
      <c r="A25" s="8"/>
      <c r="B25" s="8"/>
      <c r="C25" s="8"/>
      <c r="D25" s="8"/>
      <c r="E25" s="8"/>
      <c r="F25" s="8"/>
      <c r="G25" s="8"/>
    </row>
    <row r="26" spans="1:14" x14ac:dyDescent="0.2">
      <c r="A26" s="8"/>
      <c r="B26" s="8"/>
      <c r="C26" s="8"/>
      <c r="D26" s="8"/>
      <c r="E26" s="8"/>
      <c r="F26" s="8"/>
      <c r="G26" s="8"/>
    </row>
    <row r="27" spans="1:14" x14ac:dyDescent="0.2">
      <c r="A27" s="8"/>
      <c r="B27" s="8"/>
      <c r="C27" s="8"/>
      <c r="D27" s="8"/>
      <c r="E27" s="8"/>
      <c r="F27" s="8"/>
      <c r="G27" s="8"/>
    </row>
    <row r="28" spans="1:14" x14ac:dyDescent="0.2">
      <c r="A28" s="8"/>
      <c r="B28" s="8"/>
      <c r="C28" s="8"/>
      <c r="D28" s="8"/>
      <c r="E28" s="8"/>
      <c r="F28" s="8"/>
      <c r="G28" s="8"/>
    </row>
    <row r="29" spans="1:14" x14ac:dyDescent="0.2">
      <c r="A29" s="8"/>
      <c r="B29" s="8"/>
      <c r="C29" s="8"/>
      <c r="D29" s="8"/>
      <c r="E29" s="8"/>
      <c r="F29" s="8"/>
      <c r="G29" s="8"/>
    </row>
    <row r="30" spans="1:14" x14ac:dyDescent="0.2">
      <c r="A30" s="8"/>
      <c r="B30" s="8"/>
      <c r="C30" s="8"/>
      <c r="D30" s="8"/>
      <c r="E30" s="8"/>
      <c r="F30" s="8"/>
      <c r="G30" s="8"/>
    </row>
    <row r="31" spans="1:14" x14ac:dyDescent="0.2">
      <c r="A31" s="8"/>
      <c r="B31" s="8"/>
      <c r="C31" s="8"/>
      <c r="D31" s="8"/>
      <c r="E31" s="8"/>
      <c r="F31" s="8"/>
      <c r="G31" s="8"/>
    </row>
    <row r="32" spans="1:14" x14ac:dyDescent="0.2">
      <c r="A32" s="8"/>
      <c r="B32" s="8"/>
      <c r="C32" s="8"/>
      <c r="D32" s="8"/>
      <c r="E32" s="8"/>
      <c r="F32" s="8"/>
      <c r="G32" s="8"/>
    </row>
    <row r="33" spans="1:7" x14ac:dyDescent="0.2">
      <c r="A33" s="8"/>
      <c r="B33" s="8"/>
      <c r="C33" s="8"/>
      <c r="D33" s="8"/>
      <c r="E33" s="8"/>
      <c r="F33" s="8"/>
      <c r="G33" s="8"/>
    </row>
    <row r="34" spans="1:7" x14ac:dyDescent="0.2">
      <c r="A34" s="8"/>
      <c r="B34" s="8"/>
      <c r="C34" s="8"/>
      <c r="D34" s="8"/>
      <c r="E34" s="8"/>
      <c r="F34" s="8"/>
      <c r="G34" s="8"/>
    </row>
  </sheetData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51BD-41C7-3B42-869B-FC09BE656F9D}">
  <dimension ref="A1:B5"/>
  <sheetViews>
    <sheetView workbookViewId="0">
      <selection activeCell="B5" sqref="B5"/>
    </sheetView>
  </sheetViews>
  <sheetFormatPr baseColWidth="10" defaultRowHeight="15" x14ac:dyDescent="0.2"/>
  <cols>
    <col min="2" max="2" width="19.83203125" customWidth="1"/>
  </cols>
  <sheetData>
    <row r="1" spans="1:2" x14ac:dyDescent="0.2">
      <c r="A1">
        <v>1</v>
      </c>
      <c r="B1" t="s">
        <v>137</v>
      </c>
    </row>
    <row r="2" spans="1:2" x14ac:dyDescent="0.2">
      <c r="A2">
        <v>2</v>
      </c>
      <c r="B2" t="s">
        <v>138</v>
      </c>
    </row>
    <row r="3" spans="1:2" x14ac:dyDescent="0.2">
      <c r="A3">
        <v>3</v>
      </c>
      <c r="B3" t="s">
        <v>139</v>
      </c>
    </row>
    <row r="4" spans="1:2" x14ac:dyDescent="0.2">
      <c r="A4">
        <v>4</v>
      </c>
      <c r="B4" t="s">
        <v>150</v>
      </c>
    </row>
    <row r="5" spans="1:2" x14ac:dyDescent="0.2">
      <c r="A5">
        <v>5</v>
      </c>
      <c r="B5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Sheet2</vt:lpstr>
      <vt:lpstr>Sheet1</vt:lpstr>
      <vt:lpstr>Planilha1</vt:lpstr>
      <vt:lpstr>Blocos</vt:lpstr>
      <vt:lpstr>Sheet2!Bloco</vt:lpstr>
      <vt:lpstr>Bloco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Alexandre Alves Danelon</cp:lastModifiedBy>
  <cp:lastPrinted>2021-02-22T11:43:13Z</cp:lastPrinted>
  <dcterms:created xsi:type="dcterms:W3CDTF">2021-02-14T22:45:13Z</dcterms:created>
  <dcterms:modified xsi:type="dcterms:W3CDTF">2021-02-22T11:44:17Z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