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lf-improve\Programmazione\Portfolio Tech\Excell\"/>
    </mc:Choice>
  </mc:AlternateContent>
  <xr:revisionPtr revIDLastSave="0" documentId="13_ncr:1_{8DE5425D-5A12-4BE6-A9A7-1DE5DB8540AA}" xr6:coauthVersionLast="47" xr6:coauthVersionMax="47" xr10:uidLastSave="{00000000-0000-0000-0000-000000000000}"/>
  <bookViews>
    <workbookView xWindow="-120" yWindow="-120" windowWidth="29040" windowHeight="15720" xr2:uid="{013A1950-253F-4C12-A655-62D406E2809B}"/>
  </bookViews>
  <sheets>
    <sheet name="Training" sheetId="1" r:id="rId1"/>
    <sheet name="Season &amp; Presea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" i="1"/>
  <c r="R24" i="2"/>
  <c r="S24" i="2"/>
  <c r="T24" i="2"/>
  <c r="U24" i="2"/>
  <c r="V24" i="2"/>
  <c r="N24" i="2"/>
  <c r="O24" i="2"/>
  <c r="Q24" i="2"/>
  <c r="H21" i="1"/>
  <c r="H22" i="1"/>
  <c r="H23" i="1"/>
  <c r="F23" i="1" s="1"/>
  <c r="H24" i="1"/>
  <c r="H25" i="1"/>
  <c r="F25" i="1" s="1"/>
  <c r="H26" i="1"/>
  <c r="F26" i="1" s="1"/>
  <c r="H27" i="1"/>
  <c r="H28" i="1"/>
  <c r="F28" i="1" s="1"/>
  <c r="H29" i="1"/>
  <c r="F29" i="1" s="1"/>
  <c r="H30" i="1"/>
  <c r="H31" i="1"/>
  <c r="H32" i="1"/>
  <c r="H33" i="1"/>
  <c r="H34" i="1"/>
  <c r="F34" i="1" s="1"/>
  <c r="H35" i="1"/>
  <c r="H20" i="1"/>
  <c r="F20" i="1" s="1"/>
  <c r="H10" i="1"/>
  <c r="H11" i="1"/>
  <c r="H12" i="1"/>
  <c r="H13" i="1"/>
  <c r="H14" i="1"/>
  <c r="H15" i="1"/>
  <c r="F15" i="1" s="1"/>
  <c r="H16" i="1"/>
  <c r="H17" i="1"/>
  <c r="F17" i="1" s="1"/>
  <c r="H18" i="1"/>
  <c r="F18" i="1" s="1"/>
  <c r="H19" i="1"/>
  <c r="H3" i="1"/>
  <c r="H4" i="1"/>
  <c r="H5" i="1"/>
  <c r="H6" i="1"/>
  <c r="H7" i="1"/>
  <c r="H8" i="1"/>
  <c r="F8" i="1" s="1"/>
  <c r="H9" i="1"/>
  <c r="F16" i="1"/>
  <c r="J42" i="2"/>
  <c r="I42" i="2"/>
  <c r="J40" i="2"/>
  <c r="I4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E46" i="1"/>
  <c r="D46" i="1"/>
  <c r="C46" i="1"/>
  <c r="D29" i="1"/>
  <c r="E3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E4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E36" i="2"/>
  <c r="F36" i="2"/>
  <c r="F34" i="2"/>
  <c r="E34" i="2"/>
  <c r="F31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J36" i="1"/>
  <c r="F21" i="1"/>
  <c r="F22" i="1"/>
  <c r="F24" i="1"/>
  <c r="F27" i="1"/>
  <c r="F30" i="1"/>
  <c r="F32" i="1"/>
  <c r="F33" i="1"/>
  <c r="F35" i="1"/>
  <c r="F4" i="1"/>
  <c r="F5" i="1"/>
  <c r="F6" i="1"/>
  <c r="F7" i="1"/>
  <c r="F9" i="1"/>
  <c r="F10" i="1"/>
  <c r="F11" i="1"/>
  <c r="F12" i="1"/>
  <c r="F13" i="1"/>
  <c r="F14" i="1"/>
  <c r="F19" i="1"/>
  <c r="F3" i="1"/>
  <c r="K24" i="2"/>
  <c r="L24" i="2"/>
  <c r="M24" i="2"/>
  <c r="X24" i="2"/>
  <c r="Y24" i="2"/>
  <c r="Z24" i="2"/>
  <c r="J24" i="2"/>
  <c r="I24" i="2"/>
  <c r="I38" i="1" l="1"/>
</calcChain>
</file>

<file path=xl/sharedStrings.xml><?xml version="1.0" encoding="utf-8"?>
<sst xmlns="http://schemas.openxmlformats.org/spreadsheetml/2006/main" count="586" uniqueCount="157">
  <si>
    <t>Francesco</t>
  </si>
  <si>
    <t>Mattia</t>
  </si>
  <si>
    <t>Riccardo</t>
  </si>
  <si>
    <t>No visita medica</t>
  </si>
  <si>
    <t xml:space="preserve"> </t>
  </si>
  <si>
    <t xml:space="preserve">37 - 134 </t>
  </si>
  <si>
    <t>109 - 43</t>
  </si>
  <si>
    <t>83-87</t>
  </si>
  <si>
    <t>74-54</t>
  </si>
  <si>
    <t>Tommaso</t>
  </si>
  <si>
    <t>Pietro</t>
  </si>
  <si>
    <t>57-71</t>
  </si>
  <si>
    <t>65 - 71</t>
  </si>
  <si>
    <t>45 - 71</t>
  </si>
  <si>
    <t>64 - 75</t>
  </si>
  <si>
    <t>37 - 105</t>
  </si>
  <si>
    <t>79 - 78</t>
  </si>
  <si>
    <t>80 - 50</t>
  </si>
  <si>
    <t>39 - 77</t>
  </si>
  <si>
    <t>Lissone U17S 8/12</t>
  </si>
  <si>
    <t>81-40</t>
  </si>
  <si>
    <t>Cardano U19S 20/12</t>
  </si>
  <si>
    <t>65 - 60</t>
  </si>
  <si>
    <t>80-82</t>
  </si>
  <si>
    <t>77-47</t>
  </si>
  <si>
    <t>FINALE TORNEO   5/1</t>
  </si>
  <si>
    <t>PRIMO TURNO   4/1</t>
  </si>
  <si>
    <t>112 - 50</t>
  </si>
  <si>
    <t>SECONDO TURNO  5/1</t>
  </si>
  <si>
    <t>92 - 79</t>
  </si>
  <si>
    <t>51 - 89</t>
  </si>
  <si>
    <t>62 - 72</t>
  </si>
  <si>
    <t>59 - 72</t>
  </si>
  <si>
    <t>57-81</t>
  </si>
  <si>
    <t>83-76</t>
  </si>
  <si>
    <t>40-68</t>
  </si>
  <si>
    <t>71-58</t>
  </si>
  <si>
    <t>42 - 86</t>
  </si>
  <si>
    <t>Erba U17S  2/03</t>
  </si>
  <si>
    <t>51-80</t>
  </si>
  <si>
    <t>14 - 0</t>
  </si>
  <si>
    <t>80-79</t>
  </si>
  <si>
    <t>10 - 5</t>
  </si>
  <si>
    <t>Luino 14/03</t>
  </si>
  <si>
    <t>GLV</t>
  </si>
  <si>
    <t>84-48</t>
  </si>
  <si>
    <t>71-77</t>
  </si>
  <si>
    <t>138-57</t>
  </si>
  <si>
    <t>3 - 0</t>
  </si>
  <si>
    <t>Roncaglia</t>
  </si>
  <si>
    <t>Vandelli</t>
  </si>
  <si>
    <t>Fontana</t>
  </si>
  <si>
    <t>Vecchi</t>
  </si>
  <si>
    <t>Bergamini</t>
  </si>
  <si>
    <t>Mantovani</t>
  </si>
  <si>
    <t>Cavazzuti</t>
  </si>
  <si>
    <t>Guerzoni</t>
  </si>
  <si>
    <t>Morselli</t>
  </si>
  <si>
    <t>Silvestri</t>
  </si>
  <si>
    <t>Messori</t>
  </si>
  <si>
    <t>Reggiani</t>
  </si>
  <si>
    <t>Ascari</t>
  </si>
  <si>
    <t>Borghi</t>
  </si>
  <si>
    <t>Neri</t>
  </si>
  <si>
    <t>Goldoni</t>
  </si>
  <si>
    <t>Esposito</t>
  </si>
  <si>
    <t>Sala</t>
  </si>
  <si>
    <t>Panini</t>
  </si>
  <si>
    <t>Morandi</t>
  </si>
  <si>
    <t>Lugli</t>
  </si>
  <si>
    <t>Barbieri</t>
  </si>
  <si>
    <t>Davide</t>
  </si>
  <si>
    <t>Manuel</t>
  </si>
  <si>
    <t>Giuseppe</t>
  </si>
  <si>
    <t>Antonio</t>
  </si>
  <si>
    <t>Nicola</t>
  </si>
  <si>
    <t>Michele</t>
  </si>
  <si>
    <t>Giacomo</t>
  </si>
  <si>
    <t>Alessandro</t>
  </si>
  <si>
    <t>Enea</t>
  </si>
  <si>
    <t>Vincenzo</t>
  </si>
  <si>
    <t>Samuel</t>
  </si>
  <si>
    <t>Giovanni</t>
  </si>
  <si>
    <t>Elia</t>
  </si>
  <si>
    <t>Samuele</t>
  </si>
  <si>
    <t>Alessio</t>
  </si>
  <si>
    <t>Ettore</t>
  </si>
  <si>
    <t>Diego</t>
  </si>
  <si>
    <t>Daniele</t>
  </si>
  <si>
    <t>Noah</t>
  </si>
  <si>
    <t>Thomas</t>
  </si>
  <si>
    <t>Nicolo</t>
  </si>
  <si>
    <t>First League</t>
  </si>
  <si>
    <t>U19B</t>
  </si>
  <si>
    <t>U19A</t>
  </si>
  <si>
    <t>U17A</t>
  </si>
  <si>
    <t>U15A</t>
  </si>
  <si>
    <t>U19C</t>
  </si>
  <si>
    <t>3: Double train session</t>
  </si>
  <si>
    <t>2: Training with Team B</t>
  </si>
  <si>
    <t>1: Training with Team A</t>
  </si>
  <si>
    <t>0: Absence</t>
  </si>
  <si>
    <t>Late</t>
  </si>
  <si>
    <t>Abbandon</t>
  </si>
  <si>
    <t>Rest</t>
  </si>
  <si>
    <t>Injury</t>
  </si>
  <si>
    <t xml:space="preserve">Legend: </t>
  </si>
  <si>
    <t>TOTAL</t>
  </si>
  <si>
    <t>Average</t>
  </si>
  <si>
    <t>#Training injury</t>
  </si>
  <si>
    <t>Total Training</t>
  </si>
  <si>
    <t>Training Team A</t>
  </si>
  <si>
    <t>#Absence</t>
  </si>
  <si>
    <t>% Presence</t>
  </si>
  <si>
    <t>Name</t>
  </si>
  <si>
    <t>Last name</t>
  </si>
  <si>
    <t>INJ</t>
  </si>
  <si>
    <t>GAME</t>
  </si>
  <si>
    <t>WEIGHTS</t>
  </si>
  <si>
    <t>TOURNAMENT</t>
  </si>
  <si>
    <t>#Player for the Game</t>
  </si>
  <si>
    <t>Result</t>
  </si>
  <si>
    <t>Firenze 27/10</t>
  </si>
  <si>
    <t>Parma 4/11</t>
  </si>
  <si>
    <t>Milano 11/11</t>
  </si>
  <si>
    <t>Padova 25/11</t>
  </si>
  <si>
    <t>Pavia 18/11</t>
  </si>
  <si>
    <t>Galliate 2/12</t>
  </si>
  <si>
    <t>Roma 13/01</t>
  </si>
  <si>
    <t>Torino 20/01</t>
  </si>
  <si>
    <t>Genova 16/12</t>
  </si>
  <si>
    <t>Firenze  27/01</t>
  </si>
  <si>
    <t>Milano 10/02</t>
  </si>
  <si>
    <t>Parma. 3/02</t>
  </si>
  <si>
    <t>Pavia 17/02</t>
  </si>
  <si>
    <t>Domodossola 24/02</t>
  </si>
  <si>
    <t>Azzate 17/03</t>
  </si>
  <si>
    <t>Cermenate 23/03</t>
  </si>
  <si>
    <t>Assago 26/09</t>
  </si>
  <si>
    <t>Biella 21/09</t>
  </si>
  <si>
    <t>Napoli U19 16/10</t>
  </si>
  <si>
    <t>Parma 5/10</t>
  </si>
  <si>
    <t>Legnano 18/10</t>
  </si>
  <si>
    <t>Varese U17G 29/11</t>
  </si>
  <si>
    <t>Lodi U19G 16/11</t>
  </si>
  <si>
    <t>Lisbona U17S 18/12</t>
  </si>
  <si>
    <t>Lainate U17G 9/01</t>
  </si>
  <si>
    <t>Preseason</t>
  </si>
  <si>
    <t>Season First Round</t>
  </si>
  <si>
    <t>Season Second Round</t>
  </si>
  <si>
    <t>#Total Game</t>
  </si>
  <si>
    <t>#Game Played</t>
  </si>
  <si>
    <t>Last Name</t>
  </si>
  <si>
    <t>Illness</t>
  </si>
  <si>
    <t>Out for the game</t>
  </si>
  <si>
    <t>PM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</si>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</sst>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 style="thick">
        <color auto="1"/>
      </right>
      <top style="mediumDashDot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1" xfId="0" applyNumberFormat="1" applyBorder="1"/>
    <xf numFmtId="0" fontId="0" fillId="3" borderId="0" xfId="0" applyFill="1"/>
    <xf numFmtId="0" fontId="3" fillId="0" borderId="5" xfId="0" applyFont="1" applyBorder="1"/>
    <xf numFmtId="0" fontId="2" fillId="0" borderId="7" xfId="0" applyFont="1" applyBorder="1"/>
    <xf numFmtId="0" fontId="0" fillId="4" borderId="0" xfId="0" applyFill="1"/>
    <xf numFmtId="0" fontId="0" fillId="8" borderId="5" xfId="0" applyFill="1" applyBorder="1"/>
    <xf numFmtId="0" fontId="0" fillId="8" borderId="6" xfId="0" applyFill="1" applyBorder="1"/>
    <xf numFmtId="0" fontId="0" fillId="8" borderId="4" xfId="0" applyFill="1" applyBorder="1"/>
    <xf numFmtId="0" fontId="0" fillId="8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Protection="1">
      <protection locked="0"/>
    </xf>
    <xf numFmtId="0" fontId="1" fillId="0" borderId="2" xfId="0" applyFont="1" applyBorder="1" applyProtection="1">
      <protection locked="0"/>
    </xf>
    <xf numFmtId="0" fontId="0" fillId="3" borderId="7" xfId="0" applyFill="1" applyBorder="1"/>
    <xf numFmtId="0" fontId="0" fillId="5" borderId="0" xfId="0" applyFill="1"/>
    <xf numFmtId="0" fontId="5" fillId="0" borderId="1" xfId="0" applyFont="1" applyBorder="1"/>
    <xf numFmtId="0" fontId="0" fillId="9" borderId="0" xfId="0" applyFill="1"/>
    <xf numFmtId="0" fontId="0" fillId="10" borderId="1" xfId="0" applyFill="1" applyBorder="1"/>
    <xf numFmtId="16" fontId="0" fillId="9" borderId="1" xfId="0" applyNumberFormat="1" applyFill="1" applyBorder="1"/>
    <xf numFmtId="0" fontId="0" fillId="11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3" borderId="0" xfId="0" applyFill="1"/>
    <xf numFmtId="0" fontId="0" fillId="3" borderId="8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/>
    <xf numFmtId="0" fontId="6" fillId="0" borderId="1" xfId="0" applyFont="1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8" fillId="17" borderId="0" xfId="0" applyFont="1" applyFill="1"/>
    <xf numFmtId="0" fontId="0" fillId="10" borderId="1" xfId="0" applyFill="1" applyBorder="1" applyAlignment="1">
      <alignment horizontal="center"/>
    </xf>
    <xf numFmtId="0" fontId="3" fillId="0" borderId="7" xfId="0" applyFont="1" applyBorder="1"/>
    <xf numFmtId="0" fontId="0" fillId="11" borderId="1" xfId="0" applyFill="1" applyBorder="1"/>
    <xf numFmtId="0" fontId="0" fillId="18" borderId="1" xfId="0" applyFill="1" applyBorder="1"/>
    <xf numFmtId="0" fontId="4" fillId="7" borderId="1" xfId="0" applyFont="1" applyFill="1" applyBorder="1"/>
    <xf numFmtId="0" fontId="0" fillId="2" borderId="1" xfId="0" applyFill="1" applyBorder="1"/>
    <xf numFmtId="0" fontId="0" fillId="15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4" borderId="1" xfId="0" applyFill="1" applyBorder="1"/>
    <xf numFmtId="0" fontId="4" fillId="0" borderId="1" xfId="0" applyFont="1" applyBorder="1"/>
    <xf numFmtId="0" fontId="4" fillId="3" borderId="1" xfId="0" applyFont="1" applyFill="1" applyBorder="1"/>
    <xf numFmtId="0" fontId="0" fillId="12" borderId="1" xfId="0" applyFill="1" applyBorder="1"/>
    <xf numFmtId="0" fontId="0" fillId="16" borderId="1" xfId="0" applyFill="1" applyBorder="1"/>
    <xf numFmtId="0" fontId="0" fillId="13" borderId="1" xfId="0" applyFill="1" applyBorder="1"/>
    <xf numFmtId="0" fontId="0" fillId="0" borderId="13" xfId="0" applyBorder="1"/>
    <xf numFmtId="0" fontId="1" fillId="0" borderId="5" xfId="0" applyFont="1" applyBorder="1"/>
    <xf numFmtId="0" fontId="1" fillId="0" borderId="6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19" borderId="0" xfId="0" applyFont="1" applyFill="1"/>
    <xf numFmtId="0" fontId="1" fillId="16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1" borderId="0" xfId="0" applyFont="1" applyFill="1"/>
    <xf numFmtId="0" fontId="1" fillId="0" borderId="0" xfId="0" applyFont="1"/>
    <xf numFmtId="0" fontId="1" fillId="2" borderId="0" xfId="0" applyFont="1" applyFill="1"/>
    <xf numFmtId="0" fontId="1" fillId="8" borderId="0" xfId="0" applyFont="1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3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2" fillId="0" borderId="28" xfId="0" applyFont="1" applyBorder="1"/>
    <xf numFmtId="0" fontId="13" fillId="0" borderId="28" xfId="0" applyFont="1" applyBorder="1" applyAlignment="1">
      <alignment horizontal="center"/>
    </xf>
    <xf numFmtId="0" fontId="10" fillId="0" borderId="0" xfId="0" applyFont="1"/>
    <xf numFmtId="0" fontId="14" fillId="6" borderId="0" xfId="0" applyFont="1" applyFill="1"/>
    <xf numFmtId="0" fontId="14" fillId="7" borderId="0" xfId="0" applyFont="1" applyFill="1"/>
    <xf numFmtId="0" fontId="8" fillId="7" borderId="1" xfId="0" applyFont="1" applyFill="1" applyBorder="1"/>
    <xf numFmtId="0" fontId="8" fillId="19" borderId="1" xfId="0" applyFont="1" applyFill="1" applyBorder="1"/>
    <xf numFmtId="0" fontId="1" fillId="18" borderId="0" xfId="0" applyFont="1" applyFill="1"/>
    <xf numFmtId="0" fontId="15" fillId="0" borderId="27" xfId="0" applyFont="1" applyBorder="1"/>
    <xf numFmtId="0" fontId="14" fillId="0" borderId="5" xfId="0" applyFont="1" applyBorder="1"/>
    <xf numFmtId="0" fontId="14" fillId="0" borderId="7" xfId="0" applyFont="1" applyBorder="1"/>
    <xf numFmtId="10" fontId="0" fillId="0" borderId="7" xfId="0" applyNumberFormat="1" applyBorder="1"/>
  </cellXfs>
  <cellStyles count="1">
    <cellStyle name="Normal" xfId="0" builtinId="0"/>
  </cellStyles>
  <dxfs count="11">
    <dxf>
      <fill>
        <patternFill>
          <bgColor theme="5" tint="0.39994506668294322"/>
        </patternFill>
      </fill>
    </dxf>
    <dxf>
      <font>
        <strike val="0"/>
        <color theme="0"/>
      </font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AD47-B1F5-4BFE-A0CE-71B1DC0DB900}">
  <dimension ref="A1:GI47"/>
  <sheetViews>
    <sheetView showGridLines="0" tabSelected="1" zoomScale="90" zoomScaleNormal="90" workbookViewId="0">
      <pane xSplit="1" topLeftCell="B1" activePane="topRight" state="frozen"/>
      <selection pane="topRight" activeCell="G7" sqref="G7"/>
    </sheetView>
  </sheetViews>
  <sheetFormatPr defaultRowHeight="15" x14ac:dyDescent="0.25"/>
  <cols>
    <col min="3" max="3" width="12.7109375" bestFit="1" customWidth="1"/>
    <col min="5" max="5" width="12.7109375" bestFit="1" customWidth="1"/>
    <col min="6" max="6" width="11" bestFit="1" customWidth="1"/>
    <col min="8" max="8" width="15" bestFit="1" customWidth="1"/>
    <col min="12" max="12" width="11.5703125" bestFit="1" customWidth="1"/>
    <col min="13" max="13" width="10.7109375" bestFit="1" customWidth="1"/>
    <col min="132" max="133" width="13.85546875" bestFit="1" customWidth="1"/>
  </cols>
  <sheetData>
    <row r="1" spans="1:191" ht="18" thickBot="1" x14ac:dyDescent="0.35">
      <c r="D1" s="100"/>
    </row>
    <row r="2" spans="1:191" ht="16.5" thickTop="1" thickBot="1" x14ac:dyDescent="0.3">
      <c r="A2" s="60" t="s">
        <v>115</v>
      </c>
      <c r="B2" s="61" t="s">
        <v>114</v>
      </c>
      <c r="C2" s="9" t="s">
        <v>113</v>
      </c>
      <c r="D2" s="8" t="s">
        <v>112</v>
      </c>
      <c r="E2" s="9" t="s">
        <v>111</v>
      </c>
      <c r="F2" s="9" t="s">
        <v>110</v>
      </c>
      <c r="H2" s="45" t="s">
        <v>109</v>
      </c>
      <c r="J2" s="6">
        <v>45170</v>
      </c>
      <c r="K2" s="6">
        <v>45173</v>
      </c>
      <c r="L2" s="6">
        <v>45174</v>
      </c>
      <c r="M2" s="6">
        <v>45175</v>
      </c>
      <c r="N2" s="6">
        <v>45177</v>
      </c>
      <c r="O2" s="6">
        <v>45180</v>
      </c>
      <c r="P2" s="6">
        <v>45181</v>
      </c>
      <c r="Q2" s="6">
        <v>45183</v>
      </c>
      <c r="R2" s="6">
        <v>45184</v>
      </c>
      <c r="S2" s="6">
        <v>45187</v>
      </c>
      <c r="T2" s="6">
        <v>45189</v>
      </c>
      <c r="U2" s="6">
        <v>45190</v>
      </c>
      <c r="V2" s="6">
        <v>45194</v>
      </c>
      <c r="W2" s="6">
        <v>45197</v>
      </c>
      <c r="X2" s="6">
        <v>45198</v>
      </c>
      <c r="Y2" s="6">
        <v>45200</v>
      </c>
      <c r="Z2" s="6">
        <v>45201</v>
      </c>
      <c r="AA2" s="6">
        <v>45203</v>
      </c>
      <c r="AB2" s="6">
        <v>45205</v>
      </c>
      <c r="AC2" s="6">
        <v>45218</v>
      </c>
      <c r="AD2" s="6">
        <v>45219</v>
      </c>
      <c r="AE2" s="6">
        <v>45221</v>
      </c>
      <c r="AF2" s="6">
        <v>45222</v>
      </c>
      <c r="AG2" s="6">
        <v>45224</v>
      </c>
      <c r="AH2" s="6">
        <v>45225</v>
      </c>
      <c r="AI2" s="6">
        <v>45226</v>
      </c>
      <c r="AJ2" s="6">
        <v>45229</v>
      </c>
      <c r="AK2" s="6">
        <v>45230</v>
      </c>
      <c r="AL2" s="6">
        <v>45231</v>
      </c>
      <c r="AM2" s="6">
        <v>45233</v>
      </c>
      <c r="AN2" s="6">
        <v>45236</v>
      </c>
      <c r="AO2" s="6">
        <v>45237</v>
      </c>
      <c r="AP2" s="6">
        <v>45239</v>
      </c>
      <c r="AQ2" s="6">
        <v>45240</v>
      </c>
      <c r="AR2" s="6">
        <v>45244</v>
      </c>
      <c r="AS2" s="24">
        <v>45245</v>
      </c>
      <c r="AT2" s="6">
        <v>45247</v>
      </c>
      <c r="AU2" s="6">
        <v>45250</v>
      </c>
      <c r="AV2" s="6">
        <v>45251</v>
      </c>
      <c r="AW2" s="6">
        <v>45252</v>
      </c>
      <c r="AX2" s="6">
        <v>45253</v>
      </c>
      <c r="AY2" s="6">
        <v>45254</v>
      </c>
      <c r="AZ2" s="6">
        <v>45257</v>
      </c>
      <c r="BA2" s="6">
        <v>45260</v>
      </c>
      <c r="BB2" s="6">
        <v>45261</v>
      </c>
      <c r="BC2" s="6">
        <v>45265</v>
      </c>
      <c r="BD2" s="6">
        <v>45266</v>
      </c>
      <c r="BE2" s="6">
        <v>45269</v>
      </c>
      <c r="BF2" s="6">
        <v>45272</v>
      </c>
      <c r="BG2" s="6">
        <v>45273</v>
      </c>
      <c r="BH2" s="6">
        <v>45275</v>
      </c>
      <c r="BI2" s="6">
        <v>45281</v>
      </c>
      <c r="BJ2" s="6">
        <v>45282</v>
      </c>
      <c r="BK2" s="6">
        <v>45287</v>
      </c>
      <c r="BL2" s="6">
        <v>45288</v>
      </c>
      <c r="BM2" s="6">
        <v>45289</v>
      </c>
      <c r="BN2" s="6">
        <v>45290</v>
      </c>
      <c r="BO2" s="6">
        <v>45291</v>
      </c>
      <c r="BP2" s="6">
        <v>44928</v>
      </c>
      <c r="BQ2" s="6">
        <v>44929</v>
      </c>
      <c r="BR2" s="6">
        <v>45301</v>
      </c>
      <c r="BS2" s="6">
        <v>45302</v>
      </c>
      <c r="BT2" s="6">
        <v>45304</v>
      </c>
      <c r="BU2" s="6">
        <v>45307</v>
      </c>
      <c r="BV2" s="6">
        <v>45308</v>
      </c>
      <c r="BW2" s="6">
        <v>45309</v>
      </c>
      <c r="BX2" s="6">
        <v>45310</v>
      </c>
      <c r="BY2" s="6">
        <v>45313</v>
      </c>
      <c r="BZ2" s="6">
        <v>45314</v>
      </c>
      <c r="CA2" s="6">
        <v>45315</v>
      </c>
      <c r="CB2" s="6">
        <v>45316</v>
      </c>
      <c r="CC2" s="6">
        <v>45321</v>
      </c>
      <c r="CD2" s="6">
        <v>45322</v>
      </c>
      <c r="CE2" s="6">
        <v>45323</v>
      </c>
      <c r="CF2" s="6">
        <v>45324</v>
      </c>
      <c r="CG2" s="6">
        <v>45328</v>
      </c>
      <c r="CH2" s="6">
        <v>45329</v>
      </c>
      <c r="CI2" s="6">
        <v>45330</v>
      </c>
      <c r="CJ2" s="6">
        <v>45331</v>
      </c>
      <c r="CK2" s="6">
        <v>45334</v>
      </c>
      <c r="CL2" s="6">
        <v>45335</v>
      </c>
      <c r="CM2" s="6">
        <v>45336</v>
      </c>
      <c r="CN2" s="6">
        <v>45337</v>
      </c>
      <c r="CO2" s="6">
        <v>45338</v>
      </c>
      <c r="CP2" s="6">
        <v>45341</v>
      </c>
      <c r="CQ2" s="6">
        <v>45342</v>
      </c>
      <c r="CR2" s="6">
        <v>45343</v>
      </c>
      <c r="CS2" s="6">
        <v>45344</v>
      </c>
      <c r="CT2" s="6">
        <v>45345</v>
      </c>
      <c r="CU2" s="6">
        <v>45347</v>
      </c>
      <c r="CV2" s="6">
        <v>45348</v>
      </c>
      <c r="CW2" s="6">
        <v>45349</v>
      </c>
      <c r="CX2" s="6">
        <v>45350</v>
      </c>
      <c r="CY2" s="6">
        <v>45351</v>
      </c>
      <c r="CZ2" s="6">
        <v>45352</v>
      </c>
      <c r="DA2" s="6">
        <v>45354</v>
      </c>
      <c r="DB2" s="6">
        <v>45355</v>
      </c>
      <c r="DC2" s="6">
        <v>45356</v>
      </c>
      <c r="DD2" s="6">
        <v>45357</v>
      </c>
      <c r="DE2" s="6">
        <v>45358</v>
      </c>
      <c r="DF2" s="6">
        <v>45359</v>
      </c>
      <c r="DG2" s="6">
        <v>45360</v>
      </c>
      <c r="DH2" s="6">
        <v>45361</v>
      </c>
      <c r="DI2" s="6">
        <v>45362</v>
      </c>
      <c r="DJ2" s="6">
        <v>45363</v>
      </c>
      <c r="DK2" s="6">
        <v>45364</v>
      </c>
      <c r="DL2" s="6">
        <v>45365</v>
      </c>
      <c r="DM2" s="6">
        <v>45366</v>
      </c>
      <c r="DN2" s="6">
        <v>45367</v>
      </c>
      <c r="DO2" s="6">
        <v>45368</v>
      </c>
      <c r="DP2" s="6">
        <v>45369</v>
      </c>
      <c r="DQ2" s="6">
        <v>45370</v>
      </c>
      <c r="DR2" s="6">
        <v>45371</v>
      </c>
      <c r="DS2" s="6">
        <v>45372</v>
      </c>
      <c r="DT2" s="6">
        <v>45373</v>
      </c>
      <c r="DU2" s="6">
        <v>45374</v>
      </c>
      <c r="DV2" s="6">
        <v>45375</v>
      </c>
      <c r="DW2" s="6">
        <v>45376</v>
      </c>
      <c r="DX2" s="6">
        <v>45377</v>
      </c>
      <c r="DY2" s="6">
        <v>45378</v>
      </c>
      <c r="DZ2" s="6">
        <v>45379</v>
      </c>
      <c r="EA2" s="6">
        <v>45380</v>
      </c>
      <c r="EB2" s="6">
        <v>45381</v>
      </c>
      <c r="EC2" s="6">
        <v>45382</v>
      </c>
    </row>
    <row r="3" spans="1:191" ht="16.5" thickTop="1" thickBot="1" x14ac:dyDescent="0.3">
      <c r="A3" s="3" t="s">
        <v>49</v>
      </c>
      <c r="B3" s="4" t="s">
        <v>71</v>
      </c>
      <c r="C3" s="109">
        <f xml:space="preserve">  ROUND(((F3 - D3 - H3)/(F3 - H3)), 1)</f>
        <v>1</v>
      </c>
      <c r="D3" s="3">
        <f>COUNTIFS(J3:EC3, "=0" )</f>
        <v>4</v>
      </c>
      <c r="E3" s="5">
        <f>COUNTIFS(J3:EC3, "=1") + COUNTIFS(J3:EC3, "=3")</f>
        <v>78</v>
      </c>
      <c r="F3" s="5">
        <f>COUNTIFS(J3:EC3, "=1") + COUNTIFS(J3:EC3, "=2") + ( 2 * COUNTIFS(J3:EC3, "=3")) + COUNTIFS(J3:EC3, "=0") + H3</f>
        <v>105</v>
      </c>
      <c r="H3" s="1">
        <f t="shared" ref="H3:H19" si="0">COUNTIFS(K3:GI3, "INJ")</f>
        <v>14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0</v>
      </c>
      <c r="AP3" s="1">
        <v>1</v>
      </c>
      <c r="AQ3" s="1">
        <v>1</v>
      </c>
      <c r="AR3" s="1">
        <v>1</v>
      </c>
      <c r="AS3" s="1"/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46"/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32" t="s">
        <v>116</v>
      </c>
      <c r="BL3" s="32" t="s">
        <v>116</v>
      </c>
      <c r="BM3" s="32" t="s">
        <v>116</v>
      </c>
      <c r="BN3" s="32" t="s">
        <v>116</v>
      </c>
      <c r="BO3" s="32" t="s">
        <v>116</v>
      </c>
      <c r="BP3" s="32" t="s">
        <v>116</v>
      </c>
      <c r="BQ3" s="32" t="s">
        <v>116</v>
      </c>
      <c r="BR3" s="32" t="s">
        <v>116</v>
      </c>
      <c r="BS3" s="32" t="s">
        <v>116</v>
      </c>
      <c r="BT3" s="32" t="s">
        <v>116</v>
      </c>
      <c r="BU3" s="32" t="s">
        <v>116</v>
      </c>
      <c r="BV3" s="32" t="s">
        <v>116</v>
      </c>
      <c r="BW3" s="32" t="s">
        <v>116</v>
      </c>
      <c r="BX3" s="32" t="s">
        <v>116</v>
      </c>
      <c r="BY3" s="1">
        <v>0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47">
        <v>2</v>
      </c>
      <c r="CJ3" s="1">
        <v>1</v>
      </c>
      <c r="CK3" s="1">
        <v>1</v>
      </c>
      <c r="CL3" s="50"/>
      <c r="CM3" s="1">
        <v>1</v>
      </c>
      <c r="CN3" s="47">
        <v>2</v>
      </c>
      <c r="CO3" s="1">
        <v>1</v>
      </c>
      <c r="CP3" s="1">
        <v>1</v>
      </c>
      <c r="CQ3" s="1">
        <v>0</v>
      </c>
      <c r="CR3" s="50"/>
      <c r="CS3" s="47">
        <v>2</v>
      </c>
      <c r="CT3" s="1">
        <v>1</v>
      </c>
      <c r="CU3" s="1">
        <v>1</v>
      </c>
      <c r="CV3" s="50"/>
      <c r="CW3" s="1">
        <v>1</v>
      </c>
      <c r="CX3" s="1">
        <v>1</v>
      </c>
      <c r="CY3" s="1">
        <v>1</v>
      </c>
      <c r="CZ3" s="47">
        <v>2</v>
      </c>
      <c r="DA3" s="1">
        <v>1</v>
      </c>
      <c r="DB3" s="50"/>
      <c r="DC3" s="47">
        <v>2</v>
      </c>
      <c r="DD3" s="1">
        <v>1</v>
      </c>
      <c r="DE3" s="1">
        <v>1</v>
      </c>
      <c r="DF3" s="1">
        <v>1</v>
      </c>
      <c r="DG3" s="50"/>
      <c r="DH3" s="50"/>
      <c r="DI3" s="1">
        <v>1</v>
      </c>
      <c r="DJ3" s="1">
        <v>1</v>
      </c>
      <c r="DK3" s="1">
        <v>1</v>
      </c>
      <c r="DL3" s="50"/>
      <c r="DM3" s="1" t="s">
        <v>117</v>
      </c>
      <c r="DN3" s="50"/>
      <c r="DO3" s="1" t="s">
        <v>117</v>
      </c>
      <c r="DP3" s="1">
        <v>1</v>
      </c>
      <c r="DQ3" s="1">
        <v>1</v>
      </c>
      <c r="DR3" s="50"/>
      <c r="DS3" s="47">
        <v>2</v>
      </c>
      <c r="DT3" s="47">
        <v>3</v>
      </c>
      <c r="DU3" s="1" t="s">
        <v>117</v>
      </c>
      <c r="DV3" s="50"/>
      <c r="DW3" s="50" t="s">
        <v>118</v>
      </c>
      <c r="DX3" s="47">
        <v>2</v>
      </c>
      <c r="DY3" s="50"/>
      <c r="DZ3" s="47">
        <v>2</v>
      </c>
      <c r="EA3" s="50"/>
      <c r="EB3" s="50"/>
      <c r="EC3" s="50"/>
    </row>
    <row r="4" spans="1:191" ht="16.5" thickTop="1" thickBot="1" x14ac:dyDescent="0.3">
      <c r="A4" s="3" t="s">
        <v>50</v>
      </c>
      <c r="B4" s="4" t="s">
        <v>72</v>
      </c>
      <c r="C4" s="109">
        <f t="shared" ref="C4:C35" si="1" xml:space="preserve">  ROUND(((F4 - D4 - H4)/(F4 - H4)), 1)</f>
        <v>1</v>
      </c>
      <c r="D4" s="3">
        <f t="shared" ref="D4:D35" si="2">COUNTIFS(J4:EC4, "=0" )</f>
        <v>0</v>
      </c>
      <c r="E4" s="5">
        <f>COUNTIFS(J4:EC4, "=1") + COUNTIFS(J4:EC4, "=3")</f>
        <v>105</v>
      </c>
      <c r="F4" s="5">
        <f t="shared" ref="F4:F35" si="3">COUNTIFS(J4:EC4, "=1") + COUNTIFS(J4:EC4, "=2") + ( 2 * COUNTIFS(J4:EC4, "=3")) + COUNTIFS(J4:EC4, "=0") + H4</f>
        <v>108</v>
      </c>
      <c r="H4" s="1">
        <f t="shared" si="0"/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51">
        <v>3</v>
      </c>
      <c r="AS4" s="1"/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46"/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50"/>
      <c r="CM4" s="1">
        <v>1</v>
      </c>
      <c r="CN4" s="1">
        <v>1</v>
      </c>
      <c r="CO4" s="47">
        <v>2</v>
      </c>
      <c r="CP4" s="1">
        <v>1</v>
      </c>
      <c r="CQ4" s="1">
        <v>1</v>
      </c>
      <c r="CR4" s="50"/>
      <c r="CS4" s="1">
        <v>1</v>
      </c>
      <c r="CT4" s="1">
        <v>1</v>
      </c>
      <c r="CU4" s="1">
        <v>1</v>
      </c>
      <c r="CV4" s="50"/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50"/>
      <c r="DC4" s="1">
        <v>1</v>
      </c>
      <c r="DD4" s="1">
        <v>1</v>
      </c>
      <c r="DE4" s="1">
        <v>1</v>
      </c>
      <c r="DF4" s="1">
        <v>1</v>
      </c>
      <c r="DG4" s="50"/>
      <c r="DH4" s="50"/>
      <c r="DI4" s="1">
        <v>1</v>
      </c>
      <c r="DJ4" s="1">
        <v>1</v>
      </c>
      <c r="DK4" s="1">
        <v>1</v>
      </c>
      <c r="DL4" s="50"/>
      <c r="DM4" s="1" t="s">
        <v>117</v>
      </c>
      <c r="DN4" s="50"/>
      <c r="DO4" s="1" t="s">
        <v>117</v>
      </c>
      <c r="DP4" s="1">
        <v>1</v>
      </c>
      <c r="DQ4" s="47">
        <v>3</v>
      </c>
      <c r="DR4" s="50"/>
      <c r="DS4" s="1">
        <v>1</v>
      </c>
      <c r="DT4" s="1">
        <v>1</v>
      </c>
      <c r="DU4" s="1" t="s">
        <v>117</v>
      </c>
      <c r="DV4" s="50"/>
      <c r="DW4" s="31">
        <v>1</v>
      </c>
      <c r="DX4" s="31">
        <v>1</v>
      </c>
      <c r="DY4" s="31">
        <v>1</v>
      </c>
      <c r="DZ4" s="50"/>
      <c r="EA4" s="31">
        <v>1</v>
      </c>
      <c r="EB4" s="1" t="s">
        <v>119</v>
      </c>
      <c r="EC4" s="1" t="s">
        <v>119</v>
      </c>
    </row>
    <row r="5" spans="1:191" ht="16.5" thickTop="1" thickBot="1" x14ac:dyDescent="0.3">
      <c r="A5" s="3" t="s">
        <v>51</v>
      </c>
      <c r="B5" s="4" t="s">
        <v>73</v>
      </c>
      <c r="C5" s="109">
        <f t="shared" si="1"/>
        <v>0.9</v>
      </c>
      <c r="D5" s="3">
        <f t="shared" si="2"/>
        <v>15</v>
      </c>
      <c r="E5" s="5">
        <f>COUNTIFS(J5:EC5, "=1") + COUNTIFS(J5:EC5, "=3")</f>
        <v>77</v>
      </c>
      <c r="F5" s="5">
        <f t="shared" si="3"/>
        <v>113</v>
      </c>
      <c r="H5" s="1">
        <f t="shared" si="0"/>
        <v>13</v>
      </c>
      <c r="J5" s="1">
        <v>1</v>
      </c>
      <c r="K5" s="1">
        <v>0</v>
      </c>
      <c r="L5" s="1">
        <v>0</v>
      </c>
      <c r="M5" s="51">
        <v>3</v>
      </c>
      <c r="N5" s="1">
        <v>1</v>
      </c>
      <c r="O5" s="48">
        <v>1</v>
      </c>
      <c r="P5" s="1">
        <v>1</v>
      </c>
      <c r="Q5" s="1">
        <v>1</v>
      </c>
      <c r="R5" s="33">
        <v>1</v>
      </c>
      <c r="S5" s="33">
        <v>1</v>
      </c>
      <c r="T5" s="1">
        <v>0</v>
      </c>
      <c r="U5" s="1">
        <v>1</v>
      </c>
      <c r="V5" s="1">
        <v>0</v>
      </c>
      <c r="W5" s="1">
        <v>1</v>
      </c>
      <c r="X5" s="33">
        <v>1</v>
      </c>
      <c r="Y5" s="33">
        <v>1</v>
      </c>
      <c r="Z5" s="1">
        <v>1</v>
      </c>
      <c r="AA5" s="33">
        <v>1</v>
      </c>
      <c r="AB5" s="33">
        <v>1</v>
      </c>
      <c r="AC5" s="33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32" t="s">
        <v>116</v>
      </c>
      <c r="AL5" s="32" t="s">
        <v>116</v>
      </c>
      <c r="AM5" s="32" t="s">
        <v>116</v>
      </c>
      <c r="AN5" s="32" t="s">
        <v>116</v>
      </c>
      <c r="AO5" s="32" t="s">
        <v>116</v>
      </c>
      <c r="AP5" s="51">
        <v>3</v>
      </c>
      <c r="AQ5" s="51">
        <v>3</v>
      </c>
      <c r="AR5" s="1">
        <v>1</v>
      </c>
      <c r="AS5" s="1"/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46"/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1</v>
      </c>
      <c r="BN5" s="1">
        <v>1</v>
      </c>
      <c r="BO5" s="1">
        <v>1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3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47">
        <v>2</v>
      </c>
      <c r="CJ5" s="1">
        <v>1</v>
      </c>
      <c r="CK5" s="1">
        <v>1</v>
      </c>
      <c r="CL5" s="50"/>
      <c r="CM5" s="1">
        <v>1</v>
      </c>
      <c r="CN5" s="47">
        <v>2</v>
      </c>
      <c r="CO5" s="1">
        <v>1</v>
      </c>
      <c r="CP5" s="1">
        <v>1</v>
      </c>
      <c r="CQ5" s="1">
        <v>1</v>
      </c>
      <c r="CR5" s="50"/>
      <c r="CS5" s="1">
        <v>1</v>
      </c>
      <c r="CT5" s="1">
        <v>1</v>
      </c>
      <c r="CU5" s="1">
        <v>1</v>
      </c>
      <c r="CV5" s="50"/>
      <c r="CW5" s="47">
        <v>3</v>
      </c>
      <c r="CX5" s="1">
        <v>1</v>
      </c>
      <c r="CY5" s="1">
        <v>1</v>
      </c>
      <c r="CZ5" s="1">
        <v>1</v>
      </c>
      <c r="DA5" s="1">
        <v>1</v>
      </c>
      <c r="DB5" s="50"/>
      <c r="DC5" s="32" t="s">
        <v>116</v>
      </c>
      <c r="DD5" s="32" t="s">
        <v>116</v>
      </c>
      <c r="DE5" s="32" t="s">
        <v>116</v>
      </c>
      <c r="DF5" s="32" t="s">
        <v>116</v>
      </c>
      <c r="DG5" s="32" t="s">
        <v>116</v>
      </c>
      <c r="DH5" s="32" t="s">
        <v>116</v>
      </c>
      <c r="DI5" s="32" t="s">
        <v>116</v>
      </c>
      <c r="DJ5" s="32" t="s">
        <v>116</v>
      </c>
      <c r="DK5" s="1">
        <v>0</v>
      </c>
      <c r="DL5" s="50"/>
      <c r="DM5" s="1">
        <v>0</v>
      </c>
      <c r="DN5" s="50"/>
      <c r="DO5" s="1">
        <v>0</v>
      </c>
      <c r="DP5" s="1">
        <v>0</v>
      </c>
      <c r="DQ5" s="1">
        <v>0</v>
      </c>
      <c r="DR5" s="50"/>
      <c r="DS5" s="1">
        <v>0</v>
      </c>
      <c r="DT5" s="47">
        <v>0</v>
      </c>
      <c r="DU5" s="1">
        <v>0</v>
      </c>
      <c r="DV5" s="50"/>
      <c r="DW5" s="50" t="s">
        <v>118</v>
      </c>
      <c r="DX5" s="47">
        <v>2</v>
      </c>
      <c r="DY5" s="50"/>
      <c r="DZ5" s="47">
        <v>2</v>
      </c>
      <c r="EA5" s="50"/>
      <c r="EB5" s="50"/>
      <c r="EC5" s="50"/>
    </row>
    <row r="6" spans="1:191" ht="16.5" thickTop="1" thickBot="1" x14ac:dyDescent="0.3">
      <c r="A6" s="3" t="s">
        <v>49</v>
      </c>
      <c r="B6" s="4" t="s">
        <v>71</v>
      </c>
      <c r="C6" s="109">
        <f t="shared" si="1"/>
        <v>0.9</v>
      </c>
      <c r="D6" s="3">
        <f t="shared" si="2"/>
        <v>9</v>
      </c>
      <c r="E6" s="5">
        <f t="shared" ref="E6:E19" si="4">COUNTIFS(J6:EC6, "=1") + COUNTIFS(J6:EC6, "=3")</f>
        <v>68</v>
      </c>
      <c r="F6" s="5">
        <f t="shared" si="3"/>
        <v>109</v>
      </c>
      <c r="H6" s="1">
        <f t="shared" si="0"/>
        <v>22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51">
        <v>3</v>
      </c>
      <c r="AQ6" s="51">
        <v>3</v>
      </c>
      <c r="AR6" s="1">
        <v>1</v>
      </c>
      <c r="AS6" s="1"/>
      <c r="AT6" s="1">
        <v>1</v>
      </c>
      <c r="AU6" s="32" t="s">
        <v>116</v>
      </c>
      <c r="AV6" s="32" t="s">
        <v>116</v>
      </c>
      <c r="AW6" s="32" t="s">
        <v>116</v>
      </c>
      <c r="AX6" s="32" t="s">
        <v>116</v>
      </c>
      <c r="AY6" s="32" t="s">
        <v>116</v>
      </c>
      <c r="AZ6" s="32" t="s">
        <v>116</v>
      </c>
      <c r="BA6" s="32" t="s">
        <v>116</v>
      </c>
      <c r="BB6" s="32" t="s">
        <v>116</v>
      </c>
      <c r="BC6" s="32" t="s">
        <v>116</v>
      </c>
      <c r="BD6" s="32" t="s">
        <v>116</v>
      </c>
      <c r="BE6" s="32" t="s">
        <v>116</v>
      </c>
      <c r="BF6" s="32" t="s">
        <v>116</v>
      </c>
      <c r="BG6" s="32" t="s">
        <v>116</v>
      </c>
      <c r="BH6" s="32" t="s">
        <v>116</v>
      </c>
      <c r="BI6" s="32" t="s">
        <v>116</v>
      </c>
      <c r="BJ6" s="32" t="s">
        <v>116</v>
      </c>
      <c r="BK6" s="32" t="s">
        <v>116</v>
      </c>
      <c r="BL6" s="32" t="s">
        <v>116</v>
      </c>
      <c r="BM6" s="32" t="s">
        <v>116</v>
      </c>
      <c r="BN6" s="32" t="s">
        <v>116</v>
      </c>
      <c r="BO6" s="32" t="s">
        <v>116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31">
        <v>1</v>
      </c>
      <c r="CA6" s="1">
        <v>1</v>
      </c>
      <c r="CB6" s="31">
        <v>1</v>
      </c>
      <c r="CC6" s="31">
        <v>1</v>
      </c>
      <c r="CD6" s="31">
        <v>1</v>
      </c>
      <c r="CE6" s="31">
        <v>1</v>
      </c>
      <c r="CF6" s="31">
        <v>1</v>
      </c>
      <c r="CG6" s="31">
        <v>1</v>
      </c>
      <c r="CH6" s="31">
        <v>1</v>
      </c>
      <c r="CI6" s="31">
        <v>1</v>
      </c>
      <c r="CJ6" s="51">
        <v>3</v>
      </c>
      <c r="CK6" s="50"/>
      <c r="CL6" s="50"/>
      <c r="CM6" s="1">
        <v>1</v>
      </c>
      <c r="CN6" s="47">
        <v>2</v>
      </c>
      <c r="CO6" s="1">
        <v>1</v>
      </c>
      <c r="CP6" s="1">
        <v>1</v>
      </c>
      <c r="CQ6" s="1">
        <v>1</v>
      </c>
      <c r="CR6" s="50"/>
      <c r="CS6" s="47">
        <v>2</v>
      </c>
      <c r="CT6" s="1">
        <v>1</v>
      </c>
      <c r="CU6" s="1">
        <v>1</v>
      </c>
      <c r="CV6" s="50"/>
      <c r="CW6" s="1">
        <v>1</v>
      </c>
      <c r="CX6" s="1">
        <v>1</v>
      </c>
      <c r="CY6" s="1">
        <v>1</v>
      </c>
      <c r="CZ6" s="47">
        <v>2</v>
      </c>
      <c r="DA6" s="1">
        <v>1</v>
      </c>
      <c r="DB6" s="50"/>
      <c r="DC6" s="1">
        <v>1</v>
      </c>
      <c r="DD6" s="1">
        <v>1</v>
      </c>
      <c r="DE6" s="1">
        <v>1</v>
      </c>
      <c r="DF6" s="1">
        <v>1</v>
      </c>
      <c r="DG6" s="50"/>
      <c r="DH6" s="32" t="s">
        <v>116</v>
      </c>
      <c r="DI6" s="1">
        <v>1</v>
      </c>
      <c r="DJ6" s="1">
        <v>1</v>
      </c>
      <c r="DK6" s="1">
        <v>1</v>
      </c>
      <c r="DL6" s="47">
        <v>2</v>
      </c>
      <c r="DM6" s="1" t="s">
        <v>117</v>
      </c>
      <c r="DN6" s="50"/>
      <c r="DO6" s="1" t="s">
        <v>117</v>
      </c>
      <c r="DP6" s="1">
        <v>1</v>
      </c>
      <c r="DQ6" s="1">
        <v>1</v>
      </c>
      <c r="DR6" s="50"/>
      <c r="DS6" s="47">
        <v>2</v>
      </c>
      <c r="DT6" s="1">
        <v>1</v>
      </c>
      <c r="DU6" s="1" t="s">
        <v>117</v>
      </c>
      <c r="DV6" s="50"/>
      <c r="DW6" s="50" t="s">
        <v>118</v>
      </c>
      <c r="DX6" s="47">
        <v>2</v>
      </c>
      <c r="DY6" s="50"/>
      <c r="DZ6" s="47">
        <v>2</v>
      </c>
      <c r="EA6" s="50"/>
      <c r="EB6" s="50"/>
      <c r="EC6" s="50"/>
    </row>
    <row r="7" spans="1:191" ht="16.5" thickTop="1" thickBot="1" x14ac:dyDescent="0.3">
      <c r="A7" s="3" t="s">
        <v>52</v>
      </c>
      <c r="B7" s="4" t="s">
        <v>74</v>
      </c>
      <c r="C7" s="109">
        <f t="shared" si="1"/>
        <v>0.9</v>
      </c>
      <c r="D7" s="3">
        <f t="shared" si="2"/>
        <v>8</v>
      </c>
      <c r="E7" s="5">
        <f t="shared" si="4"/>
        <v>89</v>
      </c>
      <c r="F7" s="5">
        <f t="shared" si="3"/>
        <v>109</v>
      </c>
      <c r="H7" s="1">
        <f t="shared" si="0"/>
        <v>3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0</v>
      </c>
      <c r="AO7" s="1">
        <v>1</v>
      </c>
      <c r="AP7" s="51">
        <v>3</v>
      </c>
      <c r="AQ7" s="51">
        <v>3</v>
      </c>
      <c r="AR7" s="1">
        <v>1</v>
      </c>
      <c r="AS7" s="1"/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46"/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31">
        <v>1</v>
      </c>
      <c r="CC7" s="31">
        <v>1</v>
      </c>
      <c r="CD7" s="31">
        <v>1</v>
      </c>
      <c r="CE7" s="31">
        <v>1</v>
      </c>
      <c r="CF7" s="31">
        <v>1</v>
      </c>
      <c r="CG7" s="31">
        <v>1</v>
      </c>
      <c r="CH7" s="31">
        <v>1</v>
      </c>
      <c r="CI7" s="31">
        <v>1</v>
      </c>
      <c r="CJ7" s="31">
        <v>1</v>
      </c>
      <c r="CK7" s="50"/>
      <c r="CL7" s="50"/>
      <c r="CM7" s="1">
        <v>1</v>
      </c>
      <c r="CN7" s="47">
        <v>2</v>
      </c>
      <c r="CO7" s="1">
        <v>1</v>
      </c>
      <c r="CP7" s="1">
        <v>1</v>
      </c>
      <c r="CQ7" s="1">
        <v>1</v>
      </c>
      <c r="CR7" s="50"/>
      <c r="CS7" s="1">
        <v>1</v>
      </c>
      <c r="CT7" s="1">
        <v>1</v>
      </c>
      <c r="CU7" s="32" t="s">
        <v>116</v>
      </c>
      <c r="CV7" s="50"/>
      <c r="CW7" s="1">
        <v>1</v>
      </c>
      <c r="CX7" s="1">
        <v>1</v>
      </c>
      <c r="CY7" s="47">
        <v>2</v>
      </c>
      <c r="CZ7" s="1">
        <v>1</v>
      </c>
      <c r="DA7" s="1">
        <v>1</v>
      </c>
      <c r="DB7" s="50"/>
      <c r="DC7" s="1">
        <v>1</v>
      </c>
      <c r="DD7" s="1">
        <v>1</v>
      </c>
      <c r="DE7" s="47">
        <v>2</v>
      </c>
      <c r="DF7" s="1">
        <v>1</v>
      </c>
      <c r="DG7" s="50"/>
      <c r="DH7" s="51">
        <v>3</v>
      </c>
      <c r="DI7" s="1">
        <v>1</v>
      </c>
      <c r="DJ7" s="1">
        <v>1</v>
      </c>
      <c r="DK7" s="1">
        <v>1</v>
      </c>
      <c r="DL7" s="32" t="s">
        <v>116</v>
      </c>
      <c r="DM7" s="1" t="s">
        <v>117</v>
      </c>
      <c r="DN7" s="32" t="s">
        <v>116</v>
      </c>
      <c r="DO7" s="1" t="s">
        <v>117</v>
      </c>
      <c r="DP7" s="1">
        <v>1</v>
      </c>
      <c r="DQ7" s="1">
        <v>1</v>
      </c>
      <c r="DR7" s="50"/>
      <c r="DS7" s="47">
        <v>2</v>
      </c>
      <c r="DT7" s="1">
        <v>1</v>
      </c>
      <c r="DU7" s="1" t="s">
        <v>117</v>
      </c>
      <c r="DV7" s="50"/>
      <c r="DW7" s="50" t="s">
        <v>118</v>
      </c>
      <c r="DX7" s="47">
        <v>2</v>
      </c>
      <c r="DY7" s="50"/>
      <c r="DZ7" s="47">
        <v>2</v>
      </c>
      <c r="EA7" s="50"/>
      <c r="EB7" s="50"/>
      <c r="EC7" s="50"/>
    </row>
    <row r="8" spans="1:191" ht="16.5" thickTop="1" thickBot="1" x14ac:dyDescent="0.3">
      <c r="A8" s="3" t="s">
        <v>53</v>
      </c>
      <c r="B8" s="4" t="s">
        <v>75</v>
      </c>
      <c r="C8" s="109">
        <f t="shared" si="1"/>
        <v>1</v>
      </c>
      <c r="D8" s="3">
        <f t="shared" si="2"/>
        <v>4</v>
      </c>
      <c r="E8" s="5">
        <f t="shared" si="4"/>
        <v>103</v>
      </c>
      <c r="F8" s="5">
        <f t="shared" si="3"/>
        <v>118</v>
      </c>
      <c r="H8" s="1">
        <f t="shared" si="0"/>
        <v>1</v>
      </c>
      <c r="J8" s="1"/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/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49">
        <v>2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51">
        <v>3</v>
      </c>
      <c r="BL8" s="1">
        <v>1</v>
      </c>
      <c r="BM8" s="1">
        <v>1</v>
      </c>
      <c r="BN8" s="51">
        <v>3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51">
        <v>3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31">
        <v>0</v>
      </c>
      <c r="CC8" s="31">
        <v>0</v>
      </c>
      <c r="CD8" s="31">
        <v>1</v>
      </c>
      <c r="CE8" s="51">
        <v>3</v>
      </c>
      <c r="CF8" s="51">
        <v>3</v>
      </c>
      <c r="CG8" s="31">
        <v>1</v>
      </c>
      <c r="CH8" s="31">
        <v>1</v>
      </c>
      <c r="CI8" s="31">
        <v>1</v>
      </c>
      <c r="CJ8" s="51">
        <v>3</v>
      </c>
      <c r="CK8" s="31">
        <v>1</v>
      </c>
      <c r="CL8" s="50"/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31">
        <v>1</v>
      </c>
      <c r="CS8" s="1">
        <v>1</v>
      </c>
      <c r="CT8" s="1">
        <v>1</v>
      </c>
      <c r="CU8" s="1">
        <v>1</v>
      </c>
      <c r="CV8" s="50"/>
      <c r="CW8" s="1">
        <v>1</v>
      </c>
      <c r="CX8" s="1">
        <v>1</v>
      </c>
      <c r="CY8" s="1">
        <v>1</v>
      </c>
      <c r="CZ8" s="51">
        <v>3</v>
      </c>
      <c r="DA8" s="1">
        <v>0</v>
      </c>
      <c r="DB8" s="51">
        <v>0</v>
      </c>
      <c r="DC8" s="1">
        <v>1</v>
      </c>
      <c r="DD8" s="1">
        <v>1</v>
      </c>
      <c r="DE8" s="1">
        <v>1</v>
      </c>
      <c r="DF8" s="1">
        <v>1</v>
      </c>
      <c r="DG8" s="32" t="s">
        <v>116</v>
      </c>
      <c r="DH8" s="50"/>
      <c r="DI8" s="1">
        <v>1</v>
      </c>
      <c r="DJ8" s="1">
        <v>1</v>
      </c>
      <c r="DK8" s="1">
        <v>1</v>
      </c>
      <c r="DL8" s="47">
        <v>2</v>
      </c>
      <c r="DM8" s="1" t="s">
        <v>117</v>
      </c>
      <c r="DN8" s="50"/>
      <c r="DO8" s="1" t="s">
        <v>117</v>
      </c>
      <c r="DP8" s="1">
        <v>1</v>
      </c>
      <c r="DQ8" s="47">
        <v>3</v>
      </c>
      <c r="DR8" s="50"/>
      <c r="DS8" s="1">
        <v>1</v>
      </c>
      <c r="DT8" s="1">
        <v>1</v>
      </c>
      <c r="DU8" s="1" t="s">
        <v>117</v>
      </c>
      <c r="DV8" s="50"/>
      <c r="DW8" s="31">
        <v>1</v>
      </c>
      <c r="DX8" s="31">
        <v>1</v>
      </c>
      <c r="DY8" s="31">
        <v>1</v>
      </c>
      <c r="DZ8" s="50"/>
      <c r="EA8" s="31">
        <v>1</v>
      </c>
      <c r="EB8" s="1" t="s">
        <v>119</v>
      </c>
      <c r="EC8" s="1" t="s">
        <v>119</v>
      </c>
    </row>
    <row r="9" spans="1:191" ht="16.5" thickTop="1" thickBot="1" x14ac:dyDescent="0.3">
      <c r="A9" s="3" t="s">
        <v>54</v>
      </c>
      <c r="B9" s="4" t="s">
        <v>76</v>
      </c>
      <c r="C9" s="109">
        <f t="shared" si="1"/>
        <v>1</v>
      </c>
      <c r="D9" s="3">
        <f t="shared" si="2"/>
        <v>0</v>
      </c>
      <c r="E9" s="5">
        <f t="shared" si="4"/>
        <v>97</v>
      </c>
      <c r="F9" s="5">
        <f t="shared" si="3"/>
        <v>117</v>
      </c>
      <c r="H9" s="1">
        <f>COUNTIFS(K9:GI9, "INJ")</f>
        <v>8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51">
        <v>3</v>
      </c>
      <c r="S9" s="51">
        <v>3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/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49">
        <v>2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51">
        <v>3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31">
        <v>1</v>
      </c>
      <c r="CC9" s="56">
        <v>3</v>
      </c>
      <c r="CD9" s="31">
        <v>1</v>
      </c>
      <c r="CE9" s="51">
        <v>3</v>
      </c>
      <c r="CF9" s="51">
        <v>3</v>
      </c>
      <c r="CG9" s="31">
        <v>1</v>
      </c>
      <c r="CH9" s="50"/>
      <c r="CI9" s="31">
        <v>1</v>
      </c>
      <c r="CJ9" s="51">
        <v>3</v>
      </c>
      <c r="CK9" s="56">
        <v>2</v>
      </c>
      <c r="CL9" s="32" t="s">
        <v>116</v>
      </c>
      <c r="CM9" s="32" t="s">
        <v>116</v>
      </c>
      <c r="CN9" s="32" t="s">
        <v>116</v>
      </c>
      <c r="CO9" s="32" t="s">
        <v>116</v>
      </c>
      <c r="CP9" s="32" t="s">
        <v>116</v>
      </c>
      <c r="CQ9" s="32" t="s">
        <v>116</v>
      </c>
      <c r="CR9" s="32" t="s">
        <v>116</v>
      </c>
      <c r="CS9" s="1">
        <v>1</v>
      </c>
      <c r="CT9" s="1">
        <v>1</v>
      </c>
      <c r="CU9" s="1">
        <v>1</v>
      </c>
      <c r="CV9" s="50"/>
      <c r="CW9" s="1">
        <v>1</v>
      </c>
      <c r="CX9" s="1">
        <v>1</v>
      </c>
      <c r="CY9" s="47">
        <v>2</v>
      </c>
      <c r="CZ9" s="1">
        <v>1</v>
      </c>
      <c r="DA9" s="32" t="s">
        <v>116</v>
      </c>
      <c r="DB9" s="50"/>
      <c r="DC9" s="1">
        <v>1</v>
      </c>
      <c r="DD9" s="1">
        <v>1</v>
      </c>
      <c r="DE9" s="1">
        <v>1</v>
      </c>
      <c r="DF9" s="1">
        <v>1</v>
      </c>
      <c r="DG9" s="50"/>
      <c r="DH9" s="50"/>
      <c r="DI9" s="1">
        <v>1</v>
      </c>
      <c r="DJ9" s="1">
        <v>1</v>
      </c>
      <c r="DK9" s="1">
        <v>1</v>
      </c>
      <c r="DL9" s="47">
        <v>2</v>
      </c>
      <c r="DM9" s="1" t="s">
        <v>117</v>
      </c>
      <c r="DN9" s="50"/>
      <c r="DO9" s="1" t="s">
        <v>117</v>
      </c>
      <c r="DP9" s="1">
        <v>1</v>
      </c>
      <c r="DQ9" s="1">
        <v>1</v>
      </c>
      <c r="DR9" s="50"/>
      <c r="DS9" s="1">
        <v>1</v>
      </c>
      <c r="DT9" s="47">
        <v>3</v>
      </c>
      <c r="DU9" s="1" t="s">
        <v>117</v>
      </c>
      <c r="DV9" s="50"/>
      <c r="DW9" s="31">
        <v>1</v>
      </c>
      <c r="DX9" s="31">
        <v>1</v>
      </c>
      <c r="DY9" s="31">
        <v>1</v>
      </c>
      <c r="DZ9" s="50"/>
      <c r="EA9" s="31">
        <v>1</v>
      </c>
      <c r="EB9" s="1" t="s">
        <v>119</v>
      </c>
      <c r="EC9" s="1" t="s">
        <v>119</v>
      </c>
    </row>
    <row r="10" spans="1:191" ht="16.5" thickTop="1" thickBot="1" x14ac:dyDescent="0.3">
      <c r="A10" s="3" t="s">
        <v>55</v>
      </c>
      <c r="B10" s="4" t="s">
        <v>77</v>
      </c>
      <c r="C10" s="109">
        <f t="shared" si="1"/>
        <v>0.9</v>
      </c>
      <c r="D10" s="3">
        <f t="shared" si="2"/>
        <v>9</v>
      </c>
      <c r="E10" s="5">
        <f t="shared" si="4"/>
        <v>46</v>
      </c>
      <c r="F10" s="5">
        <f t="shared" si="3"/>
        <v>114</v>
      </c>
      <c r="H10" s="1">
        <f t="shared" si="0"/>
        <v>49</v>
      </c>
      <c r="J10" s="1">
        <v>1</v>
      </c>
      <c r="K10" s="1">
        <v>1</v>
      </c>
      <c r="L10" s="1">
        <v>1</v>
      </c>
      <c r="M10" s="1">
        <v>1</v>
      </c>
      <c r="N10" s="32" t="s">
        <v>116</v>
      </c>
      <c r="O10" s="32" t="s">
        <v>116</v>
      </c>
      <c r="P10" s="32" t="s">
        <v>116</v>
      </c>
      <c r="Q10" s="32" t="s">
        <v>116</v>
      </c>
      <c r="R10" s="51">
        <v>3</v>
      </c>
      <c r="S10" s="51">
        <v>3</v>
      </c>
      <c r="T10" s="32" t="s">
        <v>116</v>
      </c>
      <c r="U10" s="32" t="s">
        <v>116</v>
      </c>
      <c r="V10" s="32" t="s">
        <v>116</v>
      </c>
      <c r="W10" s="32" t="s">
        <v>116</v>
      </c>
      <c r="X10" s="32" t="s">
        <v>116</v>
      </c>
      <c r="Y10" s="32" t="s">
        <v>116</v>
      </c>
      <c r="Z10" s="32" t="s">
        <v>116</v>
      </c>
      <c r="AA10" s="32" t="s">
        <v>116</v>
      </c>
      <c r="AB10" s="32" t="s">
        <v>116</v>
      </c>
      <c r="AC10" s="32" t="s">
        <v>116</v>
      </c>
      <c r="AD10" s="32" t="s">
        <v>116</v>
      </c>
      <c r="AE10" s="32" t="s">
        <v>116</v>
      </c>
      <c r="AF10" s="32" t="s">
        <v>116</v>
      </c>
      <c r="AG10" s="32" t="s">
        <v>116</v>
      </c>
      <c r="AH10" s="32" t="s">
        <v>116</v>
      </c>
      <c r="AI10" s="32" t="s">
        <v>116</v>
      </c>
      <c r="AJ10" s="32" t="s">
        <v>116</v>
      </c>
      <c r="AK10" s="32" t="s">
        <v>116</v>
      </c>
      <c r="AL10" s="32" t="s">
        <v>116</v>
      </c>
      <c r="AM10" s="32" t="s">
        <v>116</v>
      </c>
      <c r="AN10" s="32" t="s">
        <v>116</v>
      </c>
      <c r="AO10" s="51">
        <v>3</v>
      </c>
      <c r="AP10" s="32" t="s">
        <v>116</v>
      </c>
      <c r="AQ10" s="32" t="s">
        <v>116</v>
      </c>
      <c r="AR10" s="32" t="s">
        <v>116</v>
      </c>
      <c r="AS10" s="31"/>
      <c r="AT10" s="32" t="s">
        <v>116</v>
      </c>
      <c r="AU10" s="32" t="s">
        <v>116</v>
      </c>
      <c r="AV10" s="52">
        <v>1</v>
      </c>
      <c r="AW10" s="46"/>
      <c r="AX10" s="52">
        <v>1</v>
      </c>
      <c r="AY10" s="46">
        <v>1</v>
      </c>
      <c r="AZ10" s="52">
        <v>0</v>
      </c>
      <c r="BA10" s="52">
        <v>0</v>
      </c>
      <c r="BB10" s="52">
        <v>0</v>
      </c>
      <c r="BC10" s="32" t="s">
        <v>116</v>
      </c>
      <c r="BD10" s="32" t="s">
        <v>116</v>
      </c>
      <c r="BE10" s="32" t="s">
        <v>116</v>
      </c>
      <c r="BF10" s="32" t="s">
        <v>116</v>
      </c>
      <c r="BG10" s="32" t="s">
        <v>116</v>
      </c>
      <c r="BH10" s="32" t="s">
        <v>116</v>
      </c>
      <c r="BI10" s="32" t="s">
        <v>116</v>
      </c>
      <c r="BJ10" s="32" t="s">
        <v>116</v>
      </c>
      <c r="BK10" s="53">
        <v>0</v>
      </c>
      <c r="BL10" s="53">
        <v>0</v>
      </c>
      <c r="BM10" s="53">
        <v>0</v>
      </c>
      <c r="BN10" s="51">
        <v>3</v>
      </c>
      <c r="BO10" s="51">
        <v>3</v>
      </c>
      <c r="BP10" s="32" t="s">
        <v>116</v>
      </c>
      <c r="BQ10" s="32" t="s">
        <v>116</v>
      </c>
      <c r="BR10" s="32" t="s">
        <v>116</v>
      </c>
      <c r="BS10" s="32" t="s">
        <v>116</v>
      </c>
      <c r="BT10" s="32" t="s">
        <v>116</v>
      </c>
      <c r="BU10" s="31">
        <v>1</v>
      </c>
      <c r="BV10" s="50"/>
      <c r="BW10" s="32" t="s">
        <v>116</v>
      </c>
      <c r="BX10" s="32" t="s">
        <v>116</v>
      </c>
      <c r="BY10" s="31">
        <v>1</v>
      </c>
      <c r="BZ10" s="52">
        <v>0</v>
      </c>
      <c r="CA10" s="52">
        <v>1</v>
      </c>
      <c r="CB10" s="31">
        <v>1</v>
      </c>
      <c r="CC10" s="31">
        <v>1</v>
      </c>
      <c r="CD10" s="31">
        <v>1</v>
      </c>
      <c r="CE10" s="51">
        <v>3</v>
      </c>
      <c r="CF10" s="51">
        <v>3</v>
      </c>
      <c r="CG10" s="56">
        <v>2</v>
      </c>
      <c r="CH10" s="31">
        <v>1</v>
      </c>
      <c r="CI10" s="31">
        <v>1</v>
      </c>
      <c r="CJ10" s="31">
        <v>1</v>
      </c>
      <c r="CK10" s="50"/>
      <c r="CL10" s="50"/>
      <c r="CM10" s="1">
        <v>1</v>
      </c>
      <c r="CN10" s="1">
        <v>1</v>
      </c>
      <c r="CO10" s="1">
        <v>1</v>
      </c>
      <c r="CP10" s="1">
        <v>0</v>
      </c>
      <c r="CQ10" s="1">
        <v>0</v>
      </c>
      <c r="CR10" s="50"/>
      <c r="CS10" s="1">
        <v>1</v>
      </c>
      <c r="CT10" s="1">
        <v>1</v>
      </c>
      <c r="CU10" s="1">
        <v>1</v>
      </c>
      <c r="CV10" s="32" t="s">
        <v>116</v>
      </c>
      <c r="CW10" s="47">
        <v>2</v>
      </c>
      <c r="CX10" s="1">
        <v>1</v>
      </c>
      <c r="CY10" s="1">
        <v>1</v>
      </c>
      <c r="CZ10" s="1">
        <v>1</v>
      </c>
      <c r="DA10" s="1">
        <v>1</v>
      </c>
      <c r="DB10" s="50"/>
      <c r="DC10" s="1">
        <v>1</v>
      </c>
      <c r="DD10" s="1">
        <v>1</v>
      </c>
      <c r="DE10" s="32" t="s">
        <v>116</v>
      </c>
      <c r="DF10" s="1">
        <v>1</v>
      </c>
      <c r="DG10" s="50"/>
      <c r="DH10" s="32" t="s">
        <v>116</v>
      </c>
      <c r="DI10" s="1">
        <v>1</v>
      </c>
      <c r="DJ10" s="1">
        <v>1</v>
      </c>
      <c r="DK10" s="1">
        <v>1</v>
      </c>
      <c r="DL10" s="50"/>
      <c r="DM10" s="1" t="s">
        <v>117</v>
      </c>
      <c r="DN10" s="32" t="s">
        <v>116</v>
      </c>
      <c r="DO10" s="1" t="s">
        <v>117</v>
      </c>
      <c r="DP10" s="1">
        <v>1</v>
      </c>
      <c r="DQ10" s="1">
        <v>1</v>
      </c>
      <c r="DR10" s="50"/>
      <c r="DS10" s="1">
        <v>1</v>
      </c>
      <c r="DT10" s="47">
        <v>2</v>
      </c>
      <c r="DU10" s="1" t="s">
        <v>117</v>
      </c>
      <c r="DV10" s="50"/>
      <c r="DW10" s="31">
        <v>1</v>
      </c>
      <c r="DX10" s="31">
        <v>1</v>
      </c>
      <c r="DY10" s="31">
        <v>1</v>
      </c>
      <c r="DZ10" s="50"/>
      <c r="EA10" s="31">
        <v>1</v>
      </c>
      <c r="EB10" s="1" t="s">
        <v>119</v>
      </c>
      <c r="EC10" s="1" t="s">
        <v>119</v>
      </c>
    </row>
    <row r="11" spans="1:191" ht="16.5" thickTop="1" thickBot="1" x14ac:dyDescent="0.3">
      <c r="A11" s="3" t="s">
        <v>56</v>
      </c>
      <c r="B11" s="4" t="s">
        <v>78</v>
      </c>
      <c r="C11" s="109">
        <f t="shared" si="1"/>
        <v>1</v>
      </c>
      <c r="D11" s="3">
        <f t="shared" si="2"/>
        <v>4</v>
      </c>
      <c r="E11" s="5">
        <f t="shared" si="4"/>
        <v>94</v>
      </c>
      <c r="F11" s="5">
        <f t="shared" si="3"/>
        <v>123</v>
      </c>
      <c r="H11" s="1">
        <f t="shared" si="0"/>
        <v>2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51">
        <v>3</v>
      </c>
      <c r="S11" s="51">
        <v>3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0</v>
      </c>
      <c r="AM11" s="1">
        <v>1</v>
      </c>
      <c r="AN11" s="1">
        <v>1</v>
      </c>
      <c r="AO11" s="51">
        <v>3</v>
      </c>
      <c r="AP11" s="1">
        <v>1</v>
      </c>
      <c r="AQ11" s="1">
        <v>1</v>
      </c>
      <c r="AR11" s="1">
        <v>1</v>
      </c>
      <c r="AS11" s="1"/>
      <c r="AT11" s="1">
        <v>1</v>
      </c>
      <c r="AU11" s="1">
        <v>1</v>
      </c>
      <c r="AV11" s="51">
        <v>3</v>
      </c>
      <c r="AW11" s="1">
        <v>1</v>
      </c>
      <c r="AX11" s="1">
        <v>1</v>
      </c>
      <c r="AY11" s="1">
        <v>1</v>
      </c>
      <c r="AZ11" s="1">
        <v>0</v>
      </c>
      <c r="BA11" s="1">
        <v>1</v>
      </c>
      <c r="BB11" s="1">
        <v>1</v>
      </c>
      <c r="BC11" s="46"/>
      <c r="BD11" s="1">
        <v>1</v>
      </c>
      <c r="BE11" s="1">
        <v>1</v>
      </c>
      <c r="BF11" s="1">
        <v>0</v>
      </c>
      <c r="BG11" s="1">
        <v>1</v>
      </c>
      <c r="BH11" s="1">
        <v>1</v>
      </c>
      <c r="BI11" s="1">
        <v>1</v>
      </c>
      <c r="BJ11" s="1">
        <v>1</v>
      </c>
      <c r="BK11" s="54">
        <v>1</v>
      </c>
      <c r="BL11" s="1">
        <v>1</v>
      </c>
      <c r="BM11" s="1">
        <v>1</v>
      </c>
      <c r="BN11" s="51">
        <v>3</v>
      </c>
      <c r="BO11" s="1">
        <v>1</v>
      </c>
      <c r="BP11" s="1">
        <v>1</v>
      </c>
      <c r="BQ11" s="1">
        <v>1</v>
      </c>
      <c r="BR11" s="1">
        <v>1</v>
      </c>
      <c r="BS11" s="51">
        <v>3</v>
      </c>
      <c r="BT11" s="51">
        <v>3</v>
      </c>
      <c r="BU11" s="1">
        <v>1</v>
      </c>
      <c r="BV11" s="1">
        <v>1</v>
      </c>
      <c r="BW11" s="31">
        <v>1</v>
      </c>
      <c r="BX11" s="51">
        <v>3</v>
      </c>
      <c r="BY11" s="51">
        <v>3</v>
      </c>
      <c r="BZ11" s="51">
        <v>3</v>
      </c>
      <c r="CA11" s="1">
        <v>1</v>
      </c>
      <c r="CB11" s="1">
        <v>1</v>
      </c>
      <c r="CC11" s="1">
        <v>1</v>
      </c>
      <c r="CD11" s="1">
        <v>1</v>
      </c>
      <c r="CE11" s="51">
        <v>3</v>
      </c>
      <c r="CF11" s="51">
        <v>3</v>
      </c>
      <c r="CG11" s="1">
        <v>1</v>
      </c>
      <c r="CH11" s="1">
        <v>1</v>
      </c>
      <c r="CI11" s="1">
        <v>1</v>
      </c>
      <c r="CJ11" s="1">
        <v>1</v>
      </c>
      <c r="CK11" s="50"/>
      <c r="CL11" s="31">
        <v>1</v>
      </c>
      <c r="CM11" s="1">
        <v>1</v>
      </c>
      <c r="CN11" s="47">
        <v>2</v>
      </c>
      <c r="CO11" s="47">
        <v>3</v>
      </c>
      <c r="CP11" s="1">
        <v>1</v>
      </c>
      <c r="CQ11" s="1">
        <v>1</v>
      </c>
      <c r="CR11" s="50"/>
      <c r="CS11" s="47">
        <v>3</v>
      </c>
      <c r="CT11" s="1">
        <v>1</v>
      </c>
      <c r="CU11" s="1">
        <v>1</v>
      </c>
      <c r="CV11" s="32" t="s">
        <v>116</v>
      </c>
      <c r="CW11" s="1">
        <v>1</v>
      </c>
      <c r="CX11" s="1">
        <v>1</v>
      </c>
      <c r="CY11" s="47">
        <v>2</v>
      </c>
      <c r="CZ11" s="47">
        <v>3</v>
      </c>
      <c r="DA11" s="1">
        <v>1</v>
      </c>
      <c r="DB11" s="50"/>
      <c r="DC11" s="47">
        <v>2</v>
      </c>
      <c r="DD11" s="31">
        <v>1</v>
      </c>
      <c r="DE11" s="31">
        <v>1</v>
      </c>
      <c r="DF11" s="1">
        <v>1</v>
      </c>
      <c r="DG11" s="50"/>
      <c r="DH11" s="50"/>
      <c r="DI11" s="1">
        <v>1</v>
      </c>
      <c r="DJ11" s="1">
        <v>1</v>
      </c>
      <c r="DK11" s="1">
        <v>1</v>
      </c>
      <c r="DL11" s="50"/>
      <c r="DM11" s="1" t="s">
        <v>117</v>
      </c>
      <c r="DN11" s="50"/>
      <c r="DO11" s="1" t="s">
        <v>117</v>
      </c>
      <c r="DP11" s="1">
        <v>1</v>
      </c>
      <c r="DQ11" s="32" t="s">
        <v>116</v>
      </c>
      <c r="DR11" s="50"/>
      <c r="DS11" s="1">
        <v>1</v>
      </c>
      <c r="DT11" s="47">
        <v>3</v>
      </c>
      <c r="DU11" s="1" t="s">
        <v>117</v>
      </c>
      <c r="DV11" s="50"/>
      <c r="DW11" s="103">
        <v>2</v>
      </c>
      <c r="DX11" s="103">
        <v>2</v>
      </c>
      <c r="DY11" s="103">
        <v>2</v>
      </c>
      <c r="DZ11" s="103">
        <v>2</v>
      </c>
      <c r="EA11" s="103" t="s">
        <v>44</v>
      </c>
      <c r="EB11" s="103" t="s">
        <v>44</v>
      </c>
      <c r="EC11" s="103" t="s">
        <v>44</v>
      </c>
    </row>
    <row r="12" spans="1:191" s="7" customFormat="1" ht="16.5" thickTop="1" thickBot="1" x14ac:dyDescent="0.3">
      <c r="A12" s="15" t="s">
        <v>57</v>
      </c>
      <c r="B12" s="16" t="s">
        <v>79</v>
      </c>
      <c r="C12" s="109">
        <f t="shared" si="1"/>
        <v>1</v>
      </c>
      <c r="D12" s="3">
        <f t="shared" si="2"/>
        <v>4</v>
      </c>
      <c r="E12" s="5">
        <f t="shared" si="4"/>
        <v>85</v>
      </c>
      <c r="F12" s="5">
        <f t="shared" si="3"/>
        <v>122</v>
      </c>
      <c r="H12" s="1">
        <f t="shared" si="0"/>
        <v>3</v>
      </c>
      <c r="I12"/>
      <c r="J12" s="49">
        <v>2</v>
      </c>
      <c r="K12" s="49">
        <v>2</v>
      </c>
      <c r="L12" s="49">
        <v>2</v>
      </c>
      <c r="M12" s="49">
        <v>2</v>
      </c>
      <c r="N12" s="49">
        <v>2</v>
      </c>
      <c r="O12" s="31">
        <v>1</v>
      </c>
      <c r="P12" s="31">
        <v>1</v>
      </c>
      <c r="Q12" s="31">
        <v>1</v>
      </c>
      <c r="R12" s="31">
        <v>1</v>
      </c>
      <c r="S12" s="31">
        <v>1</v>
      </c>
      <c r="T12" s="31">
        <v>1</v>
      </c>
      <c r="U12" s="31">
        <v>1</v>
      </c>
      <c r="V12" s="31">
        <v>1</v>
      </c>
      <c r="W12" s="31">
        <v>1</v>
      </c>
      <c r="X12" s="31">
        <v>1</v>
      </c>
      <c r="Y12" s="33">
        <v>1</v>
      </c>
      <c r="Z12" s="31">
        <v>1</v>
      </c>
      <c r="AA12" s="31">
        <v>1</v>
      </c>
      <c r="AB12" s="31">
        <v>1</v>
      </c>
      <c r="AC12" s="31">
        <v>1</v>
      </c>
      <c r="AD12" s="31">
        <v>1</v>
      </c>
      <c r="AE12" s="33">
        <v>1</v>
      </c>
      <c r="AF12" s="31">
        <v>1</v>
      </c>
      <c r="AG12" s="31">
        <v>1</v>
      </c>
      <c r="AH12" s="31">
        <v>1</v>
      </c>
      <c r="AI12" s="31">
        <v>1</v>
      </c>
      <c r="AJ12" s="31">
        <v>1</v>
      </c>
      <c r="AK12" s="31">
        <v>1</v>
      </c>
      <c r="AL12" s="31">
        <v>1</v>
      </c>
      <c r="AM12" s="31">
        <v>1</v>
      </c>
      <c r="AN12" s="31">
        <v>1</v>
      </c>
      <c r="AO12" s="51">
        <v>3</v>
      </c>
      <c r="AP12" s="31">
        <v>1</v>
      </c>
      <c r="AQ12" s="31">
        <v>1</v>
      </c>
      <c r="AR12" s="31">
        <v>1</v>
      </c>
      <c r="AS12" s="31"/>
      <c r="AT12" s="51">
        <v>3</v>
      </c>
      <c r="AU12" s="51">
        <v>3</v>
      </c>
      <c r="AV12" s="51">
        <v>3</v>
      </c>
      <c r="AW12" s="51">
        <v>3</v>
      </c>
      <c r="AX12" s="51">
        <v>3</v>
      </c>
      <c r="AY12" s="51">
        <v>3</v>
      </c>
      <c r="AZ12" s="31">
        <v>1</v>
      </c>
      <c r="BA12" s="31">
        <v>1</v>
      </c>
      <c r="BB12" s="31">
        <v>1</v>
      </c>
      <c r="BC12" s="49">
        <v>2</v>
      </c>
      <c r="BD12" s="31">
        <v>1</v>
      </c>
      <c r="BE12" s="31">
        <v>1</v>
      </c>
      <c r="BF12" s="31">
        <v>1</v>
      </c>
      <c r="BG12" s="31">
        <v>1</v>
      </c>
      <c r="BH12" s="31">
        <v>1</v>
      </c>
      <c r="BI12" s="31">
        <v>1</v>
      </c>
      <c r="BJ12" s="51">
        <v>3</v>
      </c>
      <c r="BK12" s="31">
        <v>0</v>
      </c>
      <c r="BL12" s="31">
        <v>0</v>
      </c>
      <c r="BM12" s="31">
        <v>0</v>
      </c>
      <c r="BN12" s="31">
        <v>0</v>
      </c>
      <c r="BO12" s="31">
        <v>1</v>
      </c>
      <c r="BP12" s="31">
        <v>1</v>
      </c>
      <c r="BQ12" s="31">
        <v>1</v>
      </c>
      <c r="BR12" s="31">
        <v>1</v>
      </c>
      <c r="BS12" s="51">
        <v>3</v>
      </c>
      <c r="BT12" s="51">
        <v>3</v>
      </c>
      <c r="BU12" s="51">
        <v>3</v>
      </c>
      <c r="BV12" s="51">
        <v>3</v>
      </c>
      <c r="BW12" s="31">
        <v>1</v>
      </c>
      <c r="BX12" s="31">
        <v>1</v>
      </c>
      <c r="BY12" s="31">
        <v>1</v>
      </c>
      <c r="BZ12" s="50"/>
      <c r="CA12" s="31">
        <v>1</v>
      </c>
      <c r="CB12" s="31">
        <v>1</v>
      </c>
      <c r="CC12" s="31">
        <v>1</v>
      </c>
      <c r="CD12" s="50">
        <v>1</v>
      </c>
      <c r="CE12" s="31">
        <v>1</v>
      </c>
      <c r="CF12" s="51">
        <v>2</v>
      </c>
      <c r="CG12" s="31">
        <v>1</v>
      </c>
      <c r="CH12" s="31">
        <v>1</v>
      </c>
      <c r="CI12" s="50"/>
      <c r="CJ12" s="31">
        <v>1</v>
      </c>
      <c r="CK12" s="31">
        <v>1</v>
      </c>
      <c r="CL12" s="50"/>
      <c r="CM12" s="31">
        <v>1</v>
      </c>
      <c r="CN12" s="47">
        <v>2</v>
      </c>
      <c r="CO12" s="51">
        <v>3</v>
      </c>
      <c r="CP12" s="31">
        <v>1</v>
      </c>
      <c r="CQ12" s="31">
        <v>1</v>
      </c>
      <c r="CR12" s="50"/>
      <c r="CS12" s="31">
        <v>1</v>
      </c>
      <c r="CT12" s="31">
        <v>1</v>
      </c>
      <c r="CU12" s="31">
        <v>1</v>
      </c>
      <c r="CV12" s="50"/>
      <c r="CW12" s="47">
        <v>3</v>
      </c>
      <c r="CX12" s="32" t="s">
        <v>116</v>
      </c>
      <c r="CY12" s="31">
        <v>1</v>
      </c>
      <c r="CZ12" s="31">
        <v>1</v>
      </c>
      <c r="DA12" s="50"/>
      <c r="DB12" s="51">
        <v>2</v>
      </c>
      <c r="DC12" s="47">
        <v>2</v>
      </c>
      <c r="DD12" s="31">
        <v>1</v>
      </c>
      <c r="DE12" s="31">
        <v>1</v>
      </c>
      <c r="DF12" s="31">
        <v>1</v>
      </c>
      <c r="DG12" s="51">
        <v>3</v>
      </c>
      <c r="DH12" s="50"/>
      <c r="DI12" s="32" t="s">
        <v>116</v>
      </c>
      <c r="DJ12" s="31">
        <v>1</v>
      </c>
      <c r="DK12" s="31">
        <v>1</v>
      </c>
      <c r="DL12" s="50"/>
      <c r="DM12" s="1" t="s">
        <v>117</v>
      </c>
      <c r="DN12" s="50"/>
      <c r="DO12" s="1" t="s">
        <v>117</v>
      </c>
      <c r="DP12" s="31">
        <v>1</v>
      </c>
      <c r="DQ12" s="31">
        <v>1</v>
      </c>
      <c r="DR12" s="50"/>
      <c r="DS12" s="32" t="s">
        <v>116</v>
      </c>
      <c r="DT12" s="51">
        <v>3</v>
      </c>
      <c r="DU12" s="1" t="s">
        <v>117</v>
      </c>
      <c r="DV12" s="50"/>
      <c r="DW12" s="103">
        <v>2</v>
      </c>
      <c r="DX12" s="103">
        <v>2</v>
      </c>
      <c r="DY12" s="103">
        <v>2</v>
      </c>
      <c r="DZ12" s="103">
        <v>2</v>
      </c>
      <c r="EA12" s="103" t="s">
        <v>44</v>
      </c>
      <c r="EB12" s="103" t="s">
        <v>44</v>
      </c>
      <c r="EC12" s="103" t="s">
        <v>44</v>
      </c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</row>
    <row r="13" spans="1:191" ht="16.5" thickTop="1" thickBot="1" x14ac:dyDescent="0.3">
      <c r="A13" s="15" t="s">
        <v>58</v>
      </c>
      <c r="B13" s="16" t="s">
        <v>80</v>
      </c>
      <c r="C13" s="109">
        <f t="shared" si="1"/>
        <v>0.9</v>
      </c>
      <c r="D13" s="3">
        <f t="shared" si="2"/>
        <v>7</v>
      </c>
      <c r="E13" s="5">
        <f t="shared" si="4"/>
        <v>101</v>
      </c>
      <c r="F13" s="5">
        <f t="shared" si="3"/>
        <v>127</v>
      </c>
      <c r="H13" s="1">
        <f t="shared" si="0"/>
        <v>1</v>
      </c>
      <c r="J13" s="31">
        <v>1</v>
      </c>
      <c r="K13" s="31">
        <v>1</v>
      </c>
      <c r="L13" s="31">
        <v>1</v>
      </c>
      <c r="M13" s="51">
        <v>3</v>
      </c>
      <c r="N13" s="55">
        <v>0</v>
      </c>
      <c r="O13" s="31">
        <v>1</v>
      </c>
      <c r="P13" s="31">
        <v>1</v>
      </c>
      <c r="Q13" s="31">
        <v>1</v>
      </c>
      <c r="R13" s="31">
        <v>1</v>
      </c>
      <c r="S13" s="31">
        <v>1</v>
      </c>
      <c r="T13" s="31">
        <v>1</v>
      </c>
      <c r="U13" s="31">
        <v>1</v>
      </c>
      <c r="V13" s="31">
        <v>1</v>
      </c>
      <c r="W13" s="31">
        <v>1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  <c r="AH13" s="31">
        <v>1</v>
      </c>
      <c r="AI13" s="31">
        <v>1</v>
      </c>
      <c r="AJ13" s="31">
        <v>0</v>
      </c>
      <c r="AK13" s="31">
        <v>1</v>
      </c>
      <c r="AL13" s="31">
        <v>1</v>
      </c>
      <c r="AM13" s="31">
        <v>1</v>
      </c>
      <c r="AN13" s="31">
        <v>1</v>
      </c>
      <c r="AO13" s="31">
        <v>1</v>
      </c>
      <c r="AP13" s="31">
        <v>1</v>
      </c>
      <c r="AQ13" s="31">
        <v>1</v>
      </c>
      <c r="AR13" s="51">
        <v>3</v>
      </c>
      <c r="AS13" s="31"/>
      <c r="AT13" s="31">
        <v>1</v>
      </c>
      <c r="AU13" s="31">
        <v>1</v>
      </c>
      <c r="AV13" s="51">
        <v>3</v>
      </c>
      <c r="AW13" s="51">
        <v>3</v>
      </c>
      <c r="AX13" s="51">
        <v>3</v>
      </c>
      <c r="AY13" s="31">
        <v>1</v>
      </c>
      <c r="AZ13" s="49">
        <v>2</v>
      </c>
      <c r="BA13" s="31">
        <v>1</v>
      </c>
      <c r="BB13" s="31">
        <v>1</v>
      </c>
      <c r="BC13" s="56">
        <v>3</v>
      </c>
      <c r="BD13" s="31">
        <v>1</v>
      </c>
      <c r="BE13" s="31">
        <v>1</v>
      </c>
      <c r="BF13" s="31">
        <v>1</v>
      </c>
      <c r="BG13" s="31">
        <v>1</v>
      </c>
      <c r="BH13" s="31">
        <v>1</v>
      </c>
      <c r="BI13" s="31">
        <v>0</v>
      </c>
      <c r="BJ13" s="51">
        <v>3</v>
      </c>
      <c r="BK13" s="31">
        <v>1</v>
      </c>
      <c r="BL13" s="31">
        <v>1</v>
      </c>
      <c r="BM13" s="31">
        <v>1</v>
      </c>
      <c r="BN13" s="31">
        <v>1</v>
      </c>
      <c r="BO13" s="33">
        <v>1</v>
      </c>
      <c r="BP13" s="31">
        <v>0</v>
      </c>
      <c r="BQ13" s="31">
        <v>0</v>
      </c>
      <c r="BR13" s="31">
        <v>1</v>
      </c>
      <c r="BS13" s="51">
        <v>3</v>
      </c>
      <c r="BT13" s="51">
        <v>3</v>
      </c>
      <c r="BU13" s="51">
        <v>3</v>
      </c>
      <c r="BV13" s="51">
        <v>3</v>
      </c>
      <c r="BW13" s="50"/>
      <c r="BX13" s="57">
        <v>3</v>
      </c>
      <c r="BY13" s="31">
        <v>1</v>
      </c>
      <c r="BZ13" s="50"/>
      <c r="CA13" s="31">
        <v>1</v>
      </c>
      <c r="CB13" s="31">
        <v>1</v>
      </c>
      <c r="CC13" s="51">
        <v>3</v>
      </c>
      <c r="CD13" s="31">
        <v>1</v>
      </c>
      <c r="CE13" s="31">
        <v>1</v>
      </c>
      <c r="CF13" s="31">
        <v>1</v>
      </c>
      <c r="CG13" s="31">
        <v>1</v>
      </c>
      <c r="CH13" s="31">
        <v>1</v>
      </c>
      <c r="CI13" s="31">
        <v>1</v>
      </c>
      <c r="CJ13" s="31">
        <v>1</v>
      </c>
      <c r="CK13" s="51">
        <v>3</v>
      </c>
      <c r="CL13" s="50"/>
      <c r="CM13" s="31">
        <v>1</v>
      </c>
      <c r="CN13" s="31">
        <v>1</v>
      </c>
      <c r="CO13" s="51">
        <v>3</v>
      </c>
      <c r="CP13" s="31">
        <v>1</v>
      </c>
      <c r="CQ13" s="31">
        <v>0</v>
      </c>
      <c r="CR13" s="50"/>
      <c r="CS13" s="31">
        <v>0</v>
      </c>
      <c r="CT13" s="31">
        <v>1</v>
      </c>
      <c r="CU13" s="31">
        <v>1</v>
      </c>
      <c r="CV13" s="50"/>
      <c r="CW13" s="31">
        <v>1</v>
      </c>
      <c r="CX13" s="31">
        <v>1</v>
      </c>
      <c r="CY13" s="31">
        <v>1</v>
      </c>
      <c r="CZ13" s="31">
        <v>1</v>
      </c>
      <c r="DA13" s="31">
        <v>1</v>
      </c>
      <c r="DB13" s="50"/>
      <c r="DC13" s="31">
        <v>1</v>
      </c>
      <c r="DD13" s="31">
        <v>1</v>
      </c>
      <c r="DE13" s="31">
        <v>1</v>
      </c>
      <c r="DF13" s="31">
        <v>1</v>
      </c>
      <c r="DG13" s="31">
        <v>1</v>
      </c>
      <c r="DH13" s="31">
        <v>1</v>
      </c>
      <c r="DI13" s="31">
        <v>1</v>
      </c>
      <c r="DJ13" s="31">
        <v>1</v>
      </c>
      <c r="DK13" s="31">
        <v>1</v>
      </c>
      <c r="DL13" s="31">
        <v>1</v>
      </c>
      <c r="DM13" s="31">
        <v>1</v>
      </c>
      <c r="DN13" s="31">
        <v>1</v>
      </c>
      <c r="DO13" s="51">
        <v>3</v>
      </c>
      <c r="DP13" s="50"/>
      <c r="DQ13" s="31">
        <v>1</v>
      </c>
      <c r="DR13" s="51">
        <v>2</v>
      </c>
      <c r="DS13" s="32" t="s">
        <v>116</v>
      </c>
      <c r="DT13" s="31">
        <v>1</v>
      </c>
      <c r="DU13" s="1" t="s">
        <v>117</v>
      </c>
      <c r="DV13" s="50"/>
      <c r="DW13" s="31">
        <v>1</v>
      </c>
      <c r="DX13" s="31">
        <v>1</v>
      </c>
      <c r="DY13" s="31">
        <v>1</v>
      </c>
      <c r="DZ13" s="50"/>
      <c r="EA13" s="31">
        <v>1</v>
      </c>
      <c r="EB13" s="1" t="s">
        <v>119</v>
      </c>
      <c r="EC13" s="1" t="s">
        <v>119</v>
      </c>
    </row>
    <row r="14" spans="1:191" s="7" customFormat="1" ht="16.5" thickTop="1" thickBot="1" x14ac:dyDescent="0.3">
      <c r="A14" s="15" t="s">
        <v>59</v>
      </c>
      <c r="B14" s="16" t="s">
        <v>81</v>
      </c>
      <c r="C14" s="109">
        <f t="shared" si="1"/>
        <v>0.9</v>
      </c>
      <c r="D14" s="3">
        <f t="shared" si="2"/>
        <v>11</v>
      </c>
      <c r="E14" s="5">
        <f t="shared" si="4"/>
        <v>96</v>
      </c>
      <c r="F14" s="5">
        <f t="shared" si="3"/>
        <v>121</v>
      </c>
      <c r="H14" s="1">
        <f t="shared" si="0"/>
        <v>1</v>
      </c>
      <c r="I14"/>
      <c r="J14" s="56">
        <v>2</v>
      </c>
      <c r="K14" s="56">
        <v>2</v>
      </c>
      <c r="L14" s="31">
        <v>1</v>
      </c>
      <c r="M14" s="51">
        <v>3</v>
      </c>
      <c r="N14" s="31">
        <v>1</v>
      </c>
      <c r="O14" s="31">
        <v>1</v>
      </c>
      <c r="P14" s="31">
        <v>1</v>
      </c>
      <c r="Q14" s="31">
        <v>1</v>
      </c>
      <c r="R14" s="31">
        <v>1</v>
      </c>
      <c r="S14" s="31">
        <v>1</v>
      </c>
      <c r="T14" s="31">
        <v>1</v>
      </c>
      <c r="U14" s="31">
        <v>1</v>
      </c>
      <c r="V14" s="31">
        <v>1</v>
      </c>
      <c r="W14" s="31">
        <v>1</v>
      </c>
      <c r="X14" s="31">
        <v>0</v>
      </c>
      <c r="Y14" s="31">
        <v>1</v>
      </c>
      <c r="Z14" s="31">
        <v>1</v>
      </c>
      <c r="AA14" s="31">
        <v>1</v>
      </c>
      <c r="AB14" s="49">
        <v>2</v>
      </c>
      <c r="AC14" s="31">
        <v>1</v>
      </c>
      <c r="AD14" s="31">
        <v>1</v>
      </c>
      <c r="AE14" s="31">
        <v>1</v>
      </c>
      <c r="AF14" s="31">
        <v>1</v>
      </c>
      <c r="AG14" s="31">
        <v>1</v>
      </c>
      <c r="AH14" s="31">
        <v>1</v>
      </c>
      <c r="AI14" s="31">
        <v>1</v>
      </c>
      <c r="AJ14" s="31">
        <v>1</v>
      </c>
      <c r="AK14" s="31">
        <v>1</v>
      </c>
      <c r="AL14" s="49">
        <v>2</v>
      </c>
      <c r="AM14" s="31">
        <v>1</v>
      </c>
      <c r="AN14" s="31">
        <v>1</v>
      </c>
      <c r="AO14" s="31">
        <v>1</v>
      </c>
      <c r="AP14" s="31">
        <v>1</v>
      </c>
      <c r="AQ14" s="31">
        <v>1</v>
      </c>
      <c r="AR14" s="31">
        <v>1</v>
      </c>
      <c r="AS14" s="31"/>
      <c r="AT14" s="31">
        <v>1</v>
      </c>
      <c r="AU14" s="31">
        <v>1</v>
      </c>
      <c r="AV14" s="31">
        <v>1</v>
      </c>
      <c r="AW14" s="31">
        <v>1</v>
      </c>
      <c r="AX14" s="31">
        <v>1</v>
      </c>
      <c r="AY14" s="31">
        <v>1</v>
      </c>
      <c r="AZ14" s="49">
        <v>2</v>
      </c>
      <c r="BA14" s="31">
        <v>1</v>
      </c>
      <c r="BB14" s="31">
        <v>1</v>
      </c>
      <c r="BC14" s="49">
        <v>2</v>
      </c>
      <c r="BD14" s="31">
        <v>0</v>
      </c>
      <c r="BE14" s="31">
        <v>1</v>
      </c>
      <c r="BF14" s="31">
        <v>1</v>
      </c>
      <c r="BG14" s="31">
        <v>1</v>
      </c>
      <c r="BH14" s="31">
        <v>1</v>
      </c>
      <c r="BI14" s="31">
        <v>1</v>
      </c>
      <c r="BJ14" s="51">
        <v>3</v>
      </c>
      <c r="BK14" s="51">
        <v>3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51">
        <v>3</v>
      </c>
      <c r="BU14" s="31">
        <v>1</v>
      </c>
      <c r="BV14" s="31">
        <v>1</v>
      </c>
      <c r="BW14" s="31">
        <v>1</v>
      </c>
      <c r="BX14" s="31">
        <v>1</v>
      </c>
      <c r="BY14" s="31">
        <v>1</v>
      </c>
      <c r="BZ14" s="51">
        <v>3</v>
      </c>
      <c r="CA14" s="31">
        <v>1</v>
      </c>
      <c r="CB14" s="31">
        <v>1</v>
      </c>
      <c r="CC14" s="31">
        <v>1</v>
      </c>
      <c r="CD14" s="31">
        <v>1</v>
      </c>
      <c r="CE14" s="31">
        <v>1</v>
      </c>
      <c r="CF14" s="31">
        <v>1</v>
      </c>
      <c r="CG14" s="31">
        <v>1</v>
      </c>
      <c r="CH14" s="31">
        <v>1</v>
      </c>
      <c r="CI14" s="31">
        <v>1</v>
      </c>
      <c r="CJ14" s="51">
        <v>3</v>
      </c>
      <c r="CK14" s="31">
        <v>1</v>
      </c>
      <c r="CL14" s="50"/>
      <c r="CM14" s="31">
        <v>1</v>
      </c>
      <c r="CN14" s="31">
        <v>1</v>
      </c>
      <c r="CO14" s="31">
        <v>1</v>
      </c>
      <c r="CP14" s="31">
        <v>1</v>
      </c>
      <c r="CQ14" s="31">
        <v>1</v>
      </c>
      <c r="CR14" s="50">
        <v>1</v>
      </c>
      <c r="CS14" s="31">
        <v>1</v>
      </c>
      <c r="CT14" s="31">
        <v>1</v>
      </c>
      <c r="CU14" s="31">
        <v>0</v>
      </c>
      <c r="CV14" s="50"/>
      <c r="CW14" s="31">
        <v>1</v>
      </c>
      <c r="CX14" s="31">
        <v>1</v>
      </c>
      <c r="CY14" s="31">
        <v>1</v>
      </c>
      <c r="CZ14" s="31">
        <v>1</v>
      </c>
      <c r="DA14" s="31">
        <v>1</v>
      </c>
      <c r="DB14" s="32" t="s">
        <v>116</v>
      </c>
      <c r="DC14" s="31">
        <v>1</v>
      </c>
      <c r="DD14" s="31">
        <v>1</v>
      </c>
      <c r="DE14" s="31">
        <v>1</v>
      </c>
      <c r="DF14" s="31">
        <v>1</v>
      </c>
      <c r="DG14" s="31">
        <v>1</v>
      </c>
      <c r="DH14" s="31">
        <v>1</v>
      </c>
      <c r="DI14" s="31">
        <v>1</v>
      </c>
      <c r="DJ14" s="31">
        <v>1</v>
      </c>
      <c r="DK14" s="31">
        <v>1</v>
      </c>
      <c r="DL14" s="31">
        <v>1</v>
      </c>
      <c r="DM14" s="31">
        <v>1</v>
      </c>
      <c r="DN14" s="31">
        <v>1</v>
      </c>
      <c r="DO14" s="31">
        <v>1</v>
      </c>
      <c r="DP14" s="50"/>
      <c r="DQ14" s="47">
        <v>3</v>
      </c>
      <c r="DR14" s="50"/>
      <c r="DS14" s="31">
        <v>1</v>
      </c>
      <c r="DT14" s="31">
        <v>1</v>
      </c>
      <c r="DU14" s="1" t="s">
        <v>117</v>
      </c>
      <c r="DV14" s="50"/>
      <c r="DW14" s="31">
        <v>1</v>
      </c>
      <c r="DX14" s="31">
        <v>1</v>
      </c>
      <c r="DY14" s="31">
        <v>1</v>
      </c>
      <c r="DZ14" s="50"/>
      <c r="EA14" s="31">
        <v>1</v>
      </c>
      <c r="EB14" s="1" t="s">
        <v>119</v>
      </c>
      <c r="EC14" s="1" t="s">
        <v>119</v>
      </c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</row>
    <row r="15" spans="1:191" ht="16.5" thickTop="1" thickBot="1" x14ac:dyDescent="0.3">
      <c r="A15" s="15" t="s">
        <v>56</v>
      </c>
      <c r="B15" s="16" t="s">
        <v>80</v>
      </c>
      <c r="C15" s="109">
        <f t="shared" si="1"/>
        <v>0.9</v>
      </c>
      <c r="D15" s="3">
        <f t="shared" si="2"/>
        <v>6</v>
      </c>
      <c r="E15" s="5">
        <f t="shared" si="4"/>
        <v>97</v>
      </c>
      <c r="F15" s="5">
        <f t="shared" si="3"/>
        <v>120</v>
      </c>
      <c r="H15" s="1">
        <f t="shared" si="0"/>
        <v>3</v>
      </c>
      <c r="J15" s="31">
        <v>1</v>
      </c>
      <c r="K15" s="31">
        <v>1</v>
      </c>
      <c r="L15" s="31">
        <v>1</v>
      </c>
      <c r="M15" s="51">
        <v>3</v>
      </c>
      <c r="N15" s="31">
        <v>0</v>
      </c>
      <c r="O15" s="31">
        <v>1</v>
      </c>
      <c r="P15" s="31">
        <v>1</v>
      </c>
      <c r="Q15" s="31">
        <v>1</v>
      </c>
      <c r="R15" s="31">
        <v>1</v>
      </c>
      <c r="S15" s="31">
        <v>1</v>
      </c>
      <c r="T15" s="31">
        <v>1</v>
      </c>
      <c r="U15" s="31">
        <v>1</v>
      </c>
      <c r="V15" s="31">
        <v>1</v>
      </c>
      <c r="W15" s="31">
        <v>1</v>
      </c>
      <c r="X15" s="31">
        <v>1</v>
      </c>
      <c r="Y15" s="31">
        <v>1</v>
      </c>
      <c r="Z15" s="31">
        <v>1</v>
      </c>
      <c r="AA15" s="31">
        <v>1</v>
      </c>
      <c r="AB15" s="49">
        <v>2</v>
      </c>
      <c r="AC15" s="31">
        <v>1</v>
      </c>
      <c r="AD15" s="32" t="s">
        <v>116</v>
      </c>
      <c r="AE15" s="31">
        <v>1</v>
      </c>
      <c r="AF15" s="31">
        <v>1</v>
      </c>
      <c r="AG15" s="31">
        <v>1</v>
      </c>
      <c r="AH15" s="31">
        <v>1</v>
      </c>
      <c r="AI15" s="31">
        <v>1</v>
      </c>
      <c r="AJ15" s="31">
        <v>1</v>
      </c>
      <c r="AK15" s="31">
        <v>1</v>
      </c>
      <c r="AL15" s="49">
        <v>2</v>
      </c>
      <c r="AM15" s="31">
        <v>1</v>
      </c>
      <c r="AN15" s="31">
        <v>1</v>
      </c>
      <c r="AO15" s="31">
        <v>1</v>
      </c>
      <c r="AP15" s="31">
        <v>1</v>
      </c>
      <c r="AQ15" s="31">
        <v>1</v>
      </c>
      <c r="AR15" s="31">
        <v>1</v>
      </c>
      <c r="AS15" s="31"/>
      <c r="AT15" s="46"/>
      <c r="AU15" s="31">
        <v>1</v>
      </c>
      <c r="AV15" s="46"/>
      <c r="AW15" s="49">
        <v>2</v>
      </c>
      <c r="AX15" s="31">
        <v>1</v>
      </c>
      <c r="AY15" s="46">
        <v>1</v>
      </c>
      <c r="AZ15" s="46"/>
      <c r="BA15" s="46">
        <v>1</v>
      </c>
      <c r="BB15" s="46">
        <v>1</v>
      </c>
      <c r="BC15" s="49">
        <v>2</v>
      </c>
      <c r="BD15" s="31">
        <v>1</v>
      </c>
      <c r="BE15" s="31">
        <v>1</v>
      </c>
      <c r="BF15" s="31">
        <v>1</v>
      </c>
      <c r="BG15" s="40"/>
      <c r="BH15" s="31">
        <v>0</v>
      </c>
      <c r="BI15" s="31">
        <v>1</v>
      </c>
      <c r="BJ15" s="31">
        <v>1</v>
      </c>
      <c r="BK15" s="51">
        <v>3</v>
      </c>
      <c r="BL15" s="51">
        <v>3</v>
      </c>
      <c r="BM15" s="31">
        <v>1</v>
      </c>
      <c r="BN15" s="31">
        <v>1</v>
      </c>
      <c r="BO15" s="31">
        <v>1</v>
      </c>
      <c r="BP15" s="31">
        <v>1</v>
      </c>
      <c r="BQ15" s="31">
        <v>1</v>
      </c>
      <c r="BR15" s="31">
        <v>1</v>
      </c>
      <c r="BS15" s="31">
        <v>1</v>
      </c>
      <c r="BT15" s="31">
        <v>1</v>
      </c>
      <c r="BU15" s="31">
        <v>1</v>
      </c>
      <c r="BV15" s="31">
        <v>1</v>
      </c>
      <c r="BW15" s="31">
        <v>1</v>
      </c>
      <c r="BX15" s="31">
        <v>1</v>
      </c>
      <c r="BY15" s="31">
        <v>1</v>
      </c>
      <c r="BZ15" s="50"/>
      <c r="CA15" s="31">
        <v>1</v>
      </c>
      <c r="CB15" s="31">
        <v>1</v>
      </c>
      <c r="CC15" s="31">
        <v>0</v>
      </c>
      <c r="CD15" s="31">
        <v>0</v>
      </c>
      <c r="CE15" s="31">
        <v>1</v>
      </c>
      <c r="CF15" s="51">
        <v>2</v>
      </c>
      <c r="CG15" s="31">
        <v>1</v>
      </c>
      <c r="CH15" s="31">
        <v>1</v>
      </c>
      <c r="CI15" s="31">
        <v>1</v>
      </c>
      <c r="CJ15" s="31">
        <v>1</v>
      </c>
      <c r="CK15" s="51">
        <v>3</v>
      </c>
      <c r="CL15" s="50"/>
      <c r="CM15" s="31">
        <v>1</v>
      </c>
      <c r="CN15" s="31">
        <v>1</v>
      </c>
      <c r="CO15" s="31">
        <v>1</v>
      </c>
      <c r="CP15" s="31">
        <v>1</v>
      </c>
      <c r="CQ15" s="31">
        <v>1</v>
      </c>
      <c r="CR15" s="31">
        <v>1</v>
      </c>
      <c r="CS15" s="31">
        <v>1</v>
      </c>
      <c r="CT15" s="31">
        <v>1</v>
      </c>
      <c r="CU15" s="31">
        <v>1</v>
      </c>
      <c r="CV15" s="31">
        <v>1</v>
      </c>
      <c r="CW15" s="31">
        <v>1</v>
      </c>
      <c r="CX15" s="31">
        <v>1</v>
      </c>
      <c r="CY15" s="31">
        <v>1</v>
      </c>
      <c r="CZ15" s="51">
        <v>3</v>
      </c>
      <c r="DA15" s="50"/>
      <c r="DB15" s="32" t="s">
        <v>116</v>
      </c>
      <c r="DC15" s="31">
        <v>1</v>
      </c>
      <c r="DD15" s="31">
        <v>1</v>
      </c>
      <c r="DE15" s="31">
        <v>1</v>
      </c>
      <c r="DF15" s="31">
        <v>1</v>
      </c>
      <c r="DG15" s="31">
        <v>0</v>
      </c>
      <c r="DH15" s="31">
        <v>0</v>
      </c>
      <c r="DI15" s="31">
        <v>1</v>
      </c>
      <c r="DJ15" s="51">
        <v>3</v>
      </c>
      <c r="DK15" s="51">
        <v>3</v>
      </c>
      <c r="DL15" s="31">
        <v>1</v>
      </c>
      <c r="DM15" s="31">
        <v>1</v>
      </c>
      <c r="DN15" s="31">
        <v>1</v>
      </c>
      <c r="DO15" s="51">
        <v>3</v>
      </c>
      <c r="DP15" s="31">
        <v>1</v>
      </c>
      <c r="DQ15" s="31">
        <v>1</v>
      </c>
      <c r="DR15" s="51">
        <v>2</v>
      </c>
      <c r="DS15" s="31">
        <v>1</v>
      </c>
      <c r="DT15" s="31">
        <v>1</v>
      </c>
      <c r="DU15" s="32" t="s">
        <v>116</v>
      </c>
      <c r="DV15" s="50"/>
      <c r="DW15" s="31">
        <v>1</v>
      </c>
      <c r="DX15" s="31">
        <v>1</v>
      </c>
      <c r="DY15" s="31">
        <v>1</v>
      </c>
      <c r="DZ15" s="50"/>
      <c r="EA15" s="31">
        <v>1</v>
      </c>
      <c r="EB15" s="1" t="s">
        <v>119</v>
      </c>
      <c r="EC15" s="1" t="s">
        <v>119</v>
      </c>
    </row>
    <row r="16" spans="1:191" s="7" customFormat="1" ht="16.5" thickTop="1" thickBot="1" x14ac:dyDescent="0.3">
      <c r="A16" s="15" t="s">
        <v>60</v>
      </c>
      <c r="B16" s="16" t="s">
        <v>0</v>
      </c>
      <c r="C16" s="109">
        <f t="shared" si="1"/>
        <v>1</v>
      </c>
      <c r="D16" s="3">
        <f t="shared" si="2"/>
        <v>0</v>
      </c>
      <c r="E16" s="5">
        <f t="shared" si="4"/>
        <v>85</v>
      </c>
      <c r="F16" s="5">
        <f>COUNTIFS(J16:EC16, "=1") + COUNTIFS(J16:EC16, "=2") + ( 2 * COUNTIFS(J16:EC16, "=3")) + COUNTIFS(J16:EC16, "=0") + H16 + 10</f>
        <v>138</v>
      </c>
      <c r="H16" s="1">
        <f t="shared" si="0"/>
        <v>5</v>
      </c>
      <c r="I16"/>
      <c r="J16" s="31">
        <v>1</v>
      </c>
      <c r="K16" s="31">
        <v>1</v>
      </c>
      <c r="L16" s="31">
        <v>1</v>
      </c>
      <c r="M16" s="51">
        <v>3</v>
      </c>
      <c r="N16" s="31">
        <v>1</v>
      </c>
      <c r="O16" s="56">
        <v>2</v>
      </c>
      <c r="P16" s="56">
        <v>2</v>
      </c>
      <c r="Q16" s="31">
        <v>1</v>
      </c>
      <c r="R16" s="31">
        <v>1</v>
      </c>
      <c r="S16" s="31">
        <v>1</v>
      </c>
      <c r="T16" s="56">
        <v>2</v>
      </c>
      <c r="U16" s="56">
        <v>2</v>
      </c>
      <c r="V16" s="31">
        <v>1</v>
      </c>
      <c r="W16" s="31">
        <v>1</v>
      </c>
      <c r="X16" s="31">
        <v>1</v>
      </c>
      <c r="Y16" s="32" t="s">
        <v>116</v>
      </c>
      <c r="Z16" s="31">
        <v>1</v>
      </c>
      <c r="AA16" s="49">
        <v>2</v>
      </c>
      <c r="AB16" s="31">
        <v>1</v>
      </c>
      <c r="AC16" s="31">
        <v>1</v>
      </c>
      <c r="AD16" s="31">
        <v>1</v>
      </c>
      <c r="AE16" s="31">
        <v>1</v>
      </c>
      <c r="AF16" s="49">
        <v>2</v>
      </c>
      <c r="AG16" s="31">
        <v>1</v>
      </c>
      <c r="AH16" s="31">
        <v>1</v>
      </c>
      <c r="AI16" s="31">
        <v>1</v>
      </c>
      <c r="AJ16" s="31">
        <v>1</v>
      </c>
      <c r="AK16" s="31">
        <v>1</v>
      </c>
      <c r="AL16" s="31">
        <v>1</v>
      </c>
      <c r="AM16" s="31">
        <v>1</v>
      </c>
      <c r="AN16" s="31">
        <v>1</v>
      </c>
      <c r="AO16" s="31">
        <v>1</v>
      </c>
      <c r="AP16" s="31">
        <v>1</v>
      </c>
      <c r="AQ16" s="31">
        <v>1</v>
      </c>
      <c r="AR16" s="31">
        <v>1</v>
      </c>
      <c r="AS16" s="31"/>
      <c r="AT16" s="31">
        <v>1</v>
      </c>
      <c r="AU16" s="31">
        <v>1</v>
      </c>
      <c r="AV16" s="31">
        <v>1</v>
      </c>
      <c r="AW16" s="31">
        <v>1</v>
      </c>
      <c r="AX16" s="31">
        <v>1</v>
      </c>
      <c r="AY16" s="56">
        <v>2</v>
      </c>
      <c r="AZ16" s="49">
        <v>2</v>
      </c>
      <c r="BA16" s="51">
        <v>3</v>
      </c>
      <c r="BB16" s="51">
        <v>3</v>
      </c>
      <c r="BC16" s="49">
        <v>2</v>
      </c>
      <c r="BD16" s="31">
        <v>1</v>
      </c>
      <c r="BE16" s="31">
        <v>1</v>
      </c>
      <c r="BF16" s="31">
        <v>1</v>
      </c>
      <c r="BG16" s="104">
        <v>2</v>
      </c>
      <c r="BH16" s="31">
        <v>1</v>
      </c>
      <c r="BI16" s="56">
        <v>2</v>
      </c>
      <c r="BJ16" s="31">
        <v>1</v>
      </c>
      <c r="BK16" s="51">
        <v>3</v>
      </c>
      <c r="BL16" s="51">
        <v>3</v>
      </c>
      <c r="BM16" s="31">
        <v>1</v>
      </c>
      <c r="BN16" s="56">
        <v>3</v>
      </c>
      <c r="BO16" s="51">
        <v>3</v>
      </c>
      <c r="BP16" s="56">
        <v>3</v>
      </c>
      <c r="BQ16" s="31">
        <v>1</v>
      </c>
      <c r="BR16" s="31">
        <v>1</v>
      </c>
      <c r="BS16" s="31">
        <v>1</v>
      </c>
      <c r="BT16" s="31">
        <v>1</v>
      </c>
      <c r="BU16" s="31">
        <v>1</v>
      </c>
      <c r="BV16" s="31">
        <v>1</v>
      </c>
      <c r="BW16" s="56">
        <v>2</v>
      </c>
      <c r="BX16" s="57">
        <v>3</v>
      </c>
      <c r="BY16" s="31">
        <v>1</v>
      </c>
      <c r="BZ16" s="50"/>
      <c r="CA16" s="31">
        <v>1</v>
      </c>
      <c r="CB16" s="31">
        <v>1</v>
      </c>
      <c r="CC16" s="31">
        <v>1</v>
      </c>
      <c r="CD16" s="56">
        <v>3</v>
      </c>
      <c r="CE16" s="31">
        <v>1</v>
      </c>
      <c r="CF16" s="51">
        <v>2</v>
      </c>
      <c r="CG16" s="56">
        <v>2</v>
      </c>
      <c r="CH16" s="31">
        <v>1</v>
      </c>
      <c r="CI16" s="50"/>
      <c r="CJ16" s="31">
        <v>1</v>
      </c>
      <c r="CK16" s="51">
        <v>3</v>
      </c>
      <c r="CL16" s="56">
        <v>2</v>
      </c>
      <c r="CM16" s="31">
        <v>1</v>
      </c>
      <c r="CN16" s="50"/>
      <c r="CO16" s="51">
        <v>3</v>
      </c>
      <c r="CP16" s="31">
        <v>1</v>
      </c>
      <c r="CQ16" s="31">
        <v>1</v>
      </c>
      <c r="CR16" s="31">
        <v>1</v>
      </c>
      <c r="CS16" s="31">
        <v>1</v>
      </c>
      <c r="CT16" s="31">
        <v>1</v>
      </c>
      <c r="CU16" s="31">
        <v>1</v>
      </c>
      <c r="CV16" s="31">
        <v>1</v>
      </c>
      <c r="CW16" s="31">
        <v>1</v>
      </c>
      <c r="CX16" s="31">
        <v>1</v>
      </c>
      <c r="CY16" s="31">
        <v>1</v>
      </c>
      <c r="CZ16" s="31">
        <v>1</v>
      </c>
      <c r="DA16" s="50"/>
      <c r="DB16" s="50"/>
      <c r="DC16" s="56">
        <v>2</v>
      </c>
      <c r="DD16" s="32" t="s">
        <v>116</v>
      </c>
      <c r="DE16" s="32" t="s">
        <v>116</v>
      </c>
      <c r="DF16" s="56">
        <v>2</v>
      </c>
      <c r="DG16" s="31">
        <v>1</v>
      </c>
      <c r="DH16" s="56">
        <v>3</v>
      </c>
      <c r="DI16" s="31">
        <v>1</v>
      </c>
      <c r="DJ16" s="51">
        <v>3</v>
      </c>
      <c r="DK16" s="51">
        <v>3</v>
      </c>
      <c r="DL16" s="31">
        <v>1</v>
      </c>
      <c r="DM16" s="50"/>
      <c r="DN16" s="31">
        <v>1</v>
      </c>
      <c r="DO16" s="51">
        <v>3</v>
      </c>
      <c r="DP16" s="56">
        <v>2</v>
      </c>
      <c r="DQ16" s="32" t="s">
        <v>116</v>
      </c>
      <c r="DR16" s="32" t="s">
        <v>116</v>
      </c>
      <c r="DS16" s="31">
        <v>1</v>
      </c>
      <c r="DT16" s="31">
        <v>1</v>
      </c>
      <c r="DU16" s="1" t="s">
        <v>117</v>
      </c>
      <c r="DV16" s="50"/>
      <c r="DW16" s="103">
        <v>2</v>
      </c>
      <c r="DX16" s="103">
        <v>2</v>
      </c>
      <c r="DY16" s="103">
        <v>2</v>
      </c>
      <c r="DZ16" s="103">
        <v>2</v>
      </c>
      <c r="EA16" s="103" t="s">
        <v>44</v>
      </c>
      <c r="EB16" s="103" t="s">
        <v>44</v>
      </c>
      <c r="EC16" s="103" t="s">
        <v>44</v>
      </c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</row>
    <row r="17" spans="1:191" s="7" customFormat="1" ht="16.5" thickTop="1" thickBot="1" x14ac:dyDescent="0.3">
      <c r="A17" s="15" t="s">
        <v>56</v>
      </c>
      <c r="B17" s="16" t="s">
        <v>82</v>
      </c>
      <c r="C17" s="109">
        <f t="shared" si="1"/>
        <v>1</v>
      </c>
      <c r="D17" s="3">
        <f t="shared" si="2"/>
        <v>3</v>
      </c>
      <c r="E17" s="5">
        <f t="shared" si="4"/>
        <v>65</v>
      </c>
      <c r="F17" s="5">
        <f t="shared" si="3"/>
        <v>125</v>
      </c>
      <c r="H17" s="1">
        <f t="shared" si="0"/>
        <v>0</v>
      </c>
      <c r="I17"/>
      <c r="J17" s="56">
        <v>2</v>
      </c>
      <c r="K17" s="56">
        <v>2</v>
      </c>
      <c r="L17" s="56">
        <v>2</v>
      </c>
      <c r="M17" s="56">
        <v>2</v>
      </c>
      <c r="N17" s="56">
        <v>2</v>
      </c>
      <c r="O17" s="56">
        <v>2</v>
      </c>
      <c r="P17" s="56">
        <v>2</v>
      </c>
      <c r="Q17" s="56">
        <v>2</v>
      </c>
      <c r="R17" s="56">
        <v>2</v>
      </c>
      <c r="S17" s="56">
        <v>2</v>
      </c>
      <c r="T17" s="56">
        <v>2</v>
      </c>
      <c r="U17" s="56">
        <v>2</v>
      </c>
      <c r="V17" s="56">
        <v>2</v>
      </c>
      <c r="W17" s="56">
        <v>2</v>
      </c>
      <c r="X17" s="56">
        <v>2</v>
      </c>
      <c r="Y17" s="56">
        <v>2</v>
      </c>
      <c r="Z17" s="56">
        <v>2</v>
      </c>
      <c r="AA17" s="56">
        <v>2</v>
      </c>
      <c r="AB17" s="56">
        <v>2</v>
      </c>
      <c r="AC17" s="31">
        <v>1</v>
      </c>
      <c r="AD17" s="56">
        <v>2</v>
      </c>
      <c r="AE17" s="31">
        <v>1</v>
      </c>
      <c r="AF17" s="56">
        <v>2</v>
      </c>
      <c r="AG17" s="56">
        <v>2</v>
      </c>
      <c r="AH17" s="31">
        <v>1</v>
      </c>
      <c r="AI17" s="56">
        <v>2</v>
      </c>
      <c r="AJ17" s="56">
        <v>2</v>
      </c>
      <c r="AK17" s="56">
        <v>2</v>
      </c>
      <c r="AL17" s="56">
        <v>2</v>
      </c>
      <c r="AM17" s="56">
        <v>2</v>
      </c>
      <c r="AN17" s="56">
        <v>2</v>
      </c>
      <c r="AO17" s="56">
        <v>2</v>
      </c>
      <c r="AP17" s="31">
        <v>1</v>
      </c>
      <c r="AQ17" s="56">
        <v>2</v>
      </c>
      <c r="AR17" s="31">
        <v>1</v>
      </c>
      <c r="AS17" s="56">
        <v>2</v>
      </c>
      <c r="AT17" s="31">
        <v>1</v>
      </c>
      <c r="AU17" s="56">
        <v>2</v>
      </c>
      <c r="AV17" s="56">
        <v>2</v>
      </c>
      <c r="AW17" s="56">
        <v>2</v>
      </c>
      <c r="AX17" s="56">
        <v>2</v>
      </c>
      <c r="AY17" s="56">
        <v>2</v>
      </c>
      <c r="AZ17" s="56">
        <v>2</v>
      </c>
      <c r="BA17" s="51">
        <v>3</v>
      </c>
      <c r="BB17" s="51">
        <v>3</v>
      </c>
      <c r="BC17" s="49">
        <v>2</v>
      </c>
      <c r="BD17" s="31">
        <v>1</v>
      </c>
      <c r="BE17" s="31">
        <v>0</v>
      </c>
      <c r="BF17" s="31">
        <v>1</v>
      </c>
      <c r="BG17" s="31">
        <v>1</v>
      </c>
      <c r="BH17" s="31">
        <v>1</v>
      </c>
      <c r="BI17" s="56">
        <v>2</v>
      </c>
      <c r="BJ17" s="56">
        <v>2</v>
      </c>
      <c r="BK17" s="51">
        <v>3</v>
      </c>
      <c r="BL17" s="51">
        <v>3</v>
      </c>
      <c r="BM17" s="31">
        <v>1</v>
      </c>
      <c r="BN17" s="56">
        <v>2</v>
      </c>
      <c r="BO17" s="51">
        <v>3</v>
      </c>
      <c r="BP17" s="31">
        <v>1</v>
      </c>
      <c r="BQ17" s="31">
        <v>1</v>
      </c>
      <c r="BR17" s="31">
        <v>1</v>
      </c>
      <c r="BS17" s="31">
        <v>1</v>
      </c>
      <c r="BT17" s="31">
        <v>1</v>
      </c>
      <c r="BU17" s="31">
        <v>1</v>
      </c>
      <c r="BV17" s="31">
        <v>1</v>
      </c>
      <c r="BW17" s="31">
        <v>1</v>
      </c>
      <c r="BX17" s="31">
        <v>1</v>
      </c>
      <c r="BY17" s="31">
        <v>1</v>
      </c>
      <c r="BZ17" s="31">
        <v>1</v>
      </c>
      <c r="CA17" s="31">
        <v>1</v>
      </c>
      <c r="CB17" s="31">
        <v>1</v>
      </c>
      <c r="CC17" s="31">
        <v>1</v>
      </c>
      <c r="CD17" s="31">
        <v>1</v>
      </c>
      <c r="CE17" s="31">
        <v>1</v>
      </c>
      <c r="CF17" s="31">
        <v>1</v>
      </c>
      <c r="CG17" s="31">
        <v>1</v>
      </c>
      <c r="CH17" s="56">
        <v>2</v>
      </c>
      <c r="CI17" s="31">
        <v>1</v>
      </c>
      <c r="CJ17" s="31">
        <v>1</v>
      </c>
      <c r="CK17" s="31">
        <v>1</v>
      </c>
      <c r="CL17" s="50"/>
      <c r="CM17" s="31">
        <v>1</v>
      </c>
      <c r="CN17" s="31">
        <v>1</v>
      </c>
      <c r="CO17" s="31">
        <v>1</v>
      </c>
      <c r="CP17" s="31">
        <v>1</v>
      </c>
      <c r="CQ17" s="31">
        <v>1</v>
      </c>
      <c r="CR17" s="31">
        <v>0</v>
      </c>
      <c r="CS17" s="31">
        <v>0</v>
      </c>
      <c r="CT17" s="31">
        <v>1</v>
      </c>
      <c r="CU17" s="51">
        <v>3</v>
      </c>
      <c r="CV17" s="51">
        <v>3</v>
      </c>
      <c r="CW17" s="31">
        <v>1</v>
      </c>
      <c r="CX17" s="31">
        <v>1</v>
      </c>
      <c r="CY17" s="31">
        <v>1</v>
      </c>
      <c r="CZ17" s="51">
        <v>3</v>
      </c>
      <c r="DA17" s="31">
        <v>1</v>
      </c>
      <c r="DB17" s="31">
        <v>1</v>
      </c>
      <c r="DC17" s="31">
        <v>1</v>
      </c>
      <c r="DD17" s="56">
        <v>2</v>
      </c>
      <c r="DE17" s="31">
        <v>1</v>
      </c>
      <c r="DF17" s="31">
        <v>1</v>
      </c>
      <c r="DG17" s="31">
        <v>1</v>
      </c>
      <c r="DH17" s="31">
        <v>1</v>
      </c>
      <c r="DI17" s="31">
        <v>1</v>
      </c>
      <c r="DJ17" s="51">
        <v>3</v>
      </c>
      <c r="DK17" s="51">
        <v>3</v>
      </c>
      <c r="DL17" s="56">
        <v>2</v>
      </c>
      <c r="DM17" s="31">
        <v>1</v>
      </c>
      <c r="DN17" s="31">
        <v>1</v>
      </c>
      <c r="DO17" s="31">
        <v>1</v>
      </c>
      <c r="DP17" s="50"/>
      <c r="DQ17" s="49">
        <v>2</v>
      </c>
      <c r="DR17" s="50"/>
      <c r="DS17" s="31">
        <v>1</v>
      </c>
      <c r="DT17" s="51">
        <v>2</v>
      </c>
      <c r="DU17" s="1" t="s">
        <v>117</v>
      </c>
      <c r="DV17" s="50"/>
      <c r="DW17" s="31">
        <v>1</v>
      </c>
      <c r="DX17" s="31">
        <v>1</v>
      </c>
      <c r="DY17" s="103">
        <v>2</v>
      </c>
      <c r="DZ17" s="103" t="s">
        <v>44</v>
      </c>
      <c r="EA17" s="103" t="s">
        <v>44</v>
      </c>
      <c r="EB17" s="103" t="s">
        <v>44</v>
      </c>
      <c r="EC17" s="103" t="s">
        <v>44</v>
      </c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</row>
    <row r="18" spans="1:191" s="7" customFormat="1" ht="16.5" thickTop="1" thickBot="1" x14ac:dyDescent="0.3">
      <c r="A18" s="15" t="s">
        <v>61</v>
      </c>
      <c r="B18" s="16" t="s">
        <v>75</v>
      </c>
      <c r="C18" s="109">
        <f t="shared" si="1"/>
        <v>1</v>
      </c>
      <c r="D18" s="3">
        <f t="shared" si="2"/>
        <v>4</v>
      </c>
      <c r="E18" s="5">
        <f t="shared" si="4"/>
        <v>99</v>
      </c>
      <c r="F18" s="5">
        <f t="shared" si="3"/>
        <v>124</v>
      </c>
      <c r="H18" s="1">
        <f t="shared" si="0"/>
        <v>2</v>
      </c>
      <c r="I18"/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1</v>
      </c>
      <c r="AN18" s="1">
        <v>1</v>
      </c>
      <c r="AO18" s="1">
        <v>1</v>
      </c>
      <c r="AP18" s="51">
        <v>3</v>
      </c>
      <c r="AQ18" s="1">
        <v>1</v>
      </c>
      <c r="AR18" s="1">
        <v>1</v>
      </c>
      <c r="AS18" s="1"/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0</v>
      </c>
      <c r="BA18" s="1">
        <v>1</v>
      </c>
      <c r="BB18" s="1">
        <v>1</v>
      </c>
      <c r="BC18" s="46"/>
      <c r="BD18" s="1">
        <v>1</v>
      </c>
      <c r="BE18" s="1">
        <v>1</v>
      </c>
      <c r="BF18" s="1">
        <v>0</v>
      </c>
      <c r="BG18" s="1">
        <v>1</v>
      </c>
      <c r="BH18" s="1">
        <v>1</v>
      </c>
      <c r="BI18" s="51">
        <v>3</v>
      </c>
      <c r="BJ18" s="1">
        <v>1</v>
      </c>
      <c r="BK18" s="54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51">
        <v>3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3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47">
        <v>2</v>
      </c>
      <c r="CJ18" s="1">
        <v>1</v>
      </c>
      <c r="CK18" s="1">
        <v>1</v>
      </c>
      <c r="CL18" s="31">
        <v>1</v>
      </c>
      <c r="CM18" s="1">
        <v>1</v>
      </c>
      <c r="CN18" s="47">
        <v>2</v>
      </c>
      <c r="CO18" s="47">
        <v>3</v>
      </c>
      <c r="CP18" s="1">
        <v>1</v>
      </c>
      <c r="CQ18" s="1">
        <v>1</v>
      </c>
      <c r="CR18" s="31">
        <v>1</v>
      </c>
      <c r="CS18" s="56">
        <v>3</v>
      </c>
      <c r="CT18" s="31">
        <v>1</v>
      </c>
      <c r="CU18" s="51">
        <v>3</v>
      </c>
      <c r="CV18" s="51">
        <v>3</v>
      </c>
      <c r="CW18" s="31">
        <v>1</v>
      </c>
      <c r="CX18" s="50"/>
      <c r="CY18" s="31">
        <v>1</v>
      </c>
      <c r="CZ18" s="51">
        <v>3</v>
      </c>
      <c r="DA18" s="56">
        <v>2</v>
      </c>
      <c r="DB18" s="50"/>
      <c r="DC18" s="47">
        <v>2</v>
      </c>
      <c r="DD18" s="31">
        <v>1</v>
      </c>
      <c r="DE18" s="32" t="s">
        <v>116</v>
      </c>
      <c r="DF18" s="51">
        <v>3</v>
      </c>
      <c r="DG18" s="1">
        <v>1</v>
      </c>
      <c r="DH18" s="1">
        <v>1</v>
      </c>
      <c r="DI18" s="1">
        <v>1</v>
      </c>
      <c r="DJ18" s="51">
        <v>3</v>
      </c>
      <c r="DK18" s="51">
        <v>3</v>
      </c>
      <c r="DL18" s="1">
        <v>1</v>
      </c>
      <c r="DM18" s="1">
        <v>1</v>
      </c>
      <c r="DN18" s="1">
        <v>1</v>
      </c>
      <c r="DO18" s="1">
        <v>1</v>
      </c>
      <c r="DP18" s="50"/>
      <c r="DQ18" s="1">
        <v>1</v>
      </c>
      <c r="DR18" s="50"/>
      <c r="DS18" s="1">
        <v>1</v>
      </c>
      <c r="DT18" s="32" t="s">
        <v>116</v>
      </c>
      <c r="DU18" s="1" t="s">
        <v>117</v>
      </c>
      <c r="DV18" s="50"/>
      <c r="DW18" s="103">
        <v>2</v>
      </c>
      <c r="DX18" s="103">
        <v>2</v>
      </c>
      <c r="DY18" s="103">
        <v>2</v>
      </c>
      <c r="DZ18" s="103">
        <v>2</v>
      </c>
      <c r="EA18" s="103" t="s">
        <v>44</v>
      </c>
      <c r="EB18" s="103" t="s">
        <v>44</v>
      </c>
      <c r="EC18" s="103" t="s">
        <v>44</v>
      </c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</row>
    <row r="19" spans="1:191" s="7" customFormat="1" ht="16.5" thickTop="1" thickBot="1" x14ac:dyDescent="0.3">
      <c r="A19" s="15" t="s">
        <v>61</v>
      </c>
      <c r="B19" s="16" t="s">
        <v>83</v>
      </c>
      <c r="C19" s="109">
        <f t="shared" si="1"/>
        <v>1</v>
      </c>
      <c r="D19" s="3">
        <f t="shared" si="2"/>
        <v>4</v>
      </c>
      <c r="E19" s="5">
        <f t="shared" si="4"/>
        <v>86</v>
      </c>
      <c r="F19" s="5">
        <f t="shared" si="3"/>
        <v>120</v>
      </c>
      <c r="H19" s="1">
        <f t="shared" si="0"/>
        <v>6</v>
      </c>
      <c r="I19"/>
      <c r="J19" s="49">
        <v>2</v>
      </c>
      <c r="K19" s="49">
        <v>2</v>
      </c>
      <c r="L19" s="49">
        <v>2</v>
      </c>
      <c r="M19" s="49">
        <v>2</v>
      </c>
      <c r="N19" s="49">
        <v>2</v>
      </c>
      <c r="O19" s="31">
        <v>1</v>
      </c>
      <c r="P19" s="31">
        <v>1</v>
      </c>
      <c r="Q19" s="31">
        <v>1</v>
      </c>
      <c r="R19" s="31">
        <v>1</v>
      </c>
      <c r="S19" s="31">
        <v>1</v>
      </c>
      <c r="T19" s="31">
        <v>1</v>
      </c>
      <c r="U19" s="31">
        <v>1</v>
      </c>
      <c r="V19" s="31">
        <v>1</v>
      </c>
      <c r="W19" s="31">
        <v>1</v>
      </c>
      <c r="X19" s="31">
        <v>1</v>
      </c>
      <c r="Y19" s="33">
        <v>1</v>
      </c>
      <c r="Z19" s="31">
        <v>1</v>
      </c>
      <c r="AA19" s="31">
        <v>1</v>
      </c>
      <c r="AB19" s="31">
        <v>1</v>
      </c>
      <c r="AC19" s="31">
        <v>1</v>
      </c>
      <c r="AD19" s="31">
        <v>1</v>
      </c>
      <c r="AE19" s="33">
        <v>1</v>
      </c>
      <c r="AF19" s="31">
        <v>1</v>
      </c>
      <c r="AG19" s="31">
        <v>1</v>
      </c>
      <c r="AH19" s="31">
        <v>1</v>
      </c>
      <c r="AI19" s="31">
        <v>1</v>
      </c>
      <c r="AJ19" s="31">
        <v>1</v>
      </c>
      <c r="AK19" s="31">
        <v>1</v>
      </c>
      <c r="AL19" s="31">
        <v>1</v>
      </c>
      <c r="AM19" s="31">
        <v>1</v>
      </c>
      <c r="AN19" s="31">
        <v>1</v>
      </c>
      <c r="AO19" s="31">
        <v>1</v>
      </c>
      <c r="AP19" s="51">
        <v>3</v>
      </c>
      <c r="AQ19" s="31">
        <v>1</v>
      </c>
      <c r="AR19" s="51">
        <v>3</v>
      </c>
      <c r="AS19" s="31"/>
      <c r="AT19" s="31">
        <v>1</v>
      </c>
      <c r="AU19" s="31">
        <v>1</v>
      </c>
      <c r="AV19" s="31">
        <v>1</v>
      </c>
      <c r="AW19" s="31">
        <v>1</v>
      </c>
      <c r="AX19" s="31">
        <v>1</v>
      </c>
      <c r="AY19" s="31">
        <v>1</v>
      </c>
      <c r="AZ19" s="31">
        <v>1</v>
      </c>
      <c r="BA19" s="31">
        <v>1</v>
      </c>
      <c r="BB19" s="31">
        <v>1</v>
      </c>
      <c r="BC19" s="49">
        <v>2</v>
      </c>
      <c r="BD19" s="31">
        <v>1</v>
      </c>
      <c r="BE19" s="31">
        <v>1</v>
      </c>
      <c r="BF19" s="31">
        <v>1</v>
      </c>
      <c r="BG19" s="31">
        <v>1</v>
      </c>
      <c r="BH19" s="31">
        <v>1</v>
      </c>
      <c r="BI19" s="31">
        <v>1</v>
      </c>
      <c r="BJ19" s="31">
        <v>1</v>
      </c>
      <c r="BK19" s="31">
        <v>0</v>
      </c>
      <c r="BL19" s="31">
        <v>0</v>
      </c>
      <c r="BM19" s="31">
        <v>0</v>
      </c>
      <c r="BN19" s="31">
        <v>0</v>
      </c>
      <c r="BO19" s="31">
        <v>1</v>
      </c>
      <c r="BP19" s="31">
        <v>1</v>
      </c>
      <c r="BQ19" s="31">
        <v>1</v>
      </c>
      <c r="BR19" s="31">
        <v>1</v>
      </c>
      <c r="BS19" s="31">
        <v>1</v>
      </c>
      <c r="BT19" s="31">
        <v>1</v>
      </c>
      <c r="BU19" s="31">
        <v>1</v>
      </c>
      <c r="BV19" s="31">
        <v>1</v>
      </c>
      <c r="BW19" s="31">
        <v>1</v>
      </c>
      <c r="BX19" s="31">
        <v>1</v>
      </c>
      <c r="BY19" s="31">
        <v>1</v>
      </c>
      <c r="BZ19" s="50"/>
      <c r="CA19" s="31">
        <v>1</v>
      </c>
      <c r="CB19" s="31">
        <v>1</v>
      </c>
      <c r="CC19" s="31">
        <v>1</v>
      </c>
      <c r="CD19" s="50">
        <v>1</v>
      </c>
      <c r="CE19" s="31">
        <v>1</v>
      </c>
      <c r="CF19" s="51">
        <v>3</v>
      </c>
      <c r="CG19" s="51">
        <v>3</v>
      </c>
      <c r="CH19" s="31">
        <v>1</v>
      </c>
      <c r="CI19" s="50"/>
      <c r="CJ19" s="31">
        <v>1</v>
      </c>
      <c r="CK19" s="31">
        <v>1</v>
      </c>
      <c r="CL19" s="50"/>
      <c r="CM19" s="31">
        <v>1</v>
      </c>
      <c r="CN19" s="47">
        <v>2</v>
      </c>
      <c r="CO19" s="51">
        <v>3</v>
      </c>
      <c r="CP19" s="31">
        <v>1</v>
      </c>
      <c r="CQ19" s="31">
        <v>1</v>
      </c>
      <c r="CR19" s="31">
        <v>1</v>
      </c>
      <c r="CS19" s="31">
        <v>1</v>
      </c>
      <c r="CT19" s="31">
        <v>1</v>
      </c>
      <c r="CU19" s="51">
        <v>3</v>
      </c>
      <c r="CV19" s="51">
        <v>3</v>
      </c>
      <c r="CW19" s="56">
        <v>2</v>
      </c>
      <c r="CX19" s="31">
        <v>1</v>
      </c>
      <c r="CY19" s="31">
        <v>1</v>
      </c>
      <c r="CZ19" s="31">
        <v>1</v>
      </c>
      <c r="DA19" s="50"/>
      <c r="DB19" s="51">
        <v>2</v>
      </c>
      <c r="DC19" s="47">
        <v>2</v>
      </c>
      <c r="DD19" s="32" t="s">
        <v>116</v>
      </c>
      <c r="DE19" s="32" t="s">
        <v>116</v>
      </c>
      <c r="DF19" s="51">
        <v>3</v>
      </c>
      <c r="DG19" s="31">
        <v>1</v>
      </c>
      <c r="DH19" s="50"/>
      <c r="DI19" s="32" t="s">
        <v>116</v>
      </c>
      <c r="DJ19" s="51">
        <v>3</v>
      </c>
      <c r="DK19" s="31">
        <v>1</v>
      </c>
      <c r="DL19" s="32" t="s">
        <v>116</v>
      </c>
      <c r="DM19" s="1" t="s">
        <v>117</v>
      </c>
      <c r="DN19" s="32" t="s">
        <v>116</v>
      </c>
      <c r="DO19" s="1" t="s">
        <v>117</v>
      </c>
      <c r="DP19" s="32" t="s">
        <v>116</v>
      </c>
      <c r="DQ19" s="31">
        <v>1</v>
      </c>
      <c r="DR19" s="50"/>
      <c r="DS19" s="31">
        <v>1</v>
      </c>
      <c r="DT19" s="51">
        <v>3</v>
      </c>
      <c r="DU19" s="1" t="s">
        <v>117</v>
      </c>
      <c r="DV19" s="50"/>
      <c r="DW19" s="103">
        <v>2</v>
      </c>
      <c r="DX19" s="103">
        <v>2</v>
      </c>
      <c r="DY19" s="103">
        <v>2</v>
      </c>
      <c r="DZ19" s="103">
        <v>2</v>
      </c>
      <c r="EA19" s="103" t="s">
        <v>44</v>
      </c>
      <c r="EB19" s="103" t="s">
        <v>44</v>
      </c>
      <c r="EC19" s="103" t="s">
        <v>44</v>
      </c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</row>
    <row r="20" spans="1:191" s="7" customFormat="1" ht="16.5" thickTop="1" thickBot="1" x14ac:dyDescent="0.3">
      <c r="A20" s="15" t="s">
        <v>50</v>
      </c>
      <c r="B20" s="29" t="s">
        <v>84</v>
      </c>
      <c r="C20" s="109">
        <f t="shared" si="1"/>
        <v>0.9</v>
      </c>
      <c r="D20" s="3">
        <f t="shared" si="2"/>
        <v>10</v>
      </c>
      <c r="E20" s="5">
        <f>COUNTIFS(J20:EC20, "=1") + COUNTIFS(J20:EC20, "=3")</f>
        <v>82</v>
      </c>
      <c r="F20" s="5">
        <f t="shared" si="3"/>
        <v>120</v>
      </c>
      <c r="H20" s="1">
        <f>COUNTIFS(K20:GI20, "INJ")</f>
        <v>12</v>
      </c>
      <c r="I20"/>
      <c r="J20" s="56">
        <v>2</v>
      </c>
      <c r="K20" s="56">
        <v>2</v>
      </c>
      <c r="L20" s="31">
        <v>1</v>
      </c>
      <c r="M20" s="56">
        <v>2</v>
      </c>
      <c r="N20" s="31">
        <v>1</v>
      </c>
      <c r="O20" s="31">
        <v>1</v>
      </c>
      <c r="P20" s="31">
        <v>1</v>
      </c>
      <c r="Q20" s="32" t="s">
        <v>116</v>
      </c>
      <c r="R20" s="32" t="s">
        <v>116</v>
      </c>
      <c r="S20" s="32" t="s">
        <v>116</v>
      </c>
      <c r="T20" s="32" t="s">
        <v>116</v>
      </c>
      <c r="U20" s="32" t="s">
        <v>116</v>
      </c>
      <c r="V20" s="32" t="s">
        <v>116</v>
      </c>
      <c r="W20" s="32" t="s">
        <v>116</v>
      </c>
      <c r="X20" s="32" t="s">
        <v>116</v>
      </c>
      <c r="Y20" s="31">
        <v>1</v>
      </c>
      <c r="Z20" s="31">
        <v>1</v>
      </c>
      <c r="AA20" s="31">
        <v>1</v>
      </c>
      <c r="AB20" s="49">
        <v>2</v>
      </c>
      <c r="AC20" s="31">
        <v>1</v>
      </c>
      <c r="AD20" s="31">
        <v>1</v>
      </c>
      <c r="AE20" s="31">
        <v>1</v>
      </c>
      <c r="AF20" s="31">
        <v>1</v>
      </c>
      <c r="AG20" s="31">
        <v>1</v>
      </c>
      <c r="AH20" s="31">
        <v>1</v>
      </c>
      <c r="AI20" s="31">
        <v>1</v>
      </c>
      <c r="AJ20" s="31">
        <v>1</v>
      </c>
      <c r="AK20" s="31">
        <v>1</v>
      </c>
      <c r="AL20" s="49">
        <v>2</v>
      </c>
      <c r="AM20" s="31">
        <v>1</v>
      </c>
      <c r="AN20" s="31">
        <v>1</v>
      </c>
      <c r="AO20" s="31">
        <v>1</v>
      </c>
      <c r="AP20" s="31">
        <v>1</v>
      </c>
      <c r="AQ20" s="31">
        <v>1</v>
      </c>
      <c r="AR20" s="51">
        <v>3</v>
      </c>
      <c r="AS20" s="31"/>
      <c r="AT20" s="31">
        <v>1</v>
      </c>
      <c r="AU20" s="31">
        <v>1</v>
      </c>
      <c r="AV20" s="31">
        <v>1</v>
      </c>
      <c r="AW20" s="31">
        <v>1</v>
      </c>
      <c r="AX20" s="31">
        <v>1</v>
      </c>
      <c r="AY20" s="51">
        <v>3</v>
      </c>
      <c r="AZ20" s="49">
        <v>2</v>
      </c>
      <c r="BA20" s="31">
        <v>1</v>
      </c>
      <c r="BB20" s="31">
        <v>1</v>
      </c>
      <c r="BC20" s="49">
        <v>2</v>
      </c>
      <c r="BD20" s="31">
        <v>0</v>
      </c>
      <c r="BE20" s="31">
        <v>1</v>
      </c>
      <c r="BF20" s="31">
        <v>1</v>
      </c>
      <c r="BG20" s="31">
        <v>1</v>
      </c>
      <c r="BH20" s="31">
        <v>1</v>
      </c>
      <c r="BI20" s="31">
        <v>1</v>
      </c>
      <c r="BJ20" s="31">
        <v>1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1</v>
      </c>
      <c r="BU20" s="31">
        <v>1</v>
      </c>
      <c r="BV20" s="31">
        <v>1</v>
      </c>
      <c r="BW20" s="31">
        <v>1</v>
      </c>
      <c r="BX20" s="31">
        <v>1</v>
      </c>
      <c r="BY20" s="31">
        <v>1</v>
      </c>
      <c r="BZ20" s="31">
        <v>1</v>
      </c>
      <c r="CA20" s="31">
        <v>1</v>
      </c>
      <c r="CB20" s="31">
        <v>1</v>
      </c>
      <c r="CC20" s="31">
        <v>1</v>
      </c>
      <c r="CD20" s="31">
        <v>1</v>
      </c>
      <c r="CE20" s="31">
        <v>1</v>
      </c>
      <c r="CF20" s="51">
        <v>3</v>
      </c>
      <c r="CG20" s="51">
        <v>3</v>
      </c>
      <c r="CH20" s="31">
        <v>1</v>
      </c>
      <c r="CI20" s="31">
        <v>1</v>
      </c>
      <c r="CJ20" s="51">
        <v>3</v>
      </c>
      <c r="CK20" s="31">
        <v>1</v>
      </c>
      <c r="CL20" s="50"/>
      <c r="CM20" s="31">
        <v>1</v>
      </c>
      <c r="CN20" s="31">
        <v>1</v>
      </c>
      <c r="CO20" s="31">
        <v>1</v>
      </c>
      <c r="CP20" s="31">
        <v>1</v>
      </c>
      <c r="CQ20" s="31">
        <v>1</v>
      </c>
      <c r="CR20" s="1">
        <v>1</v>
      </c>
      <c r="CS20" s="1">
        <v>1</v>
      </c>
      <c r="CT20" s="1">
        <v>1</v>
      </c>
      <c r="CU20" s="51">
        <v>3</v>
      </c>
      <c r="CV20" s="51">
        <v>3</v>
      </c>
      <c r="CW20" s="1">
        <v>1</v>
      </c>
      <c r="CX20" s="1">
        <v>1</v>
      </c>
      <c r="CY20" s="1">
        <v>1</v>
      </c>
      <c r="CZ20" s="1">
        <v>1</v>
      </c>
      <c r="DA20" s="50"/>
      <c r="DB20" s="32" t="s">
        <v>116</v>
      </c>
      <c r="DC20" s="31">
        <v>1</v>
      </c>
      <c r="DD20" s="31">
        <v>1</v>
      </c>
      <c r="DE20" s="31">
        <v>1</v>
      </c>
      <c r="DF20" s="31">
        <v>1</v>
      </c>
      <c r="DG20" s="32" t="s">
        <v>116</v>
      </c>
      <c r="DH20" s="50"/>
      <c r="DI20" s="31">
        <v>1</v>
      </c>
      <c r="DJ20" s="31">
        <v>1</v>
      </c>
      <c r="DK20" s="31">
        <v>1</v>
      </c>
      <c r="DL20" s="47">
        <v>2</v>
      </c>
      <c r="DM20" s="1" t="s">
        <v>117</v>
      </c>
      <c r="DN20" s="50"/>
      <c r="DO20" s="1" t="s">
        <v>117</v>
      </c>
      <c r="DP20" s="31">
        <v>1</v>
      </c>
      <c r="DQ20" s="47">
        <v>3</v>
      </c>
      <c r="DR20" s="32" t="s">
        <v>116</v>
      </c>
      <c r="DS20" s="31">
        <v>1</v>
      </c>
      <c r="DT20" s="31">
        <v>1</v>
      </c>
      <c r="DU20" s="1" t="s">
        <v>117</v>
      </c>
      <c r="DV20" s="50"/>
      <c r="DW20" s="32" t="s">
        <v>116</v>
      </c>
      <c r="DX20" s="31">
        <v>1</v>
      </c>
      <c r="DY20" s="31">
        <v>1</v>
      </c>
      <c r="DZ20" s="50"/>
      <c r="EA20" s="31">
        <v>1</v>
      </c>
      <c r="EB20" s="1" t="s">
        <v>119</v>
      </c>
      <c r="EC20" s="1" t="s">
        <v>119</v>
      </c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</row>
    <row r="21" spans="1:191" s="7" customFormat="1" ht="16.5" thickTop="1" thickBot="1" x14ac:dyDescent="0.3">
      <c r="A21" s="15" t="s">
        <v>62</v>
      </c>
      <c r="B21" s="29" t="s">
        <v>85</v>
      </c>
      <c r="C21" s="109">
        <f t="shared" si="1"/>
        <v>0.9</v>
      </c>
      <c r="D21" s="3">
        <f t="shared" si="2"/>
        <v>7</v>
      </c>
      <c r="E21" s="5">
        <f>COUNTIFS(J21:EC21, "=1") + COUNTIFS(J21:EC21, "=3")</f>
        <v>92</v>
      </c>
      <c r="F21" s="5">
        <f t="shared" si="3"/>
        <v>119</v>
      </c>
      <c r="H21" s="1">
        <f t="shared" ref="H21:H35" si="5">COUNTIFS(K21:GI21, "INJ")</f>
        <v>3</v>
      </c>
      <c r="I21"/>
      <c r="J21" s="31">
        <v>1</v>
      </c>
      <c r="K21" s="31">
        <v>1</v>
      </c>
      <c r="L21" s="31">
        <v>1</v>
      </c>
      <c r="M21" s="31">
        <v>1</v>
      </c>
      <c r="N21" s="31">
        <v>0</v>
      </c>
      <c r="O21" s="31">
        <v>1</v>
      </c>
      <c r="P21" s="31">
        <v>1</v>
      </c>
      <c r="Q21" s="31">
        <v>1</v>
      </c>
      <c r="R21" s="31">
        <v>1</v>
      </c>
      <c r="S21" s="31">
        <v>1</v>
      </c>
      <c r="T21" s="51">
        <v>3</v>
      </c>
      <c r="U21" s="31">
        <v>1</v>
      </c>
      <c r="V21" s="31">
        <v>1</v>
      </c>
      <c r="W21" s="31">
        <v>1</v>
      </c>
      <c r="X21" s="31">
        <v>1</v>
      </c>
      <c r="Y21" s="31">
        <v>1</v>
      </c>
      <c r="Z21" s="31">
        <v>1</v>
      </c>
      <c r="AA21" s="31">
        <v>1</v>
      </c>
      <c r="AB21" s="49">
        <v>2</v>
      </c>
      <c r="AC21" s="32" t="s">
        <v>116</v>
      </c>
      <c r="AD21" s="31">
        <v>1</v>
      </c>
      <c r="AE21" s="31">
        <v>1</v>
      </c>
      <c r="AF21" s="31">
        <v>1</v>
      </c>
      <c r="AG21" s="31">
        <v>1</v>
      </c>
      <c r="AH21" s="31">
        <v>1</v>
      </c>
      <c r="AI21" s="31">
        <v>1</v>
      </c>
      <c r="AJ21" s="31">
        <v>1</v>
      </c>
      <c r="AK21" s="31">
        <v>1</v>
      </c>
      <c r="AL21" s="49">
        <v>2</v>
      </c>
      <c r="AM21" s="31">
        <v>1</v>
      </c>
      <c r="AN21" s="31">
        <v>1</v>
      </c>
      <c r="AO21" s="31">
        <v>1</v>
      </c>
      <c r="AP21" s="31">
        <v>1</v>
      </c>
      <c r="AQ21" s="31">
        <v>1</v>
      </c>
      <c r="AR21" s="31">
        <v>1</v>
      </c>
      <c r="AS21" s="31"/>
      <c r="AT21" s="46"/>
      <c r="AU21" s="31">
        <v>1</v>
      </c>
      <c r="AV21" s="51">
        <v>3</v>
      </c>
      <c r="AW21" s="49">
        <v>2</v>
      </c>
      <c r="AX21" s="31">
        <v>1</v>
      </c>
      <c r="AY21" s="51">
        <v>3</v>
      </c>
      <c r="AZ21" s="46"/>
      <c r="BA21" s="46">
        <v>1</v>
      </c>
      <c r="BB21" s="46">
        <v>1</v>
      </c>
      <c r="BC21" s="49">
        <v>2</v>
      </c>
      <c r="BD21" s="31">
        <v>1</v>
      </c>
      <c r="BE21" s="31">
        <v>1</v>
      </c>
      <c r="BF21" s="31">
        <v>1</v>
      </c>
      <c r="BG21" s="40"/>
      <c r="BH21" s="31">
        <v>0</v>
      </c>
      <c r="BI21" s="31">
        <v>1</v>
      </c>
      <c r="BJ21" s="31">
        <v>1</v>
      </c>
      <c r="BK21" s="51">
        <v>3</v>
      </c>
      <c r="BL21" s="50"/>
      <c r="BM21" s="31">
        <v>1</v>
      </c>
      <c r="BN21" s="31">
        <v>1</v>
      </c>
      <c r="BO21" s="31">
        <v>1</v>
      </c>
      <c r="BP21" s="31">
        <v>1</v>
      </c>
      <c r="BQ21" s="31">
        <v>1</v>
      </c>
      <c r="BR21" s="31">
        <v>1</v>
      </c>
      <c r="BS21" s="51">
        <v>3</v>
      </c>
      <c r="BT21" s="31">
        <v>1</v>
      </c>
      <c r="BU21" s="46">
        <v>1</v>
      </c>
      <c r="BV21" s="31">
        <v>1</v>
      </c>
      <c r="BW21" s="31">
        <v>1</v>
      </c>
      <c r="BX21" s="31">
        <v>1</v>
      </c>
      <c r="BY21" s="31">
        <v>1</v>
      </c>
      <c r="BZ21" s="51">
        <v>3</v>
      </c>
      <c r="CA21" s="31">
        <v>1</v>
      </c>
      <c r="CB21" s="31">
        <v>1</v>
      </c>
      <c r="CC21" s="31">
        <v>0</v>
      </c>
      <c r="CD21" s="31">
        <v>0</v>
      </c>
      <c r="CE21" s="31">
        <v>1</v>
      </c>
      <c r="CF21" s="51">
        <v>3</v>
      </c>
      <c r="CG21" s="51">
        <v>3</v>
      </c>
      <c r="CH21" s="31">
        <v>1</v>
      </c>
      <c r="CI21" s="31">
        <v>1</v>
      </c>
      <c r="CJ21" s="31">
        <v>1</v>
      </c>
      <c r="CK21" s="51">
        <v>3</v>
      </c>
      <c r="CL21" s="50"/>
      <c r="CM21" s="31">
        <v>1</v>
      </c>
      <c r="CN21" s="31">
        <v>1</v>
      </c>
      <c r="CO21" s="31">
        <v>1</v>
      </c>
      <c r="CP21" s="31">
        <v>1</v>
      </c>
      <c r="CQ21" s="31">
        <v>1</v>
      </c>
      <c r="CR21" s="50">
        <v>1</v>
      </c>
      <c r="CS21" s="31">
        <v>0</v>
      </c>
      <c r="CT21" s="31">
        <v>0</v>
      </c>
      <c r="CU21" s="31">
        <v>0</v>
      </c>
      <c r="CV21" s="32" t="s">
        <v>116</v>
      </c>
      <c r="CW21" s="31">
        <v>1</v>
      </c>
      <c r="CX21" s="31">
        <v>1</v>
      </c>
      <c r="CY21" s="31">
        <v>1</v>
      </c>
      <c r="CZ21" s="31">
        <v>1</v>
      </c>
      <c r="DA21" s="31">
        <v>1</v>
      </c>
      <c r="DB21" s="51">
        <v>2</v>
      </c>
      <c r="DC21" s="31">
        <v>1</v>
      </c>
      <c r="DD21" s="31">
        <v>1</v>
      </c>
      <c r="DE21" s="31">
        <v>1</v>
      </c>
      <c r="DF21" s="31">
        <v>1</v>
      </c>
      <c r="DG21" s="51">
        <v>3</v>
      </c>
      <c r="DH21" s="50"/>
      <c r="DI21" s="51">
        <v>3</v>
      </c>
      <c r="DJ21" s="31">
        <v>1</v>
      </c>
      <c r="DK21" s="31">
        <v>1</v>
      </c>
      <c r="DL21" s="50"/>
      <c r="DM21" s="1" t="s">
        <v>117</v>
      </c>
      <c r="DN21" s="50"/>
      <c r="DO21" s="1" t="s">
        <v>117</v>
      </c>
      <c r="DP21" s="31">
        <v>1</v>
      </c>
      <c r="DQ21" s="31">
        <v>1</v>
      </c>
      <c r="DR21" s="51">
        <v>2</v>
      </c>
      <c r="DS21" s="32" t="s">
        <v>116</v>
      </c>
      <c r="DT21" s="31">
        <v>1</v>
      </c>
      <c r="DU21" s="1" t="s">
        <v>117</v>
      </c>
      <c r="DV21" s="50"/>
      <c r="DW21" s="31">
        <v>1</v>
      </c>
      <c r="DX21" s="31">
        <v>1</v>
      </c>
      <c r="DY21" s="31">
        <v>1</v>
      </c>
      <c r="DZ21" s="50"/>
      <c r="EA21" s="31">
        <v>1</v>
      </c>
      <c r="EB21" s="1" t="s">
        <v>119</v>
      </c>
      <c r="EC21" s="1" t="s">
        <v>119</v>
      </c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</row>
    <row r="22" spans="1:191" s="7" customFormat="1" ht="16.5" thickTop="1" thickBot="1" x14ac:dyDescent="0.3">
      <c r="A22" s="15" t="s">
        <v>63</v>
      </c>
      <c r="B22" s="16" t="s">
        <v>86</v>
      </c>
      <c r="C22" s="109">
        <f t="shared" si="1"/>
        <v>1</v>
      </c>
      <c r="D22" s="3">
        <f t="shared" si="2"/>
        <v>0</v>
      </c>
      <c r="E22" s="5">
        <f t="shared" ref="E22:E35" si="6">COUNTIFS(J22:EC22, "=1") + COUNTIFS(J22:EC22, "=3")</f>
        <v>80</v>
      </c>
      <c r="F22" s="5">
        <f t="shared" si="3"/>
        <v>122</v>
      </c>
      <c r="H22" s="1">
        <f t="shared" si="5"/>
        <v>13</v>
      </c>
      <c r="I22"/>
      <c r="J22" s="31">
        <v>1</v>
      </c>
      <c r="K22" s="31">
        <v>1</v>
      </c>
      <c r="L22" s="31">
        <v>1</v>
      </c>
      <c r="M22" s="31">
        <v>1</v>
      </c>
      <c r="N22" s="31">
        <v>1</v>
      </c>
      <c r="O22" s="56">
        <v>2</v>
      </c>
      <c r="P22" s="56">
        <v>2</v>
      </c>
      <c r="Q22" s="31">
        <v>1</v>
      </c>
      <c r="R22" s="31">
        <v>1</v>
      </c>
      <c r="S22" s="31">
        <v>1</v>
      </c>
      <c r="T22" s="56">
        <v>2</v>
      </c>
      <c r="U22" s="56">
        <v>2</v>
      </c>
      <c r="V22" s="31">
        <v>1</v>
      </c>
      <c r="W22" s="31">
        <v>1</v>
      </c>
      <c r="X22" s="31">
        <v>1</v>
      </c>
      <c r="Y22" s="31">
        <v>1</v>
      </c>
      <c r="Z22" s="31">
        <v>1</v>
      </c>
      <c r="AA22" s="49">
        <v>2</v>
      </c>
      <c r="AB22" s="31">
        <v>1</v>
      </c>
      <c r="AC22" s="31">
        <v>1</v>
      </c>
      <c r="AD22" s="31">
        <v>1</v>
      </c>
      <c r="AE22" s="31">
        <v>1</v>
      </c>
      <c r="AF22" s="49">
        <v>2</v>
      </c>
      <c r="AG22" s="31">
        <v>1</v>
      </c>
      <c r="AH22" s="31">
        <v>1</v>
      </c>
      <c r="AI22" s="31">
        <v>1</v>
      </c>
      <c r="AJ22" s="31">
        <v>1</v>
      </c>
      <c r="AK22" s="31">
        <v>1</v>
      </c>
      <c r="AL22" s="31">
        <v>1</v>
      </c>
      <c r="AM22" s="31">
        <v>1</v>
      </c>
      <c r="AN22" s="31">
        <v>1</v>
      </c>
      <c r="AO22" s="31">
        <v>1</v>
      </c>
      <c r="AP22" s="31">
        <v>1</v>
      </c>
      <c r="AQ22" s="31">
        <v>1</v>
      </c>
      <c r="AR22" s="31">
        <v>1</v>
      </c>
      <c r="AS22" s="31"/>
      <c r="AT22" s="31">
        <v>1</v>
      </c>
      <c r="AU22" s="31">
        <v>1</v>
      </c>
      <c r="AV22" s="31">
        <v>1</v>
      </c>
      <c r="AW22" s="31">
        <v>1</v>
      </c>
      <c r="AX22" s="31">
        <v>1</v>
      </c>
      <c r="AY22" s="56">
        <v>2</v>
      </c>
      <c r="AZ22" s="49">
        <v>2</v>
      </c>
      <c r="BA22" s="46"/>
      <c r="BB22" s="31">
        <v>1</v>
      </c>
      <c r="BC22" s="51">
        <v>3</v>
      </c>
      <c r="BD22" s="31">
        <v>1</v>
      </c>
      <c r="BE22" s="31">
        <v>1</v>
      </c>
      <c r="BF22" s="31">
        <v>1</v>
      </c>
      <c r="BG22" s="104">
        <v>2</v>
      </c>
      <c r="BH22" s="31">
        <v>1</v>
      </c>
      <c r="BI22" s="56">
        <v>2</v>
      </c>
      <c r="BJ22" s="31">
        <v>1</v>
      </c>
      <c r="BK22" s="31">
        <v>1</v>
      </c>
      <c r="BL22" s="31">
        <v>1</v>
      </c>
      <c r="BM22" s="31">
        <v>1</v>
      </c>
      <c r="BN22" s="56">
        <v>3</v>
      </c>
      <c r="BO22" s="56">
        <v>3</v>
      </c>
      <c r="BP22" s="56">
        <v>3</v>
      </c>
      <c r="BQ22" s="31">
        <v>1</v>
      </c>
      <c r="BR22" s="31">
        <v>1</v>
      </c>
      <c r="BS22" s="31">
        <v>1</v>
      </c>
      <c r="BT22" s="31">
        <v>1</v>
      </c>
      <c r="BU22" s="31">
        <v>1</v>
      </c>
      <c r="BV22" s="50"/>
      <c r="BW22" s="56">
        <v>2</v>
      </c>
      <c r="BX22" s="31">
        <v>1</v>
      </c>
      <c r="BY22" s="31">
        <v>1</v>
      </c>
      <c r="BZ22" s="51">
        <v>3</v>
      </c>
      <c r="CA22" s="58">
        <v>2</v>
      </c>
      <c r="CB22" s="31">
        <v>1</v>
      </c>
      <c r="CC22" s="32" t="s">
        <v>116</v>
      </c>
      <c r="CD22" s="32" t="s">
        <v>116</v>
      </c>
      <c r="CE22" s="32" t="s">
        <v>116</v>
      </c>
      <c r="CF22" s="32" t="s">
        <v>116</v>
      </c>
      <c r="CG22" s="32" t="s">
        <v>116</v>
      </c>
      <c r="CH22" s="32" t="s">
        <v>116</v>
      </c>
      <c r="CI22" s="32" t="s">
        <v>116</v>
      </c>
      <c r="CJ22" s="32" t="s">
        <v>116</v>
      </c>
      <c r="CK22" s="51">
        <v>3</v>
      </c>
      <c r="CL22" s="31">
        <v>1</v>
      </c>
      <c r="CM22" s="31">
        <v>1</v>
      </c>
      <c r="CN22" s="50"/>
      <c r="CO22" s="51">
        <v>3</v>
      </c>
      <c r="CP22" s="31">
        <v>1</v>
      </c>
      <c r="CQ22" s="31">
        <v>1</v>
      </c>
      <c r="CR22" s="50">
        <v>1</v>
      </c>
      <c r="CS22" s="50"/>
      <c r="CT22" s="51">
        <v>3</v>
      </c>
      <c r="CU22" s="31">
        <v>1</v>
      </c>
      <c r="CV22" s="32" t="s">
        <v>116</v>
      </c>
      <c r="CW22" s="31">
        <v>1</v>
      </c>
      <c r="CX22" s="32" t="s">
        <v>116</v>
      </c>
      <c r="CY22" s="31">
        <v>1</v>
      </c>
      <c r="CZ22" s="51">
        <v>3</v>
      </c>
      <c r="DA22" s="50"/>
      <c r="DB22" s="50"/>
      <c r="DC22" s="56">
        <v>2</v>
      </c>
      <c r="DD22" s="32" t="s">
        <v>116</v>
      </c>
      <c r="DE22" s="51">
        <v>3</v>
      </c>
      <c r="DF22" s="56">
        <v>2</v>
      </c>
      <c r="DG22" s="31">
        <v>1</v>
      </c>
      <c r="DH22" s="31">
        <v>1</v>
      </c>
      <c r="DI22" s="31">
        <v>1</v>
      </c>
      <c r="DJ22" s="31">
        <v>1</v>
      </c>
      <c r="DK22" s="31">
        <v>1</v>
      </c>
      <c r="DL22" s="31">
        <v>1</v>
      </c>
      <c r="DM22" s="31">
        <v>1</v>
      </c>
      <c r="DN22" s="31">
        <v>1</v>
      </c>
      <c r="DO22" s="51">
        <v>3</v>
      </c>
      <c r="DP22" s="50"/>
      <c r="DQ22" s="32" t="s">
        <v>116</v>
      </c>
      <c r="DR22" s="32" t="s">
        <v>116</v>
      </c>
      <c r="DS22" s="31">
        <v>1</v>
      </c>
      <c r="DT22" s="31">
        <v>1</v>
      </c>
      <c r="DU22" s="1" t="s">
        <v>117</v>
      </c>
      <c r="DV22" s="50"/>
      <c r="DW22" s="103">
        <v>2</v>
      </c>
      <c r="DX22" s="103">
        <v>2</v>
      </c>
      <c r="DY22" s="103">
        <v>2</v>
      </c>
      <c r="DZ22" s="103">
        <v>2</v>
      </c>
      <c r="EA22" s="103" t="s">
        <v>44</v>
      </c>
      <c r="EB22" s="103" t="s">
        <v>44</v>
      </c>
      <c r="EC22" s="103" t="s">
        <v>44</v>
      </c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</row>
    <row r="23" spans="1:191" s="7" customFormat="1" ht="16.5" thickTop="1" thickBot="1" x14ac:dyDescent="0.3">
      <c r="A23" s="15" t="s">
        <v>64</v>
      </c>
      <c r="B23" s="16" t="s">
        <v>87</v>
      </c>
      <c r="C23" s="109">
        <f t="shared" si="1"/>
        <v>1</v>
      </c>
      <c r="D23" s="3">
        <f t="shared" si="2"/>
        <v>1</v>
      </c>
      <c r="E23" s="5">
        <f t="shared" si="6"/>
        <v>65</v>
      </c>
      <c r="F23" s="5">
        <f t="shared" si="3"/>
        <v>120</v>
      </c>
      <c r="H23" s="1">
        <f t="shared" si="5"/>
        <v>1</v>
      </c>
      <c r="I23"/>
      <c r="J23" s="56">
        <v>2</v>
      </c>
      <c r="K23" s="56">
        <v>2</v>
      </c>
      <c r="L23" s="56">
        <v>2</v>
      </c>
      <c r="M23" s="56">
        <v>2</v>
      </c>
      <c r="N23" s="56">
        <v>2</v>
      </c>
      <c r="O23" s="56">
        <v>2</v>
      </c>
      <c r="P23" s="56">
        <v>2</v>
      </c>
      <c r="Q23" s="56">
        <v>2</v>
      </c>
      <c r="R23" s="56">
        <v>2</v>
      </c>
      <c r="S23" s="56">
        <v>2</v>
      </c>
      <c r="T23" s="56">
        <v>2</v>
      </c>
      <c r="U23" s="32" t="s">
        <v>116</v>
      </c>
      <c r="V23" s="56">
        <v>2</v>
      </c>
      <c r="W23" s="56">
        <v>2</v>
      </c>
      <c r="X23" s="56">
        <v>2</v>
      </c>
      <c r="Y23" s="56">
        <v>2</v>
      </c>
      <c r="Z23" s="56">
        <v>2</v>
      </c>
      <c r="AA23" s="56">
        <v>2</v>
      </c>
      <c r="AB23" s="56">
        <v>2</v>
      </c>
      <c r="AC23" s="31">
        <v>1</v>
      </c>
      <c r="AD23" s="56">
        <v>2</v>
      </c>
      <c r="AE23" s="31">
        <v>1</v>
      </c>
      <c r="AF23" s="56">
        <v>2</v>
      </c>
      <c r="AG23" s="56">
        <v>2</v>
      </c>
      <c r="AH23" s="31">
        <v>1</v>
      </c>
      <c r="AI23" s="56">
        <v>2</v>
      </c>
      <c r="AJ23" s="56">
        <v>2</v>
      </c>
      <c r="AK23" s="56">
        <v>2</v>
      </c>
      <c r="AL23" s="56">
        <v>2</v>
      </c>
      <c r="AM23" s="56">
        <v>2</v>
      </c>
      <c r="AN23" s="56">
        <v>2</v>
      </c>
      <c r="AO23" s="51">
        <v>3</v>
      </c>
      <c r="AP23" s="31">
        <v>1</v>
      </c>
      <c r="AQ23" s="56">
        <v>2</v>
      </c>
      <c r="AR23" s="31">
        <v>1</v>
      </c>
      <c r="AS23" s="56">
        <v>2</v>
      </c>
      <c r="AT23" s="31">
        <v>1</v>
      </c>
      <c r="AU23" s="56">
        <v>2</v>
      </c>
      <c r="AV23" s="56">
        <v>2</v>
      </c>
      <c r="AW23" s="56">
        <v>2</v>
      </c>
      <c r="AX23" s="56">
        <v>2</v>
      </c>
      <c r="AY23" s="56">
        <v>2</v>
      </c>
      <c r="AZ23" s="56">
        <v>2</v>
      </c>
      <c r="BA23" s="56">
        <v>2</v>
      </c>
      <c r="BB23" s="31">
        <v>1</v>
      </c>
      <c r="BC23" s="51">
        <v>3</v>
      </c>
      <c r="BD23" s="31">
        <v>1</v>
      </c>
      <c r="BE23" s="31">
        <v>0</v>
      </c>
      <c r="BF23" s="31">
        <v>1</v>
      </c>
      <c r="BG23" s="31">
        <v>1</v>
      </c>
      <c r="BH23" s="31">
        <v>1</v>
      </c>
      <c r="BI23" s="56">
        <v>2</v>
      </c>
      <c r="BJ23" s="56">
        <v>2</v>
      </c>
      <c r="BK23" s="31">
        <v>1</v>
      </c>
      <c r="BL23" s="56">
        <v>3</v>
      </c>
      <c r="BM23" s="31">
        <v>1</v>
      </c>
      <c r="BN23" s="56">
        <v>2</v>
      </c>
      <c r="BO23" s="56">
        <v>2</v>
      </c>
      <c r="BP23" s="51">
        <v>3</v>
      </c>
      <c r="BQ23" s="31">
        <v>1</v>
      </c>
      <c r="BR23" s="31">
        <v>1</v>
      </c>
      <c r="BS23" s="31">
        <v>1</v>
      </c>
      <c r="BT23" s="31">
        <v>1</v>
      </c>
      <c r="BU23" s="31">
        <v>1</v>
      </c>
      <c r="BV23" s="31">
        <v>1</v>
      </c>
      <c r="BW23" s="31">
        <v>1</v>
      </c>
      <c r="BX23" s="31">
        <v>1</v>
      </c>
      <c r="BY23" s="31">
        <v>1</v>
      </c>
      <c r="BZ23" s="51">
        <v>3</v>
      </c>
      <c r="CA23" s="31">
        <v>1</v>
      </c>
      <c r="CB23" s="31">
        <v>1</v>
      </c>
      <c r="CC23" s="31">
        <v>1</v>
      </c>
      <c r="CD23" s="31">
        <v>1</v>
      </c>
      <c r="CE23" s="31">
        <v>1</v>
      </c>
      <c r="CF23" s="31">
        <v>1</v>
      </c>
      <c r="CG23" s="31">
        <v>1</v>
      </c>
      <c r="CH23" s="56">
        <v>2</v>
      </c>
      <c r="CI23" s="31">
        <v>1</v>
      </c>
      <c r="CJ23" s="31">
        <v>1</v>
      </c>
      <c r="CK23" s="31">
        <v>1</v>
      </c>
      <c r="CL23" s="50"/>
      <c r="CM23" s="31">
        <v>1</v>
      </c>
      <c r="CN23" s="31">
        <v>1</v>
      </c>
      <c r="CO23" s="31">
        <v>1</v>
      </c>
      <c r="CP23" s="31">
        <v>1</v>
      </c>
      <c r="CQ23" s="31">
        <v>1</v>
      </c>
      <c r="CR23" s="50"/>
      <c r="CS23" s="31">
        <v>1</v>
      </c>
      <c r="CT23" s="51">
        <v>3</v>
      </c>
      <c r="CU23" s="31">
        <v>1</v>
      </c>
      <c r="CV23" s="56">
        <v>2</v>
      </c>
      <c r="CW23" s="31">
        <v>1</v>
      </c>
      <c r="CX23" s="31">
        <v>1</v>
      </c>
      <c r="CY23" s="31">
        <v>1</v>
      </c>
      <c r="CZ23" s="31">
        <v>1</v>
      </c>
      <c r="DA23" s="31">
        <v>1</v>
      </c>
      <c r="DB23" s="51">
        <v>2</v>
      </c>
      <c r="DC23" s="31">
        <v>1</v>
      </c>
      <c r="DD23" s="56">
        <v>2</v>
      </c>
      <c r="DE23" s="31">
        <v>1</v>
      </c>
      <c r="DF23" s="31">
        <v>1</v>
      </c>
      <c r="DG23" s="31">
        <v>1</v>
      </c>
      <c r="DH23" s="31">
        <v>1</v>
      </c>
      <c r="DI23" s="31">
        <v>1</v>
      </c>
      <c r="DJ23" s="31">
        <v>1</v>
      </c>
      <c r="DK23" s="31">
        <v>1</v>
      </c>
      <c r="DL23" s="31">
        <v>1</v>
      </c>
      <c r="DM23" s="31">
        <v>1</v>
      </c>
      <c r="DN23" s="31">
        <v>1</v>
      </c>
      <c r="DO23" s="31">
        <v>1</v>
      </c>
      <c r="DP23" s="50"/>
      <c r="DQ23" s="49">
        <v>2</v>
      </c>
      <c r="DR23" s="50"/>
      <c r="DS23" s="31">
        <v>1</v>
      </c>
      <c r="DT23" s="51">
        <v>2</v>
      </c>
      <c r="DU23" s="1" t="s">
        <v>117</v>
      </c>
      <c r="DV23" s="50"/>
      <c r="DW23" s="31">
        <v>1</v>
      </c>
      <c r="DX23" s="31">
        <v>1</v>
      </c>
      <c r="DY23" s="103">
        <v>2</v>
      </c>
      <c r="DZ23" s="103" t="s">
        <v>44</v>
      </c>
      <c r="EA23" s="103" t="s">
        <v>44</v>
      </c>
      <c r="EB23" s="103" t="s">
        <v>44</v>
      </c>
      <c r="EC23" s="103" t="s">
        <v>44</v>
      </c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</row>
    <row r="24" spans="1:191" s="7" customFormat="1" ht="16.5" thickTop="1" thickBot="1" x14ac:dyDescent="0.3">
      <c r="A24" s="15" t="s">
        <v>53</v>
      </c>
      <c r="B24" s="16" t="s">
        <v>1</v>
      </c>
      <c r="C24" s="109">
        <f t="shared" si="1"/>
        <v>1</v>
      </c>
      <c r="D24" s="3">
        <f t="shared" si="2"/>
        <v>6</v>
      </c>
      <c r="E24" s="5">
        <f t="shared" si="6"/>
        <v>93</v>
      </c>
      <c r="F24" s="5">
        <f t="shared" si="3"/>
        <v>125</v>
      </c>
      <c r="H24" s="1">
        <f t="shared" si="5"/>
        <v>1</v>
      </c>
      <c r="I24"/>
      <c r="J24" s="49">
        <v>2</v>
      </c>
      <c r="K24" s="49">
        <v>2</v>
      </c>
      <c r="L24" s="49">
        <v>2</v>
      </c>
      <c r="M24" s="49">
        <v>2</v>
      </c>
      <c r="N24" s="51">
        <v>3</v>
      </c>
      <c r="O24" s="51">
        <v>3</v>
      </c>
      <c r="P24" s="31">
        <v>1</v>
      </c>
      <c r="Q24" s="31">
        <v>1</v>
      </c>
      <c r="R24" s="31">
        <v>1</v>
      </c>
      <c r="S24" s="31">
        <v>1</v>
      </c>
      <c r="T24" s="31">
        <v>1</v>
      </c>
      <c r="U24" s="31">
        <v>1</v>
      </c>
      <c r="V24" s="31">
        <v>1</v>
      </c>
      <c r="W24" s="31">
        <v>1</v>
      </c>
      <c r="X24" s="31">
        <v>1</v>
      </c>
      <c r="Y24" s="33">
        <v>1</v>
      </c>
      <c r="Z24" s="31">
        <v>1</v>
      </c>
      <c r="AA24" s="31">
        <v>1</v>
      </c>
      <c r="AB24" s="31">
        <v>1</v>
      </c>
      <c r="AC24" s="31">
        <v>1</v>
      </c>
      <c r="AD24" s="31">
        <v>1</v>
      </c>
      <c r="AE24" s="33">
        <v>1</v>
      </c>
      <c r="AF24" s="31">
        <v>1</v>
      </c>
      <c r="AG24" s="31">
        <v>1</v>
      </c>
      <c r="AH24" s="31">
        <v>1</v>
      </c>
      <c r="AI24" s="31">
        <v>1</v>
      </c>
      <c r="AJ24" s="31">
        <v>1</v>
      </c>
      <c r="AK24" s="31">
        <v>1</v>
      </c>
      <c r="AL24" s="31">
        <v>1</v>
      </c>
      <c r="AM24" s="31">
        <v>1</v>
      </c>
      <c r="AN24" s="31">
        <v>1</v>
      </c>
      <c r="AO24" s="31">
        <v>1</v>
      </c>
      <c r="AP24" s="31">
        <v>1</v>
      </c>
      <c r="AQ24" s="31">
        <v>1</v>
      </c>
      <c r="AR24" s="51">
        <v>3</v>
      </c>
      <c r="AS24" s="31"/>
      <c r="AT24" s="31">
        <v>1</v>
      </c>
      <c r="AU24" s="31">
        <v>1</v>
      </c>
      <c r="AV24" s="31">
        <v>1</v>
      </c>
      <c r="AW24" s="31">
        <v>1</v>
      </c>
      <c r="AX24" s="31">
        <v>1</v>
      </c>
      <c r="AY24" s="31">
        <v>1</v>
      </c>
      <c r="AZ24" s="31">
        <v>1</v>
      </c>
      <c r="BA24" s="31">
        <v>1</v>
      </c>
      <c r="BB24" s="31">
        <v>1</v>
      </c>
      <c r="BC24" s="51">
        <v>3</v>
      </c>
      <c r="BD24" s="31">
        <v>1</v>
      </c>
      <c r="BE24" s="31">
        <v>1</v>
      </c>
      <c r="BF24" s="31">
        <v>1</v>
      </c>
      <c r="BG24" s="31">
        <v>1</v>
      </c>
      <c r="BH24" s="31">
        <v>1</v>
      </c>
      <c r="BI24" s="31">
        <v>1</v>
      </c>
      <c r="BJ24" s="31">
        <v>1</v>
      </c>
      <c r="BK24" s="31">
        <v>0</v>
      </c>
      <c r="BL24" s="31">
        <v>0</v>
      </c>
      <c r="BM24" s="31">
        <v>0</v>
      </c>
      <c r="BN24" s="31">
        <v>0</v>
      </c>
      <c r="BO24" s="31">
        <v>1</v>
      </c>
      <c r="BP24" s="51">
        <v>3</v>
      </c>
      <c r="BQ24" s="31">
        <v>1</v>
      </c>
      <c r="BR24" s="31">
        <v>1</v>
      </c>
      <c r="BS24" s="31">
        <v>1</v>
      </c>
      <c r="BT24" s="31">
        <v>1</v>
      </c>
      <c r="BU24" s="31">
        <v>1</v>
      </c>
      <c r="BV24" s="31">
        <v>1</v>
      </c>
      <c r="BW24" s="31">
        <v>1</v>
      </c>
      <c r="BX24" s="31">
        <v>1</v>
      </c>
      <c r="BY24" s="31">
        <v>1</v>
      </c>
      <c r="BZ24" s="51">
        <v>3</v>
      </c>
      <c r="CA24" s="31">
        <v>1</v>
      </c>
      <c r="CB24" s="31">
        <v>1</v>
      </c>
      <c r="CC24" s="31">
        <v>1</v>
      </c>
      <c r="CD24" s="50">
        <v>1</v>
      </c>
      <c r="CE24" s="31">
        <v>1</v>
      </c>
      <c r="CF24" s="31">
        <v>1</v>
      </c>
      <c r="CG24" s="31">
        <v>1</v>
      </c>
      <c r="CH24" s="31">
        <v>1</v>
      </c>
      <c r="CI24" s="50"/>
      <c r="CJ24" s="31">
        <v>1</v>
      </c>
      <c r="CK24" s="31">
        <v>1</v>
      </c>
      <c r="CL24" s="50"/>
      <c r="CM24" s="31">
        <v>1</v>
      </c>
      <c r="CN24" s="47">
        <v>2</v>
      </c>
      <c r="CO24" s="51">
        <v>3</v>
      </c>
      <c r="CP24" s="31">
        <v>1</v>
      </c>
      <c r="CQ24" s="31">
        <v>1</v>
      </c>
      <c r="CR24" s="50"/>
      <c r="CS24" s="31">
        <v>1</v>
      </c>
      <c r="CT24" s="31">
        <v>1</v>
      </c>
      <c r="CU24" s="31">
        <v>1</v>
      </c>
      <c r="CV24" s="50"/>
      <c r="CW24" s="47">
        <v>3</v>
      </c>
      <c r="CX24" s="31"/>
      <c r="CY24" s="31">
        <v>1</v>
      </c>
      <c r="CZ24" s="47">
        <v>2</v>
      </c>
      <c r="DA24" s="50"/>
      <c r="DB24" s="51">
        <v>2</v>
      </c>
      <c r="DC24" s="47">
        <v>2</v>
      </c>
      <c r="DD24" s="31">
        <v>1</v>
      </c>
      <c r="DE24" s="31">
        <v>1</v>
      </c>
      <c r="DF24" s="31">
        <v>1</v>
      </c>
      <c r="DG24" s="31">
        <v>0</v>
      </c>
      <c r="DH24" s="31">
        <v>0</v>
      </c>
      <c r="DI24" s="31">
        <v>1</v>
      </c>
      <c r="DJ24" s="51">
        <v>3</v>
      </c>
      <c r="DK24" s="51">
        <v>3</v>
      </c>
      <c r="DL24" s="31">
        <v>1</v>
      </c>
      <c r="DM24" s="31">
        <v>1</v>
      </c>
      <c r="DN24" s="31">
        <v>1</v>
      </c>
      <c r="DO24" s="51">
        <v>3</v>
      </c>
      <c r="DP24" s="31">
        <v>1</v>
      </c>
      <c r="DQ24" s="31">
        <v>1</v>
      </c>
      <c r="DR24" s="51">
        <v>3</v>
      </c>
      <c r="DS24" s="32" t="s">
        <v>116</v>
      </c>
      <c r="DT24" s="51">
        <v>3</v>
      </c>
      <c r="DU24" s="1" t="s">
        <v>117</v>
      </c>
      <c r="DV24" s="50"/>
      <c r="DW24" s="103">
        <v>2</v>
      </c>
      <c r="DX24" s="103">
        <v>2</v>
      </c>
      <c r="DY24" s="103">
        <v>2</v>
      </c>
      <c r="DZ24" s="103">
        <v>2</v>
      </c>
      <c r="EA24" s="103" t="s">
        <v>44</v>
      </c>
      <c r="EB24" s="103" t="s">
        <v>44</v>
      </c>
      <c r="EC24" s="103" t="s">
        <v>44</v>
      </c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</row>
    <row r="25" spans="1:191" s="7" customFormat="1" ht="16.5" thickTop="1" thickBot="1" x14ac:dyDescent="0.3">
      <c r="A25" s="15" t="s">
        <v>65</v>
      </c>
      <c r="B25" s="16" t="s">
        <v>10</v>
      </c>
      <c r="C25" s="109">
        <f t="shared" si="1"/>
        <v>1</v>
      </c>
      <c r="D25" s="3">
        <f t="shared" si="2"/>
        <v>6</v>
      </c>
      <c r="E25" s="5">
        <f t="shared" si="6"/>
        <v>100</v>
      </c>
      <c r="F25" s="5">
        <f t="shared" si="3"/>
        <v>125</v>
      </c>
      <c r="H25" s="1">
        <f t="shared" si="5"/>
        <v>3</v>
      </c>
      <c r="I25"/>
      <c r="J25" s="31">
        <v>1</v>
      </c>
      <c r="K25" s="31">
        <v>1</v>
      </c>
      <c r="L25" s="31">
        <v>1</v>
      </c>
      <c r="M25" s="31">
        <v>1</v>
      </c>
      <c r="N25" s="51">
        <v>3</v>
      </c>
      <c r="O25" s="51">
        <v>3</v>
      </c>
      <c r="P25" s="31">
        <v>1</v>
      </c>
      <c r="Q25" s="31">
        <v>1</v>
      </c>
      <c r="R25" s="31">
        <v>1</v>
      </c>
      <c r="S25" s="31">
        <v>1</v>
      </c>
      <c r="T25" s="31">
        <v>1</v>
      </c>
      <c r="U25" s="31">
        <v>1</v>
      </c>
      <c r="V25" s="31">
        <v>1</v>
      </c>
      <c r="W25" s="31">
        <v>1</v>
      </c>
      <c r="X25" s="31">
        <v>1</v>
      </c>
      <c r="Y25" s="31">
        <v>1</v>
      </c>
      <c r="Z25" s="31">
        <v>1</v>
      </c>
      <c r="AA25" s="31">
        <v>1</v>
      </c>
      <c r="AB25" s="31">
        <v>1</v>
      </c>
      <c r="AC25" s="31">
        <v>1</v>
      </c>
      <c r="AD25" s="31">
        <v>1</v>
      </c>
      <c r="AE25" s="31">
        <v>1</v>
      </c>
      <c r="AF25" s="31">
        <v>1</v>
      </c>
      <c r="AG25" s="31">
        <v>1</v>
      </c>
      <c r="AH25" s="31">
        <v>1</v>
      </c>
      <c r="AI25" s="31">
        <v>1</v>
      </c>
      <c r="AJ25" s="31">
        <v>0</v>
      </c>
      <c r="AK25" s="31">
        <v>1</v>
      </c>
      <c r="AL25" s="31">
        <v>1</v>
      </c>
      <c r="AM25" s="31">
        <v>1</v>
      </c>
      <c r="AN25" s="31">
        <v>1</v>
      </c>
      <c r="AO25" s="51">
        <v>3</v>
      </c>
      <c r="AP25" s="31">
        <v>1</v>
      </c>
      <c r="AQ25" s="31">
        <v>1</v>
      </c>
      <c r="AR25" s="51">
        <v>3</v>
      </c>
      <c r="AS25" s="31"/>
      <c r="AT25" s="31">
        <v>1</v>
      </c>
      <c r="AU25" s="31">
        <v>1</v>
      </c>
      <c r="AV25" s="31">
        <v>1</v>
      </c>
      <c r="AW25" s="31">
        <v>1</v>
      </c>
      <c r="AX25" s="31">
        <v>1</v>
      </c>
      <c r="AY25" s="31">
        <v>1</v>
      </c>
      <c r="AZ25" s="49">
        <v>2</v>
      </c>
      <c r="BA25" s="31">
        <v>1</v>
      </c>
      <c r="BB25" s="31">
        <v>1</v>
      </c>
      <c r="BC25" s="51">
        <v>3</v>
      </c>
      <c r="BD25" s="31">
        <v>1</v>
      </c>
      <c r="BE25" s="31">
        <v>1</v>
      </c>
      <c r="BF25" s="31">
        <v>1</v>
      </c>
      <c r="BG25" s="31">
        <v>1</v>
      </c>
      <c r="BH25" s="31">
        <v>1</v>
      </c>
      <c r="BI25" s="31">
        <v>0</v>
      </c>
      <c r="BJ25" s="31">
        <v>1</v>
      </c>
      <c r="BK25" s="51">
        <v>3</v>
      </c>
      <c r="BL25" s="31">
        <v>1</v>
      </c>
      <c r="BM25" s="31">
        <v>1</v>
      </c>
      <c r="BN25" s="31">
        <v>1</v>
      </c>
      <c r="BO25" s="33">
        <v>1</v>
      </c>
      <c r="BP25" s="31">
        <v>0</v>
      </c>
      <c r="BQ25" s="31">
        <v>0</v>
      </c>
      <c r="BR25" s="31">
        <v>1</v>
      </c>
      <c r="BS25" s="31">
        <v>1</v>
      </c>
      <c r="BT25" s="31">
        <v>1</v>
      </c>
      <c r="BU25" s="31">
        <v>1</v>
      </c>
      <c r="BV25" s="31">
        <v>1</v>
      </c>
      <c r="BW25" s="50"/>
      <c r="BX25" s="57">
        <v>3</v>
      </c>
      <c r="BY25" s="31">
        <v>1</v>
      </c>
      <c r="BZ25" s="50"/>
      <c r="CA25" s="31">
        <v>1</v>
      </c>
      <c r="CB25" s="31">
        <v>1</v>
      </c>
      <c r="CC25" s="31">
        <v>1</v>
      </c>
      <c r="CD25" s="31">
        <v>1</v>
      </c>
      <c r="CE25" s="31">
        <v>1</v>
      </c>
      <c r="CF25" s="31">
        <v>1</v>
      </c>
      <c r="CG25" s="31">
        <v>1</v>
      </c>
      <c r="CH25" s="31">
        <v>1</v>
      </c>
      <c r="CI25" s="31">
        <v>1</v>
      </c>
      <c r="CJ25" s="31">
        <v>1</v>
      </c>
      <c r="CK25" s="51">
        <v>3</v>
      </c>
      <c r="CL25" s="50"/>
      <c r="CM25" s="31">
        <v>1</v>
      </c>
      <c r="CN25" s="31">
        <v>1</v>
      </c>
      <c r="CO25" s="51">
        <v>3</v>
      </c>
      <c r="CP25" s="31">
        <v>1</v>
      </c>
      <c r="CQ25" s="31">
        <v>0</v>
      </c>
      <c r="CR25" s="50"/>
      <c r="CS25" s="31">
        <v>0</v>
      </c>
      <c r="CT25" s="31">
        <v>1</v>
      </c>
      <c r="CU25" s="31">
        <v>1</v>
      </c>
      <c r="CV25" s="32" t="s">
        <v>116</v>
      </c>
      <c r="CW25" s="31">
        <v>1</v>
      </c>
      <c r="CX25" s="31">
        <v>1</v>
      </c>
      <c r="CY25" s="32" t="s">
        <v>116</v>
      </c>
      <c r="CZ25" s="31">
        <v>1</v>
      </c>
      <c r="DA25" s="31">
        <v>1</v>
      </c>
      <c r="DB25" s="50"/>
      <c r="DC25" s="31">
        <v>1</v>
      </c>
      <c r="DD25" s="31">
        <v>1</v>
      </c>
      <c r="DE25" s="32" t="s">
        <v>116</v>
      </c>
      <c r="DF25" s="31">
        <v>1</v>
      </c>
      <c r="DG25" s="31">
        <v>1</v>
      </c>
      <c r="DH25" s="56">
        <v>3</v>
      </c>
      <c r="DI25" s="31">
        <v>1</v>
      </c>
      <c r="DJ25" s="51">
        <v>3</v>
      </c>
      <c r="DK25" s="51">
        <v>3</v>
      </c>
      <c r="DL25" s="31">
        <v>1</v>
      </c>
      <c r="DM25" s="50"/>
      <c r="DN25" s="31">
        <v>1</v>
      </c>
      <c r="DO25" s="51">
        <v>3</v>
      </c>
      <c r="DP25" s="56">
        <v>2</v>
      </c>
      <c r="DQ25" s="31">
        <v>1</v>
      </c>
      <c r="DR25" s="51">
        <v>2</v>
      </c>
      <c r="DS25" s="31">
        <v>1</v>
      </c>
      <c r="DT25" s="31">
        <v>1</v>
      </c>
      <c r="DU25" s="1" t="s">
        <v>117</v>
      </c>
      <c r="DV25" s="50"/>
      <c r="DW25" s="31">
        <v>1</v>
      </c>
      <c r="DX25" s="31">
        <v>1</v>
      </c>
      <c r="DY25" s="31">
        <v>1</v>
      </c>
      <c r="DZ25" s="50"/>
      <c r="EA25" s="31">
        <v>1</v>
      </c>
      <c r="EB25" s="1" t="s">
        <v>119</v>
      </c>
      <c r="EC25" s="1" t="s">
        <v>119</v>
      </c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</row>
    <row r="26" spans="1:191" s="7" customFormat="1" ht="16.5" thickTop="1" thickBot="1" x14ac:dyDescent="0.3">
      <c r="A26" s="15" t="s">
        <v>53</v>
      </c>
      <c r="B26" s="29" t="s">
        <v>78</v>
      </c>
      <c r="C26" s="109">
        <f t="shared" si="1"/>
        <v>0.9</v>
      </c>
      <c r="D26" s="3">
        <f t="shared" si="2"/>
        <v>13</v>
      </c>
      <c r="E26" s="5">
        <f t="shared" si="6"/>
        <v>90</v>
      </c>
      <c r="F26" s="5">
        <f t="shared" si="3"/>
        <v>122</v>
      </c>
      <c r="H26" s="1">
        <f t="shared" si="5"/>
        <v>4</v>
      </c>
      <c r="I26"/>
      <c r="J26" s="56">
        <v>2</v>
      </c>
      <c r="K26" s="56">
        <v>2</v>
      </c>
      <c r="L26" s="31">
        <v>1</v>
      </c>
      <c r="M26" s="56">
        <v>2</v>
      </c>
      <c r="N26" s="31">
        <v>1</v>
      </c>
      <c r="O26" s="31">
        <v>1</v>
      </c>
      <c r="P26" s="31">
        <v>1</v>
      </c>
      <c r="Q26" s="31">
        <v>1</v>
      </c>
      <c r="R26" s="31">
        <v>1</v>
      </c>
      <c r="S26" s="31">
        <v>1</v>
      </c>
      <c r="T26" s="31">
        <v>1</v>
      </c>
      <c r="U26" s="31">
        <v>1</v>
      </c>
      <c r="V26" s="31">
        <v>1</v>
      </c>
      <c r="W26" s="31">
        <v>1</v>
      </c>
      <c r="X26" s="31">
        <v>0</v>
      </c>
      <c r="Y26" s="31">
        <v>1</v>
      </c>
      <c r="Z26" s="31">
        <v>1</v>
      </c>
      <c r="AA26" s="32" t="s">
        <v>116</v>
      </c>
      <c r="AB26" s="49">
        <v>2</v>
      </c>
      <c r="AC26" s="31">
        <v>1</v>
      </c>
      <c r="AD26" s="31">
        <v>1</v>
      </c>
      <c r="AE26" s="31">
        <v>1</v>
      </c>
      <c r="AF26" s="31">
        <v>1</v>
      </c>
      <c r="AG26" s="31">
        <v>1</v>
      </c>
      <c r="AH26" s="31">
        <v>1</v>
      </c>
      <c r="AI26" s="31">
        <v>1</v>
      </c>
      <c r="AJ26" s="31">
        <v>1</v>
      </c>
      <c r="AK26" s="31">
        <v>1</v>
      </c>
      <c r="AL26" s="49">
        <v>2</v>
      </c>
      <c r="AM26" s="31">
        <v>1</v>
      </c>
      <c r="AN26" s="31">
        <v>1</v>
      </c>
      <c r="AO26" s="51">
        <v>3</v>
      </c>
      <c r="AP26" s="31">
        <v>1</v>
      </c>
      <c r="AQ26" s="31">
        <v>1</v>
      </c>
      <c r="AR26" s="31">
        <v>1</v>
      </c>
      <c r="AS26" s="31"/>
      <c r="AT26" s="31">
        <v>1</v>
      </c>
      <c r="AU26" s="31">
        <v>1</v>
      </c>
      <c r="AV26" s="31">
        <v>1</v>
      </c>
      <c r="AW26" s="31">
        <v>1</v>
      </c>
      <c r="AX26" s="51">
        <v>3</v>
      </c>
      <c r="AY26" s="51">
        <v>3</v>
      </c>
      <c r="AZ26" s="49">
        <v>2</v>
      </c>
      <c r="BA26" s="31">
        <v>1</v>
      </c>
      <c r="BB26" s="31">
        <v>1</v>
      </c>
      <c r="BC26" s="49">
        <v>2</v>
      </c>
      <c r="BD26" s="31">
        <v>0</v>
      </c>
      <c r="BE26" s="31">
        <v>1</v>
      </c>
      <c r="BF26" s="31">
        <v>1</v>
      </c>
      <c r="BG26" s="31">
        <v>1</v>
      </c>
      <c r="BH26" s="31">
        <v>1</v>
      </c>
      <c r="BI26" s="31">
        <v>1</v>
      </c>
      <c r="BJ26" s="31">
        <v>1</v>
      </c>
      <c r="BK26" s="51">
        <v>3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1</v>
      </c>
      <c r="BU26" s="31">
        <v>1</v>
      </c>
      <c r="BV26" s="31">
        <v>1</v>
      </c>
      <c r="BW26" s="31">
        <v>1</v>
      </c>
      <c r="BX26" s="31">
        <v>1</v>
      </c>
      <c r="BY26" s="31">
        <v>1</v>
      </c>
      <c r="BZ26" s="31">
        <v>1</v>
      </c>
      <c r="CA26" s="31">
        <v>1</v>
      </c>
      <c r="CB26" s="31">
        <v>1</v>
      </c>
      <c r="CC26" s="31">
        <v>1</v>
      </c>
      <c r="CD26" s="31">
        <v>1</v>
      </c>
      <c r="CE26" s="31">
        <v>1</v>
      </c>
      <c r="CF26" s="31">
        <v>1</v>
      </c>
      <c r="CG26" s="31">
        <v>1</v>
      </c>
      <c r="CH26" s="31">
        <v>1</v>
      </c>
      <c r="CI26" s="31">
        <v>1</v>
      </c>
      <c r="CJ26" s="31">
        <v>1</v>
      </c>
      <c r="CK26" s="31">
        <v>1</v>
      </c>
      <c r="CL26" s="50"/>
      <c r="CM26" s="31">
        <v>1</v>
      </c>
      <c r="CN26" s="31">
        <v>1</v>
      </c>
      <c r="CO26" s="31">
        <v>1</v>
      </c>
      <c r="CP26" s="31">
        <v>1</v>
      </c>
      <c r="CQ26" s="31">
        <v>1</v>
      </c>
      <c r="CR26" s="50">
        <v>1</v>
      </c>
      <c r="CS26" s="31">
        <v>0</v>
      </c>
      <c r="CT26" s="31">
        <v>0</v>
      </c>
      <c r="CU26" s="31">
        <v>0</v>
      </c>
      <c r="CV26" s="32" t="s">
        <v>116</v>
      </c>
      <c r="CW26" s="31">
        <v>1</v>
      </c>
      <c r="CX26" s="31">
        <v>1</v>
      </c>
      <c r="CY26" s="31">
        <v>1</v>
      </c>
      <c r="CZ26" s="31">
        <v>1</v>
      </c>
      <c r="DA26" s="31">
        <v>1</v>
      </c>
      <c r="DB26" s="50"/>
      <c r="DC26" s="31">
        <v>1</v>
      </c>
      <c r="DD26" s="31">
        <v>1</v>
      </c>
      <c r="DE26" s="31">
        <v>1</v>
      </c>
      <c r="DF26" s="31">
        <v>1</v>
      </c>
      <c r="DG26" s="31">
        <v>1</v>
      </c>
      <c r="DH26" s="31">
        <v>1</v>
      </c>
      <c r="DI26" s="31">
        <v>1</v>
      </c>
      <c r="DJ26" s="51">
        <v>3</v>
      </c>
      <c r="DK26" s="51">
        <v>3</v>
      </c>
      <c r="DL26" s="56">
        <v>2</v>
      </c>
      <c r="DM26" s="31">
        <v>1</v>
      </c>
      <c r="DN26" s="31">
        <v>1</v>
      </c>
      <c r="DO26" s="31">
        <v>1</v>
      </c>
      <c r="DP26" s="50"/>
      <c r="DQ26" s="47">
        <v>3</v>
      </c>
      <c r="DR26" s="50"/>
      <c r="DS26" s="32" t="s">
        <v>116</v>
      </c>
      <c r="DT26" s="31">
        <v>1</v>
      </c>
      <c r="DU26" s="1" t="s">
        <v>117</v>
      </c>
      <c r="DV26" s="32" t="s">
        <v>116</v>
      </c>
      <c r="DW26" s="31">
        <v>1</v>
      </c>
      <c r="DX26" s="31">
        <v>1</v>
      </c>
      <c r="DY26" s="31">
        <v>1</v>
      </c>
      <c r="DZ26" s="50"/>
      <c r="EA26" s="31">
        <v>1</v>
      </c>
      <c r="EB26" s="1" t="s">
        <v>119</v>
      </c>
      <c r="EC26" s="1" t="s">
        <v>119</v>
      </c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</row>
    <row r="27" spans="1:191" s="7" customFormat="1" ht="16.5" thickTop="1" thickBot="1" x14ac:dyDescent="0.3">
      <c r="A27" s="15" t="s">
        <v>66</v>
      </c>
      <c r="B27" s="29" t="s">
        <v>80</v>
      </c>
      <c r="C27" s="109">
        <f t="shared" si="1"/>
        <v>0.9</v>
      </c>
      <c r="D27" s="3">
        <f t="shared" si="2"/>
        <v>7</v>
      </c>
      <c r="E27" s="5">
        <f t="shared" si="6"/>
        <v>95</v>
      </c>
      <c r="F27" s="5">
        <f t="shared" si="3"/>
        <v>122</v>
      </c>
      <c r="H27" s="1">
        <f t="shared" si="5"/>
        <v>4</v>
      </c>
      <c r="I27"/>
      <c r="J27" s="31">
        <v>1</v>
      </c>
      <c r="K27" s="31">
        <v>1</v>
      </c>
      <c r="L27" s="31">
        <v>1</v>
      </c>
      <c r="M27" s="31">
        <v>1</v>
      </c>
      <c r="N27" s="31">
        <v>0</v>
      </c>
      <c r="O27" s="32" t="s">
        <v>116</v>
      </c>
      <c r="P27" s="31">
        <v>1</v>
      </c>
      <c r="Q27" s="31">
        <v>1</v>
      </c>
      <c r="R27" s="31">
        <v>1</v>
      </c>
      <c r="S27" s="31">
        <v>1</v>
      </c>
      <c r="T27" s="31">
        <v>1</v>
      </c>
      <c r="U27" s="32" t="s">
        <v>116</v>
      </c>
      <c r="V27" s="31">
        <v>1</v>
      </c>
      <c r="W27" s="31">
        <v>1</v>
      </c>
      <c r="X27" s="31">
        <v>1</v>
      </c>
      <c r="Y27" s="31">
        <v>1</v>
      </c>
      <c r="Z27" s="31">
        <v>1</v>
      </c>
      <c r="AA27" s="32" t="s">
        <v>116</v>
      </c>
      <c r="AB27" s="49">
        <v>2</v>
      </c>
      <c r="AC27" s="31">
        <v>1</v>
      </c>
      <c r="AD27" s="31">
        <v>1</v>
      </c>
      <c r="AE27" s="31">
        <v>1</v>
      </c>
      <c r="AF27" s="31">
        <v>1</v>
      </c>
      <c r="AG27" s="31">
        <v>1</v>
      </c>
      <c r="AH27" s="31">
        <v>1</v>
      </c>
      <c r="AI27" s="31">
        <v>1</v>
      </c>
      <c r="AJ27" s="31">
        <v>1</v>
      </c>
      <c r="AK27" s="31">
        <v>1</v>
      </c>
      <c r="AL27" s="49">
        <v>2</v>
      </c>
      <c r="AM27" s="31">
        <v>1</v>
      </c>
      <c r="AN27" s="31">
        <v>1</v>
      </c>
      <c r="AO27" s="31">
        <v>1</v>
      </c>
      <c r="AP27" s="31">
        <v>1</v>
      </c>
      <c r="AQ27" s="31">
        <v>1</v>
      </c>
      <c r="AR27" s="31">
        <v>1</v>
      </c>
      <c r="AS27" s="51">
        <v>3</v>
      </c>
      <c r="AT27" s="51">
        <v>3</v>
      </c>
      <c r="AU27" s="31">
        <v>1</v>
      </c>
      <c r="AV27" s="46"/>
      <c r="AW27" s="49">
        <v>2</v>
      </c>
      <c r="AX27" s="51">
        <v>3</v>
      </c>
      <c r="AY27" s="51">
        <v>3</v>
      </c>
      <c r="AZ27" s="46"/>
      <c r="BA27" s="46">
        <v>1</v>
      </c>
      <c r="BB27" s="46">
        <v>1</v>
      </c>
      <c r="BC27" s="49">
        <v>2</v>
      </c>
      <c r="BD27" s="31">
        <v>1</v>
      </c>
      <c r="BE27" s="31">
        <v>1</v>
      </c>
      <c r="BF27" s="31">
        <v>1</v>
      </c>
      <c r="BG27" s="40"/>
      <c r="BH27" s="31">
        <v>0</v>
      </c>
      <c r="BI27" s="31">
        <v>1</v>
      </c>
      <c r="BJ27" s="31">
        <v>1</v>
      </c>
      <c r="BK27" s="31">
        <v>1</v>
      </c>
      <c r="BL27" s="50"/>
      <c r="BM27" s="31">
        <v>1</v>
      </c>
      <c r="BN27" s="31">
        <v>1</v>
      </c>
      <c r="BO27" s="31">
        <v>1</v>
      </c>
      <c r="BP27" s="31">
        <v>1</v>
      </c>
      <c r="BQ27" s="31">
        <v>1</v>
      </c>
      <c r="BR27" s="31">
        <v>1</v>
      </c>
      <c r="BS27" s="31">
        <v>1</v>
      </c>
      <c r="BT27" s="31">
        <v>1</v>
      </c>
      <c r="BU27" s="46">
        <v>1</v>
      </c>
      <c r="BV27" s="31">
        <v>1</v>
      </c>
      <c r="BW27" s="31">
        <v>1</v>
      </c>
      <c r="BX27" s="31">
        <v>1</v>
      </c>
      <c r="BY27" s="31">
        <v>1</v>
      </c>
      <c r="BZ27" s="50"/>
      <c r="CA27" s="31">
        <v>1</v>
      </c>
      <c r="CB27" s="31">
        <v>1</v>
      </c>
      <c r="CC27" s="31">
        <v>0</v>
      </c>
      <c r="CD27" s="31">
        <v>0</v>
      </c>
      <c r="CE27" s="31">
        <v>1</v>
      </c>
      <c r="CF27" s="51">
        <v>3</v>
      </c>
      <c r="CG27" s="51">
        <v>3</v>
      </c>
      <c r="CH27" s="31">
        <v>1</v>
      </c>
      <c r="CI27" s="31">
        <v>1</v>
      </c>
      <c r="CJ27" s="31">
        <v>1</v>
      </c>
      <c r="CK27" s="51">
        <v>3</v>
      </c>
      <c r="CL27" s="31">
        <v>1</v>
      </c>
      <c r="CM27" s="31">
        <v>1</v>
      </c>
      <c r="CN27" s="31">
        <v>1</v>
      </c>
      <c r="CO27" s="31">
        <v>1</v>
      </c>
      <c r="CP27" s="31">
        <v>1</v>
      </c>
      <c r="CQ27" s="31">
        <v>1</v>
      </c>
      <c r="CR27" s="50">
        <v>1</v>
      </c>
      <c r="CS27" s="31">
        <v>0</v>
      </c>
      <c r="CT27" s="31">
        <v>0</v>
      </c>
      <c r="CU27" s="31">
        <v>0</v>
      </c>
      <c r="CV27" s="50"/>
      <c r="CW27" s="31">
        <v>1</v>
      </c>
      <c r="CX27" s="31">
        <v>1</v>
      </c>
      <c r="CY27" s="31">
        <v>1</v>
      </c>
      <c r="CZ27" s="31">
        <v>1</v>
      </c>
      <c r="DA27" s="31">
        <v>1</v>
      </c>
      <c r="DB27" s="51">
        <v>2</v>
      </c>
      <c r="DC27" s="51">
        <v>3</v>
      </c>
      <c r="DD27" s="31">
        <v>1</v>
      </c>
      <c r="DE27" s="31">
        <v>1</v>
      </c>
      <c r="DF27" s="31">
        <v>1</v>
      </c>
      <c r="DG27" s="1">
        <v>1</v>
      </c>
      <c r="DH27" s="1">
        <v>1</v>
      </c>
      <c r="DI27" s="1">
        <v>1</v>
      </c>
      <c r="DJ27" s="51">
        <v>3</v>
      </c>
      <c r="DK27" s="51">
        <v>3</v>
      </c>
      <c r="DL27" s="1">
        <v>1</v>
      </c>
      <c r="DM27" s="1">
        <v>1</v>
      </c>
      <c r="DN27" s="1">
        <v>1</v>
      </c>
      <c r="DO27" s="1">
        <v>1</v>
      </c>
      <c r="DP27" s="50"/>
      <c r="DQ27" s="31">
        <v>1</v>
      </c>
      <c r="DR27" s="51">
        <v>2</v>
      </c>
      <c r="DS27" s="31">
        <v>1</v>
      </c>
      <c r="DT27" s="32" t="s">
        <v>116</v>
      </c>
      <c r="DU27" s="1" t="s">
        <v>117</v>
      </c>
      <c r="DV27" s="50"/>
      <c r="DW27" s="31">
        <v>1</v>
      </c>
      <c r="DX27" s="31">
        <v>1</v>
      </c>
      <c r="DY27" s="31">
        <v>1</v>
      </c>
      <c r="DZ27" s="50"/>
      <c r="EA27" s="31">
        <v>1</v>
      </c>
      <c r="EB27" s="1" t="s">
        <v>119</v>
      </c>
      <c r="EC27" s="1" t="s">
        <v>119</v>
      </c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</row>
    <row r="28" spans="1:191" s="7" customFormat="1" ht="16.5" thickTop="1" thickBot="1" x14ac:dyDescent="0.3">
      <c r="A28" s="15" t="s">
        <v>67</v>
      </c>
      <c r="B28" s="29" t="s">
        <v>88</v>
      </c>
      <c r="C28" s="109">
        <f t="shared" si="1"/>
        <v>1</v>
      </c>
      <c r="D28" s="3">
        <f t="shared" si="2"/>
        <v>0</v>
      </c>
      <c r="E28" s="5">
        <f t="shared" si="6"/>
        <v>78</v>
      </c>
      <c r="F28" s="5">
        <f t="shared" si="3"/>
        <v>117</v>
      </c>
      <c r="H28" s="1">
        <f t="shared" si="5"/>
        <v>5</v>
      </c>
      <c r="I28"/>
      <c r="J28" s="31">
        <v>1</v>
      </c>
      <c r="K28" s="31">
        <v>1</v>
      </c>
      <c r="L28" s="31">
        <v>1</v>
      </c>
      <c r="M28" s="31">
        <v>1</v>
      </c>
      <c r="N28" s="31">
        <v>1</v>
      </c>
      <c r="O28" s="56">
        <v>2</v>
      </c>
      <c r="P28" s="56">
        <v>2</v>
      </c>
      <c r="Q28" s="31">
        <v>1</v>
      </c>
      <c r="R28" s="31">
        <v>1</v>
      </c>
      <c r="S28" s="31">
        <v>1</v>
      </c>
      <c r="T28" s="56">
        <v>2</v>
      </c>
      <c r="U28" s="56">
        <v>2</v>
      </c>
      <c r="V28" s="31">
        <v>1</v>
      </c>
      <c r="W28" s="31">
        <v>1</v>
      </c>
      <c r="X28" s="31">
        <v>1</v>
      </c>
      <c r="Y28" s="31">
        <v>1</v>
      </c>
      <c r="Z28" s="31">
        <v>1</v>
      </c>
      <c r="AA28" s="49">
        <v>2</v>
      </c>
      <c r="AB28" s="31">
        <v>1</v>
      </c>
      <c r="AC28" s="31">
        <v>1</v>
      </c>
      <c r="AD28" s="31">
        <v>1</v>
      </c>
      <c r="AE28" s="31">
        <v>1</v>
      </c>
      <c r="AF28" s="49">
        <v>2</v>
      </c>
      <c r="AG28" s="31">
        <v>1</v>
      </c>
      <c r="AH28" s="31">
        <v>1</v>
      </c>
      <c r="AI28" s="31">
        <v>1</v>
      </c>
      <c r="AJ28" s="31">
        <v>1</v>
      </c>
      <c r="AK28" s="31">
        <v>1</v>
      </c>
      <c r="AL28" s="31">
        <v>1</v>
      </c>
      <c r="AM28" s="31">
        <v>1</v>
      </c>
      <c r="AN28" s="31">
        <v>1</v>
      </c>
      <c r="AO28" s="31">
        <v>1</v>
      </c>
      <c r="AP28" s="31">
        <v>1</v>
      </c>
      <c r="AQ28" s="31">
        <v>1</v>
      </c>
      <c r="AR28" s="31">
        <v>1</v>
      </c>
      <c r="AS28" s="31"/>
      <c r="AT28" s="31">
        <v>1</v>
      </c>
      <c r="AU28" s="31">
        <v>1</v>
      </c>
      <c r="AV28" s="31">
        <v>1</v>
      </c>
      <c r="AW28" s="31">
        <v>1</v>
      </c>
      <c r="AX28" s="31">
        <v>1</v>
      </c>
      <c r="AY28" s="56">
        <v>2</v>
      </c>
      <c r="AZ28" s="49">
        <v>2</v>
      </c>
      <c r="BA28" s="46"/>
      <c r="BB28" s="51">
        <v>3</v>
      </c>
      <c r="BC28" s="49">
        <v>2</v>
      </c>
      <c r="BD28" s="31">
        <v>1</v>
      </c>
      <c r="BE28" s="31">
        <v>1</v>
      </c>
      <c r="BF28" s="31">
        <v>1</v>
      </c>
      <c r="BG28" s="104">
        <v>2</v>
      </c>
      <c r="BH28" s="31">
        <v>1</v>
      </c>
      <c r="BI28" s="56">
        <v>2</v>
      </c>
      <c r="BJ28" s="31">
        <v>1</v>
      </c>
      <c r="BK28" s="31">
        <v>1</v>
      </c>
      <c r="BL28" s="31">
        <v>1</v>
      </c>
      <c r="BM28" s="31">
        <v>1</v>
      </c>
      <c r="BN28" s="56">
        <v>3</v>
      </c>
      <c r="BO28" s="56">
        <v>3</v>
      </c>
      <c r="BP28" s="56">
        <v>3</v>
      </c>
      <c r="BQ28" s="31">
        <v>1</v>
      </c>
      <c r="BR28" s="31">
        <v>1</v>
      </c>
      <c r="BS28" s="31">
        <v>1</v>
      </c>
      <c r="BT28" s="31">
        <v>1</v>
      </c>
      <c r="BU28" s="31">
        <v>1</v>
      </c>
      <c r="BV28" s="50"/>
      <c r="BW28" s="56">
        <v>2</v>
      </c>
      <c r="BX28" s="51">
        <v>3</v>
      </c>
      <c r="BY28" s="31">
        <v>1</v>
      </c>
      <c r="BZ28" s="50"/>
      <c r="CA28" s="58">
        <v>2</v>
      </c>
      <c r="CB28" s="31">
        <v>1</v>
      </c>
      <c r="CC28" s="31">
        <v>1</v>
      </c>
      <c r="CD28" s="56">
        <v>3</v>
      </c>
      <c r="CE28" s="31">
        <v>1</v>
      </c>
      <c r="CF28" s="51">
        <v>3</v>
      </c>
      <c r="CG28" s="51">
        <v>3</v>
      </c>
      <c r="CH28" s="31">
        <v>1</v>
      </c>
      <c r="CI28" s="50"/>
      <c r="CJ28" s="31">
        <v>1</v>
      </c>
      <c r="CK28" s="51">
        <v>3</v>
      </c>
      <c r="CL28" s="56">
        <v>2</v>
      </c>
      <c r="CM28" s="31">
        <v>1</v>
      </c>
      <c r="CN28" s="50"/>
      <c r="CO28" s="51">
        <v>3</v>
      </c>
      <c r="CP28" s="31">
        <v>1</v>
      </c>
      <c r="CQ28" s="31">
        <v>1</v>
      </c>
      <c r="CR28" s="50">
        <v>1</v>
      </c>
      <c r="CS28" s="50"/>
      <c r="CT28" s="31">
        <v>1</v>
      </c>
      <c r="CU28" s="31">
        <v>1</v>
      </c>
      <c r="CV28" s="56">
        <v>2</v>
      </c>
      <c r="CW28" s="31">
        <v>1</v>
      </c>
      <c r="CX28" s="31">
        <v>1</v>
      </c>
      <c r="CY28" s="31">
        <v>1</v>
      </c>
      <c r="CZ28" s="51">
        <v>3</v>
      </c>
      <c r="DA28" s="50"/>
      <c r="DB28" s="50"/>
      <c r="DC28" s="56">
        <v>2</v>
      </c>
      <c r="DD28" s="50"/>
      <c r="DE28" s="31">
        <v>1</v>
      </c>
      <c r="DF28" s="56">
        <v>2</v>
      </c>
      <c r="DG28" s="32" t="s">
        <v>116</v>
      </c>
      <c r="DH28" s="50"/>
      <c r="DI28" s="51">
        <v>3</v>
      </c>
      <c r="DJ28" s="31">
        <v>1</v>
      </c>
      <c r="DK28" s="51">
        <v>3</v>
      </c>
      <c r="DL28" s="50"/>
      <c r="DM28" s="1" t="s">
        <v>117</v>
      </c>
      <c r="DN28" s="50"/>
      <c r="DO28" s="1" t="s">
        <v>117</v>
      </c>
      <c r="DP28" s="32" t="s">
        <v>116</v>
      </c>
      <c r="DQ28" s="32" t="s">
        <v>116</v>
      </c>
      <c r="DR28" s="32" t="s">
        <v>116</v>
      </c>
      <c r="DS28" s="32" t="s">
        <v>116</v>
      </c>
      <c r="DT28" s="31">
        <v>1</v>
      </c>
      <c r="DU28" s="1" t="s">
        <v>117</v>
      </c>
      <c r="DV28" s="50"/>
      <c r="DW28" s="103">
        <v>2</v>
      </c>
      <c r="DX28" s="103">
        <v>2</v>
      </c>
      <c r="DY28" s="103">
        <v>2</v>
      </c>
      <c r="DZ28" s="103">
        <v>2</v>
      </c>
      <c r="EA28" s="103" t="s">
        <v>44</v>
      </c>
      <c r="EB28" s="103" t="s">
        <v>44</v>
      </c>
      <c r="EC28" s="103" t="s">
        <v>44</v>
      </c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</row>
    <row r="29" spans="1:191" s="7" customFormat="1" ht="16.5" thickTop="1" thickBot="1" x14ac:dyDescent="0.3">
      <c r="A29" s="15" t="s">
        <v>62</v>
      </c>
      <c r="B29" s="29" t="s">
        <v>1</v>
      </c>
      <c r="C29" s="109">
        <f t="shared" si="1"/>
        <v>1</v>
      </c>
      <c r="D29" s="3">
        <f>COUNTIFS(J29:EC29, "=0" ) + 1</f>
        <v>2</v>
      </c>
      <c r="E29" s="5">
        <f t="shared" si="6"/>
        <v>57</v>
      </c>
      <c r="F29" s="5">
        <f>COUNTIFS(J29:EC29, "=1") + COUNTIFS(J29:EC29, "=2") + ( 2 * COUNTIFS(J29:EC29, "=3")) + COUNTIFS(J29:EC29, "=0") + H29 + 1</f>
        <v>119</v>
      </c>
      <c r="H29" s="1">
        <f t="shared" si="5"/>
        <v>3</v>
      </c>
      <c r="I29"/>
      <c r="J29" s="56">
        <v>2</v>
      </c>
      <c r="K29" s="56">
        <v>2</v>
      </c>
      <c r="L29" s="56">
        <v>2</v>
      </c>
      <c r="M29" s="56">
        <v>2</v>
      </c>
      <c r="N29" s="56">
        <v>2</v>
      </c>
      <c r="O29" s="56">
        <v>2</v>
      </c>
      <c r="P29" s="51">
        <v>3</v>
      </c>
      <c r="Q29" s="56">
        <v>2</v>
      </c>
      <c r="R29" s="56">
        <v>2</v>
      </c>
      <c r="S29" s="56">
        <v>2</v>
      </c>
      <c r="T29" s="56">
        <v>2</v>
      </c>
      <c r="U29" s="56">
        <v>2</v>
      </c>
      <c r="V29" s="56">
        <v>2</v>
      </c>
      <c r="W29" s="56">
        <v>2</v>
      </c>
      <c r="X29" s="56">
        <v>2</v>
      </c>
      <c r="Y29" s="56">
        <v>2</v>
      </c>
      <c r="Z29" s="56">
        <v>2</v>
      </c>
      <c r="AA29" s="56">
        <v>2</v>
      </c>
      <c r="AB29" s="32" t="s">
        <v>116</v>
      </c>
      <c r="AC29" s="31">
        <v>1</v>
      </c>
      <c r="AD29" s="56">
        <v>2</v>
      </c>
      <c r="AE29" s="31">
        <v>1</v>
      </c>
      <c r="AF29" s="56">
        <v>2</v>
      </c>
      <c r="AG29" s="56">
        <v>2</v>
      </c>
      <c r="AH29" s="31">
        <v>1</v>
      </c>
      <c r="AI29" s="56">
        <v>2</v>
      </c>
      <c r="AJ29" s="56">
        <v>2</v>
      </c>
      <c r="AK29" s="56">
        <v>2</v>
      </c>
      <c r="AL29" s="56">
        <v>2</v>
      </c>
      <c r="AM29" s="56">
        <v>2</v>
      </c>
      <c r="AN29" s="56">
        <v>2</v>
      </c>
      <c r="AO29" s="56">
        <v>2</v>
      </c>
      <c r="AP29" s="31">
        <v>1</v>
      </c>
      <c r="AQ29" s="56">
        <v>2</v>
      </c>
      <c r="AR29" s="31">
        <v>1</v>
      </c>
      <c r="AS29" s="56">
        <v>2</v>
      </c>
      <c r="AT29" s="31">
        <v>1</v>
      </c>
      <c r="AU29" s="56">
        <v>2</v>
      </c>
      <c r="AV29" s="56">
        <v>2</v>
      </c>
      <c r="AW29" s="56">
        <v>2</v>
      </c>
      <c r="AX29" s="56">
        <v>2</v>
      </c>
      <c r="AY29" s="56">
        <v>2</v>
      </c>
      <c r="AZ29" s="56">
        <v>2</v>
      </c>
      <c r="BA29" s="56">
        <v>2</v>
      </c>
      <c r="BB29" s="31">
        <v>1</v>
      </c>
      <c r="BC29" s="49">
        <v>2</v>
      </c>
      <c r="BD29" s="31">
        <v>1</v>
      </c>
      <c r="BE29" s="31">
        <v>0</v>
      </c>
      <c r="BF29" s="31">
        <v>1</v>
      </c>
      <c r="BG29" s="31">
        <v>1</v>
      </c>
      <c r="BH29" s="31">
        <v>1</v>
      </c>
      <c r="BI29" s="56">
        <v>2</v>
      </c>
      <c r="BJ29" s="56">
        <v>2</v>
      </c>
      <c r="BK29" s="31">
        <v>1</v>
      </c>
      <c r="BL29" s="56">
        <v>3</v>
      </c>
      <c r="BM29" s="31">
        <v>1</v>
      </c>
      <c r="BN29" s="56">
        <v>2</v>
      </c>
      <c r="BO29" s="56">
        <v>2</v>
      </c>
      <c r="BP29" s="51">
        <v>3</v>
      </c>
      <c r="BQ29" s="31">
        <v>1</v>
      </c>
      <c r="BR29" s="31">
        <v>1</v>
      </c>
      <c r="BS29" s="31">
        <v>1</v>
      </c>
      <c r="BT29" s="31">
        <v>1</v>
      </c>
      <c r="BU29" s="31">
        <v>1</v>
      </c>
      <c r="BV29" s="31">
        <v>1</v>
      </c>
      <c r="BW29" s="31">
        <v>1</v>
      </c>
      <c r="BX29" s="31">
        <v>1</v>
      </c>
      <c r="BY29" s="31">
        <v>1</v>
      </c>
      <c r="BZ29" s="31">
        <v>1</v>
      </c>
      <c r="CA29" s="31">
        <v>1</v>
      </c>
      <c r="CB29" s="31">
        <v>1</v>
      </c>
      <c r="CC29" s="31">
        <v>1</v>
      </c>
      <c r="CD29" s="31">
        <v>1</v>
      </c>
      <c r="CE29" s="31">
        <v>1</v>
      </c>
      <c r="CF29" s="51">
        <v>3</v>
      </c>
      <c r="CG29" s="51">
        <v>3</v>
      </c>
      <c r="CH29" s="56">
        <v>2</v>
      </c>
      <c r="CI29" s="31">
        <v>1</v>
      </c>
      <c r="CJ29" s="31">
        <v>1</v>
      </c>
      <c r="CK29" s="31">
        <v>1</v>
      </c>
      <c r="CL29" s="50"/>
      <c r="CM29" s="31">
        <v>1</v>
      </c>
      <c r="CN29" s="31">
        <v>1</v>
      </c>
      <c r="CO29" s="31">
        <v>1</v>
      </c>
      <c r="CP29" s="31">
        <v>1</v>
      </c>
      <c r="CQ29" s="31">
        <v>1</v>
      </c>
      <c r="CR29" s="50"/>
      <c r="CS29" s="31">
        <v>1</v>
      </c>
      <c r="CT29" s="51">
        <v>3</v>
      </c>
      <c r="CU29" s="31">
        <v>1</v>
      </c>
      <c r="CV29" s="56">
        <v>2</v>
      </c>
      <c r="CW29" s="32" t="s">
        <v>116</v>
      </c>
      <c r="CX29" s="31">
        <v>1</v>
      </c>
      <c r="CY29" s="31">
        <v>1</v>
      </c>
      <c r="CZ29" s="31">
        <v>1</v>
      </c>
      <c r="DA29" s="50"/>
      <c r="DB29" s="51">
        <v>2</v>
      </c>
      <c r="DC29" s="31">
        <v>1</v>
      </c>
      <c r="DD29" s="56">
        <v>2</v>
      </c>
      <c r="DE29" s="31">
        <v>1</v>
      </c>
      <c r="DF29" s="31">
        <v>1</v>
      </c>
      <c r="DG29" s="50"/>
      <c r="DH29" s="32" t="s">
        <v>116</v>
      </c>
      <c r="DI29" s="49">
        <v>2</v>
      </c>
      <c r="DJ29" s="31">
        <v>1</v>
      </c>
      <c r="DK29" s="51">
        <v>3</v>
      </c>
      <c r="DL29" s="50"/>
      <c r="DM29" s="1" t="s">
        <v>117</v>
      </c>
      <c r="DN29" s="51">
        <v>3</v>
      </c>
      <c r="DO29" s="1" t="s">
        <v>117</v>
      </c>
      <c r="DP29" s="31">
        <v>1</v>
      </c>
      <c r="DQ29" s="49">
        <v>2</v>
      </c>
      <c r="DR29" s="50"/>
      <c r="DS29" s="31">
        <v>1</v>
      </c>
      <c r="DT29" s="51">
        <v>2</v>
      </c>
      <c r="DU29" s="1" t="s">
        <v>117</v>
      </c>
      <c r="DV29" s="50"/>
      <c r="DW29" s="31">
        <v>1</v>
      </c>
      <c r="DX29" s="31">
        <v>1</v>
      </c>
      <c r="DY29" s="103">
        <v>2</v>
      </c>
      <c r="DZ29" s="103" t="s">
        <v>44</v>
      </c>
      <c r="EA29" s="103" t="s">
        <v>44</v>
      </c>
      <c r="EB29" s="103" t="s">
        <v>44</v>
      </c>
      <c r="EC29" s="103" t="s">
        <v>44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</row>
    <row r="30" spans="1:191" s="7" customFormat="1" ht="16.5" thickTop="1" thickBot="1" x14ac:dyDescent="0.3">
      <c r="A30" s="15" t="s">
        <v>60</v>
      </c>
      <c r="B30" s="29" t="s">
        <v>89</v>
      </c>
      <c r="C30" s="109">
        <f t="shared" si="1"/>
        <v>1</v>
      </c>
      <c r="D30" s="3">
        <f t="shared" si="2"/>
        <v>0</v>
      </c>
      <c r="E30" s="5">
        <f t="shared" si="6"/>
        <v>103</v>
      </c>
      <c r="F30" s="5">
        <f t="shared" si="3"/>
        <v>112</v>
      </c>
      <c r="H30" s="1">
        <f t="shared" si="5"/>
        <v>3</v>
      </c>
      <c r="I30"/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32" t="s">
        <v>116</v>
      </c>
      <c r="AC30" s="1">
        <v>1</v>
      </c>
      <c r="AD30" s="32" t="s">
        <v>116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/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46"/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51">
        <v>3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51">
        <v>3</v>
      </c>
      <c r="CG30" s="51">
        <v>3</v>
      </c>
      <c r="CH30" s="1">
        <v>1</v>
      </c>
      <c r="CI30" s="1">
        <v>1</v>
      </c>
      <c r="CJ30" s="1">
        <v>1</v>
      </c>
      <c r="CK30" s="1">
        <v>1</v>
      </c>
      <c r="CL30" s="50"/>
      <c r="CM30" s="1">
        <v>1</v>
      </c>
      <c r="CN30" s="1">
        <v>1</v>
      </c>
      <c r="CO30" s="47">
        <v>2</v>
      </c>
      <c r="CP30" s="1">
        <v>1</v>
      </c>
      <c r="CQ30" s="1">
        <v>1</v>
      </c>
      <c r="CR30" s="50"/>
      <c r="CS30" s="1">
        <v>1</v>
      </c>
      <c r="CT30" s="1">
        <v>1</v>
      </c>
      <c r="CU30" s="1">
        <v>1</v>
      </c>
      <c r="CV30" s="50"/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50"/>
      <c r="DC30" s="1">
        <v>1</v>
      </c>
      <c r="DD30" s="1">
        <v>1</v>
      </c>
      <c r="DE30" s="1">
        <v>1</v>
      </c>
      <c r="DF30" s="1">
        <v>1</v>
      </c>
      <c r="DG30" s="50"/>
      <c r="DH30" s="50"/>
      <c r="DI30" s="31">
        <v>1</v>
      </c>
      <c r="DJ30" s="1">
        <v>1</v>
      </c>
      <c r="DK30" s="51">
        <v>3</v>
      </c>
      <c r="DL30" s="50"/>
      <c r="DM30" s="1" t="s">
        <v>117</v>
      </c>
      <c r="DN30" s="50"/>
      <c r="DO30" s="1" t="s">
        <v>117</v>
      </c>
      <c r="DP30" s="1">
        <v>1</v>
      </c>
      <c r="DQ30" s="47">
        <v>3</v>
      </c>
      <c r="DR30" s="50"/>
      <c r="DS30" s="1">
        <v>1</v>
      </c>
      <c r="DT30" s="1">
        <v>1</v>
      </c>
      <c r="DU30" s="32" t="s">
        <v>116</v>
      </c>
      <c r="DV30" s="50"/>
      <c r="DW30" s="31">
        <v>1</v>
      </c>
      <c r="DX30" s="31">
        <v>1</v>
      </c>
      <c r="DY30" s="31">
        <v>1</v>
      </c>
      <c r="DZ30" s="50"/>
      <c r="EA30" s="31">
        <v>1</v>
      </c>
      <c r="EB30" s="1" t="s">
        <v>119</v>
      </c>
      <c r="EC30" s="1" t="s">
        <v>119</v>
      </c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</row>
    <row r="31" spans="1:191" s="7" customFormat="1" ht="16.5" thickTop="1" thickBot="1" x14ac:dyDescent="0.3">
      <c r="A31" s="15" t="s">
        <v>68</v>
      </c>
      <c r="B31" s="29" t="s">
        <v>75</v>
      </c>
      <c r="C31" s="109">
        <f t="shared" si="1"/>
        <v>0.9</v>
      </c>
      <c r="D31" s="3">
        <f t="shared" si="2"/>
        <v>15</v>
      </c>
      <c r="E31" s="5">
        <f t="shared" si="6"/>
        <v>79</v>
      </c>
      <c r="F31" s="5">
        <f t="shared" si="3"/>
        <v>113</v>
      </c>
      <c r="H31" s="1">
        <f t="shared" si="5"/>
        <v>10</v>
      </c>
      <c r="I31"/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48">
        <v>1</v>
      </c>
      <c r="P31" s="1">
        <v>1</v>
      </c>
      <c r="Q31" s="1">
        <v>1</v>
      </c>
      <c r="R31" s="33">
        <v>1</v>
      </c>
      <c r="S31" s="33">
        <v>1</v>
      </c>
      <c r="T31" s="1">
        <v>0</v>
      </c>
      <c r="U31" s="1">
        <v>1</v>
      </c>
      <c r="V31" s="1">
        <v>0</v>
      </c>
      <c r="W31" s="1">
        <v>1</v>
      </c>
      <c r="X31" s="32" t="s">
        <v>116</v>
      </c>
      <c r="Y31" s="33">
        <v>1</v>
      </c>
      <c r="Z31" s="1">
        <v>1</v>
      </c>
      <c r="AA31" s="33">
        <v>1</v>
      </c>
      <c r="AB31" s="32" t="s">
        <v>116</v>
      </c>
      <c r="AC31" s="33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32" t="s">
        <v>116</v>
      </c>
      <c r="AL31" s="32" t="s">
        <v>116</v>
      </c>
      <c r="AM31" s="32" t="s">
        <v>116</v>
      </c>
      <c r="AN31" s="32" t="s">
        <v>116</v>
      </c>
      <c r="AO31" s="32" t="s">
        <v>116</v>
      </c>
      <c r="AP31" s="1">
        <v>1</v>
      </c>
      <c r="AQ31" s="1">
        <v>1</v>
      </c>
      <c r="AR31" s="51">
        <v>3</v>
      </c>
      <c r="AS31" s="51">
        <v>3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46"/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0</v>
      </c>
      <c r="BM31" s="1">
        <v>1</v>
      </c>
      <c r="BN31" s="1">
        <v>1</v>
      </c>
      <c r="BO31" s="51">
        <v>3</v>
      </c>
      <c r="BP31" s="1">
        <v>0</v>
      </c>
      <c r="BQ31" s="1">
        <v>0</v>
      </c>
      <c r="BR31" s="1">
        <v>1</v>
      </c>
      <c r="BS31" s="1">
        <v>1</v>
      </c>
      <c r="BT31" s="1">
        <v>1</v>
      </c>
      <c r="BU31" s="31">
        <v>1</v>
      </c>
      <c r="BV31" s="1">
        <v>1</v>
      </c>
      <c r="BW31" s="1">
        <v>1</v>
      </c>
      <c r="BX31" s="1">
        <v>1</v>
      </c>
      <c r="BY31" s="31">
        <v>1</v>
      </c>
      <c r="BZ31" s="1">
        <v>1</v>
      </c>
      <c r="CA31" s="1">
        <v>1</v>
      </c>
      <c r="CB31" s="1">
        <v>1</v>
      </c>
      <c r="CC31" s="3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47">
        <v>2</v>
      </c>
      <c r="CJ31" s="1">
        <v>1</v>
      </c>
      <c r="CK31" s="1">
        <v>1</v>
      </c>
      <c r="CL31" s="50"/>
      <c r="CM31" s="1">
        <v>1</v>
      </c>
      <c r="CN31" s="47">
        <v>2</v>
      </c>
      <c r="CO31" s="1">
        <v>1</v>
      </c>
      <c r="CP31" s="1">
        <v>1</v>
      </c>
      <c r="CQ31" s="1">
        <v>1</v>
      </c>
      <c r="CR31" s="50"/>
      <c r="CS31" s="1">
        <v>1</v>
      </c>
      <c r="CT31" s="1">
        <v>1</v>
      </c>
      <c r="CU31" s="1">
        <v>1</v>
      </c>
      <c r="CV31" s="50"/>
      <c r="CW31" s="47">
        <v>3</v>
      </c>
      <c r="CX31" s="1">
        <v>1</v>
      </c>
      <c r="CY31" s="1">
        <v>1</v>
      </c>
      <c r="CZ31" s="1">
        <v>1</v>
      </c>
      <c r="DA31" s="1">
        <v>1</v>
      </c>
      <c r="DB31" s="50"/>
      <c r="DC31" s="1">
        <v>1</v>
      </c>
      <c r="DD31" s="1">
        <v>1</v>
      </c>
      <c r="DE31" s="47">
        <v>2</v>
      </c>
      <c r="DF31" s="1">
        <v>1</v>
      </c>
      <c r="DG31" s="32" t="s">
        <v>116</v>
      </c>
      <c r="DH31" s="50"/>
      <c r="DI31" s="1">
        <v>0</v>
      </c>
      <c r="DJ31" s="1">
        <v>1</v>
      </c>
      <c r="DK31" s="1">
        <v>0</v>
      </c>
      <c r="DL31" s="50"/>
      <c r="DM31" s="1">
        <v>0</v>
      </c>
      <c r="DN31" s="50"/>
      <c r="DO31" s="1">
        <v>0</v>
      </c>
      <c r="DP31" s="32" t="s">
        <v>116</v>
      </c>
      <c r="DQ31" s="1">
        <v>0</v>
      </c>
      <c r="DR31" s="50"/>
      <c r="DS31" s="32" t="s">
        <v>116</v>
      </c>
      <c r="DT31" s="47">
        <v>0</v>
      </c>
      <c r="DU31" s="1">
        <v>0</v>
      </c>
      <c r="DV31" s="50"/>
      <c r="DW31" s="50" t="s">
        <v>118</v>
      </c>
      <c r="DX31" s="47">
        <v>2</v>
      </c>
      <c r="DY31" s="50"/>
      <c r="DZ31" s="47">
        <v>2</v>
      </c>
      <c r="EA31" s="50"/>
      <c r="EB31" s="50"/>
      <c r="EC31" s="50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</row>
    <row r="32" spans="1:191" s="7" customFormat="1" ht="16.5" thickTop="1" thickBot="1" x14ac:dyDescent="0.3">
      <c r="A32" s="15" t="s">
        <v>50</v>
      </c>
      <c r="B32" s="29" t="s">
        <v>90</v>
      </c>
      <c r="C32" s="109">
        <f t="shared" si="1"/>
        <v>0.9</v>
      </c>
      <c r="D32" s="3">
        <f t="shared" si="2"/>
        <v>10</v>
      </c>
      <c r="E32" s="5">
        <f t="shared" si="6"/>
        <v>71</v>
      </c>
      <c r="F32" s="5">
        <f t="shared" si="3"/>
        <v>113</v>
      </c>
      <c r="H32" s="1">
        <f t="shared" si="5"/>
        <v>20</v>
      </c>
      <c r="I32"/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  <c r="AC32" s="1">
        <v>0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51">
        <v>3</v>
      </c>
      <c r="AS32" s="51">
        <v>3</v>
      </c>
      <c r="AT32" s="1">
        <v>1</v>
      </c>
      <c r="AU32" s="32" t="s">
        <v>116</v>
      </c>
      <c r="AV32" s="51">
        <v>3</v>
      </c>
      <c r="AW32" s="51">
        <v>3</v>
      </c>
      <c r="AX32" s="51">
        <v>3</v>
      </c>
      <c r="AY32" s="32" t="s">
        <v>116</v>
      </c>
      <c r="AZ32" s="32" t="s">
        <v>116</v>
      </c>
      <c r="BA32" s="32" t="s">
        <v>116</v>
      </c>
      <c r="BB32" s="32" t="s">
        <v>116</v>
      </c>
      <c r="BC32" s="32" t="s">
        <v>116</v>
      </c>
      <c r="BD32" s="32" t="s">
        <v>116</v>
      </c>
      <c r="BE32" s="32" t="s">
        <v>116</v>
      </c>
      <c r="BF32" s="32" t="s">
        <v>116</v>
      </c>
      <c r="BG32" s="32" t="s">
        <v>116</v>
      </c>
      <c r="BH32" s="32" t="s">
        <v>116</v>
      </c>
      <c r="BI32" s="32" t="s">
        <v>116</v>
      </c>
      <c r="BJ32" s="32" t="s">
        <v>116</v>
      </c>
      <c r="BK32" s="32" t="s">
        <v>116</v>
      </c>
      <c r="BL32" s="32" t="s">
        <v>116</v>
      </c>
      <c r="BM32" s="32" t="s">
        <v>116</v>
      </c>
      <c r="BN32" s="32" t="s">
        <v>116</v>
      </c>
      <c r="BO32" s="32" t="s">
        <v>116</v>
      </c>
      <c r="BP32" s="1">
        <v>0</v>
      </c>
      <c r="BQ32" s="1">
        <v>0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0</v>
      </c>
      <c r="CH32" s="1">
        <v>1</v>
      </c>
      <c r="CI32" s="47">
        <v>2</v>
      </c>
      <c r="CJ32" s="1">
        <v>1</v>
      </c>
      <c r="CK32" s="1">
        <v>1</v>
      </c>
      <c r="CL32" s="50"/>
      <c r="CM32" s="1">
        <v>1</v>
      </c>
      <c r="CN32" s="47">
        <v>2</v>
      </c>
      <c r="CO32" s="1">
        <v>1</v>
      </c>
      <c r="CP32" s="1">
        <v>1</v>
      </c>
      <c r="CQ32" s="1">
        <v>1</v>
      </c>
      <c r="CR32" s="50"/>
      <c r="CS32" s="47">
        <v>2</v>
      </c>
      <c r="CT32" s="1">
        <v>1</v>
      </c>
      <c r="CU32" s="1">
        <v>1</v>
      </c>
      <c r="CV32" s="50"/>
      <c r="CW32" s="1">
        <v>1</v>
      </c>
      <c r="CX32" s="1">
        <v>1</v>
      </c>
      <c r="CY32" s="1">
        <v>1</v>
      </c>
      <c r="CZ32" s="47">
        <v>2</v>
      </c>
      <c r="DA32" s="1">
        <v>1</v>
      </c>
      <c r="DB32" s="50"/>
      <c r="DC32" s="1">
        <v>1</v>
      </c>
      <c r="DD32" s="1">
        <v>1</v>
      </c>
      <c r="DE32" s="1">
        <v>1</v>
      </c>
      <c r="DF32" s="1">
        <v>1</v>
      </c>
      <c r="DG32" s="32" t="s">
        <v>116</v>
      </c>
      <c r="DH32" s="50"/>
      <c r="DI32" s="1">
        <v>1</v>
      </c>
      <c r="DJ32" s="1">
        <v>1</v>
      </c>
      <c r="DK32" s="1">
        <v>1</v>
      </c>
      <c r="DL32" s="47">
        <v>2</v>
      </c>
      <c r="DM32" s="1" t="s">
        <v>117</v>
      </c>
      <c r="DN32" s="50"/>
      <c r="DO32" s="1" t="s">
        <v>117</v>
      </c>
      <c r="DP32" s="1">
        <v>1</v>
      </c>
      <c r="DQ32" s="1">
        <v>1</v>
      </c>
      <c r="DR32" s="50"/>
      <c r="DS32" s="32" t="s">
        <v>116</v>
      </c>
      <c r="DT32" s="1">
        <v>1</v>
      </c>
      <c r="DU32" s="1" t="s">
        <v>117</v>
      </c>
      <c r="DV32" s="50"/>
      <c r="DW32" s="50" t="s">
        <v>118</v>
      </c>
      <c r="DX32" s="47">
        <v>2</v>
      </c>
      <c r="DY32" s="50"/>
      <c r="DZ32" s="47">
        <v>2</v>
      </c>
      <c r="EA32" s="50"/>
      <c r="EB32" s="50"/>
      <c r="EC32" s="50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</row>
    <row r="33" spans="1:191" s="7" customFormat="1" ht="16.5" thickTop="1" thickBot="1" x14ac:dyDescent="0.3">
      <c r="A33" s="15" t="s">
        <v>54</v>
      </c>
      <c r="B33" s="29" t="s">
        <v>2</v>
      </c>
      <c r="C33" s="109">
        <f t="shared" si="1"/>
        <v>0.9</v>
      </c>
      <c r="D33" s="3">
        <f t="shared" si="2"/>
        <v>8</v>
      </c>
      <c r="E33" s="5">
        <f t="shared" si="6"/>
        <v>89</v>
      </c>
      <c r="F33" s="5">
        <f t="shared" si="3"/>
        <v>109</v>
      </c>
      <c r="H33" s="1">
        <f t="shared" si="5"/>
        <v>1</v>
      </c>
      <c r="I33"/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</v>
      </c>
      <c r="AM33" s="1">
        <v>1</v>
      </c>
      <c r="AN33" s="1">
        <v>0</v>
      </c>
      <c r="AO33" s="1">
        <v>1</v>
      </c>
      <c r="AP33" s="1">
        <v>1</v>
      </c>
      <c r="AQ33" s="1">
        <v>1</v>
      </c>
      <c r="AR33" s="1">
        <v>1</v>
      </c>
      <c r="AS33" s="1"/>
      <c r="AT33" s="1">
        <v>1</v>
      </c>
      <c r="AU33" s="1">
        <v>1</v>
      </c>
      <c r="AV33" s="51">
        <v>3</v>
      </c>
      <c r="AW33" s="51">
        <v>3</v>
      </c>
      <c r="AX33" s="51">
        <v>3</v>
      </c>
      <c r="AY33" s="1">
        <v>1</v>
      </c>
      <c r="AZ33" s="51">
        <v>3</v>
      </c>
      <c r="BA33" s="51">
        <v>3</v>
      </c>
      <c r="BB33" s="1">
        <v>1</v>
      </c>
      <c r="BC33" s="46"/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0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47">
        <v>2</v>
      </c>
      <c r="CJ33" s="1">
        <v>1</v>
      </c>
      <c r="CK33" s="1">
        <v>1</v>
      </c>
      <c r="CL33" s="50"/>
      <c r="CM33" s="1">
        <v>1</v>
      </c>
      <c r="CN33" s="47">
        <v>2</v>
      </c>
      <c r="CO33" s="1">
        <v>1</v>
      </c>
      <c r="CP33" s="1">
        <v>1</v>
      </c>
      <c r="CQ33" s="1">
        <v>1</v>
      </c>
      <c r="CR33" s="50"/>
      <c r="CS33" s="1">
        <v>1</v>
      </c>
      <c r="CT33" s="1">
        <v>1</v>
      </c>
      <c r="CU33" s="1">
        <v>1</v>
      </c>
      <c r="CV33" s="50"/>
      <c r="CW33" s="1">
        <v>1</v>
      </c>
      <c r="CX33" s="1">
        <v>1</v>
      </c>
      <c r="CY33" s="47">
        <v>2</v>
      </c>
      <c r="CZ33" s="1">
        <v>1</v>
      </c>
      <c r="DA33" s="1">
        <v>1</v>
      </c>
      <c r="DB33" s="50"/>
      <c r="DC33" s="1">
        <v>1</v>
      </c>
      <c r="DD33" s="1">
        <v>1</v>
      </c>
      <c r="DE33" s="47">
        <v>2</v>
      </c>
      <c r="DF33" s="1">
        <v>1</v>
      </c>
      <c r="DG33" s="50"/>
      <c r="DH33" s="50"/>
      <c r="DI33" s="1">
        <v>1</v>
      </c>
      <c r="DJ33" s="1">
        <v>1</v>
      </c>
      <c r="DK33" s="1">
        <v>1</v>
      </c>
      <c r="DL33" s="50"/>
      <c r="DM33" s="1" t="s">
        <v>117</v>
      </c>
      <c r="DN33" s="50"/>
      <c r="DO33" s="1" t="s">
        <v>117</v>
      </c>
      <c r="DP33" s="1">
        <v>1</v>
      </c>
      <c r="DQ33" s="1">
        <v>1</v>
      </c>
      <c r="DR33" s="50"/>
      <c r="DS33" s="32" t="s">
        <v>116</v>
      </c>
      <c r="DT33" s="1">
        <v>1</v>
      </c>
      <c r="DU33" s="1" t="s">
        <v>117</v>
      </c>
      <c r="DV33" s="50"/>
      <c r="DW33" s="50" t="s">
        <v>118</v>
      </c>
      <c r="DX33" s="47">
        <v>2</v>
      </c>
      <c r="DY33" s="50"/>
      <c r="DZ33" s="47">
        <v>2</v>
      </c>
      <c r="EA33" s="50"/>
      <c r="EB33" s="50"/>
      <c r="EC33" s="50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</row>
    <row r="34" spans="1:191" s="7" customFormat="1" ht="16.5" thickTop="1" thickBot="1" x14ac:dyDescent="0.3">
      <c r="A34" s="15" t="s">
        <v>69</v>
      </c>
      <c r="B34" s="29" t="s">
        <v>91</v>
      </c>
      <c r="C34" s="109">
        <f t="shared" si="1"/>
        <v>1</v>
      </c>
      <c r="D34" s="3">
        <f t="shared" si="2"/>
        <v>2</v>
      </c>
      <c r="E34" s="5">
        <f t="shared" si="6"/>
        <v>103</v>
      </c>
      <c r="F34" s="5">
        <f t="shared" si="3"/>
        <v>112</v>
      </c>
      <c r="H34" s="1">
        <f t="shared" si="5"/>
        <v>1</v>
      </c>
      <c r="I34"/>
      <c r="J34" s="1"/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/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49">
        <v>2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51">
        <v>3</v>
      </c>
      <c r="CD34" s="50">
        <v>1</v>
      </c>
      <c r="CE34" s="1">
        <v>1</v>
      </c>
      <c r="CF34" s="51">
        <v>2</v>
      </c>
      <c r="CG34" s="31">
        <v>1</v>
      </c>
      <c r="CH34" s="1">
        <v>1</v>
      </c>
      <c r="CI34" s="1">
        <v>1</v>
      </c>
      <c r="CJ34" s="1">
        <v>1</v>
      </c>
      <c r="CK34" s="1">
        <v>1</v>
      </c>
      <c r="CL34" s="50"/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50"/>
      <c r="CS34" s="1">
        <v>1</v>
      </c>
      <c r="CT34" s="1">
        <v>1</v>
      </c>
      <c r="CU34" s="1">
        <v>1</v>
      </c>
      <c r="CV34" s="50"/>
      <c r="CW34" s="1">
        <v>1</v>
      </c>
      <c r="CX34" s="1">
        <v>1</v>
      </c>
      <c r="CY34" s="1">
        <v>1</v>
      </c>
      <c r="CZ34" s="51">
        <v>3</v>
      </c>
      <c r="DA34" s="1">
        <v>0</v>
      </c>
      <c r="DB34" s="51">
        <v>0</v>
      </c>
      <c r="DC34" s="1">
        <v>1</v>
      </c>
      <c r="DD34" s="1">
        <v>1</v>
      </c>
      <c r="DE34" s="1">
        <v>1</v>
      </c>
      <c r="DF34" s="1">
        <v>1</v>
      </c>
      <c r="DG34" s="50"/>
      <c r="DH34" s="32" t="s">
        <v>116</v>
      </c>
      <c r="DI34" s="1">
        <v>1</v>
      </c>
      <c r="DJ34" s="1">
        <v>1</v>
      </c>
      <c r="DK34" s="1">
        <v>1</v>
      </c>
      <c r="DL34" s="47">
        <v>2</v>
      </c>
      <c r="DM34" s="1" t="s">
        <v>117</v>
      </c>
      <c r="DN34" s="50"/>
      <c r="DO34" s="1" t="s">
        <v>117</v>
      </c>
      <c r="DP34" s="1">
        <v>1</v>
      </c>
      <c r="DQ34" s="47">
        <v>3</v>
      </c>
      <c r="DR34" s="50"/>
      <c r="DS34" s="1">
        <v>1</v>
      </c>
      <c r="DT34" s="1">
        <v>1</v>
      </c>
      <c r="DU34" s="1" t="s">
        <v>117</v>
      </c>
      <c r="DV34" s="50"/>
      <c r="DW34" s="31">
        <v>1</v>
      </c>
      <c r="DX34" s="31">
        <v>1</v>
      </c>
      <c r="DY34" s="31">
        <v>1</v>
      </c>
      <c r="DZ34" s="50"/>
      <c r="EA34" s="31">
        <v>1</v>
      </c>
      <c r="EB34" s="1" t="s">
        <v>119</v>
      </c>
      <c r="EC34" s="1" t="s">
        <v>119</v>
      </c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</row>
    <row r="35" spans="1:191" s="7" customFormat="1" ht="16.5" thickTop="1" thickBot="1" x14ac:dyDescent="0.3">
      <c r="A35" s="15" t="s">
        <v>52</v>
      </c>
      <c r="B35" s="29" t="s">
        <v>9</v>
      </c>
      <c r="C35" s="109">
        <f t="shared" si="1"/>
        <v>1</v>
      </c>
      <c r="D35" s="3">
        <f t="shared" si="2"/>
        <v>0</v>
      </c>
      <c r="E35" s="5">
        <f t="shared" si="6"/>
        <v>104</v>
      </c>
      <c r="F35" s="5">
        <f t="shared" si="3"/>
        <v>109</v>
      </c>
      <c r="H35" s="1">
        <f t="shared" si="5"/>
        <v>0</v>
      </c>
      <c r="I35"/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/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49">
        <v>2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31">
        <v>1</v>
      </c>
      <c r="CH35" s="1">
        <v>1</v>
      </c>
      <c r="CI35" s="1">
        <v>1</v>
      </c>
      <c r="CJ35" s="1">
        <v>1</v>
      </c>
      <c r="CK35" s="1">
        <v>1</v>
      </c>
      <c r="CL35" s="50"/>
      <c r="CM35" s="1">
        <v>1</v>
      </c>
      <c r="CN35" s="1">
        <v>1</v>
      </c>
      <c r="CO35" s="47">
        <v>2</v>
      </c>
      <c r="CP35" s="1">
        <v>1</v>
      </c>
      <c r="CQ35" s="1">
        <v>1</v>
      </c>
      <c r="CR35" s="50"/>
      <c r="CS35" s="1">
        <v>1</v>
      </c>
      <c r="CT35" s="1">
        <v>1</v>
      </c>
      <c r="CU35" s="1">
        <v>1</v>
      </c>
      <c r="CV35" s="50"/>
      <c r="CW35" s="1">
        <v>1</v>
      </c>
      <c r="CX35" s="1">
        <v>1</v>
      </c>
      <c r="CY35" s="47">
        <v>2</v>
      </c>
      <c r="CZ35" s="1">
        <v>1</v>
      </c>
      <c r="DA35" s="1">
        <v>1</v>
      </c>
      <c r="DB35" s="50"/>
      <c r="DC35" s="1">
        <v>1</v>
      </c>
      <c r="DD35" s="1">
        <v>1</v>
      </c>
      <c r="DE35" s="1">
        <v>1</v>
      </c>
      <c r="DF35" s="1">
        <v>1</v>
      </c>
      <c r="DG35" s="50"/>
      <c r="DH35" s="50"/>
      <c r="DI35" s="1">
        <v>1</v>
      </c>
      <c r="DJ35" s="1">
        <v>1</v>
      </c>
      <c r="DK35" s="1">
        <v>1</v>
      </c>
      <c r="DL35" s="47">
        <v>2</v>
      </c>
      <c r="DM35" s="1" t="s">
        <v>117</v>
      </c>
      <c r="DN35" s="50"/>
      <c r="DO35" s="1" t="s">
        <v>117</v>
      </c>
      <c r="DP35" s="1">
        <v>1</v>
      </c>
      <c r="DQ35" s="1">
        <v>1</v>
      </c>
      <c r="DR35" s="50"/>
      <c r="DS35" s="1">
        <v>1</v>
      </c>
      <c r="DT35" s="47">
        <v>3</v>
      </c>
      <c r="DU35" s="1" t="s">
        <v>117</v>
      </c>
      <c r="DV35" s="50"/>
      <c r="DW35" s="31">
        <v>1</v>
      </c>
      <c r="DX35" s="31">
        <v>1</v>
      </c>
      <c r="DY35" s="31">
        <v>1</v>
      </c>
      <c r="DZ35" s="50"/>
      <c r="EA35" s="31">
        <v>1</v>
      </c>
      <c r="EB35" s="1" t="s">
        <v>119</v>
      </c>
      <c r="EC35" s="1" t="s">
        <v>119</v>
      </c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</row>
    <row r="36" spans="1:191" ht="16.5" thickTop="1" thickBot="1" x14ac:dyDescent="0.3">
      <c r="I36" s="30" t="s">
        <v>107</v>
      </c>
      <c r="J36" s="59">
        <f t="shared" ref="J36:AO36" si="7">COUNTIFS(J3:J35, "=1") + COUNTIFS(J3:J35, "=3")</f>
        <v>20</v>
      </c>
      <c r="K36" s="59">
        <f t="shared" si="7"/>
        <v>18</v>
      </c>
      <c r="L36" s="59">
        <f t="shared" si="7"/>
        <v>21</v>
      </c>
      <c r="M36" s="59">
        <f t="shared" si="7"/>
        <v>20</v>
      </c>
      <c r="N36" s="59">
        <f t="shared" si="7"/>
        <v>23</v>
      </c>
      <c r="O36" s="59">
        <f t="shared" si="7"/>
        <v>25</v>
      </c>
      <c r="P36" s="59">
        <f t="shared" si="7"/>
        <v>27</v>
      </c>
      <c r="Q36" s="59">
        <f t="shared" si="7"/>
        <v>28</v>
      </c>
      <c r="R36" s="59">
        <f t="shared" si="7"/>
        <v>29</v>
      </c>
      <c r="S36" s="59">
        <f t="shared" si="7"/>
        <v>27</v>
      </c>
      <c r="T36" s="59">
        <f t="shared" si="7"/>
        <v>19</v>
      </c>
      <c r="U36" s="59">
        <f t="shared" si="7"/>
        <v>24</v>
      </c>
      <c r="V36" s="59">
        <f t="shared" si="7"/>
        <v>25</v>
      </c>
      <c r="W36" s="59">
        <f t="shared" si="7"/>
        <v>28</v>
      </c>
      <c r="X36" s="59">
        <f t="shared" si="7"/>
        <v>25</v>
      </c>
      <c r="Y36" s="59">
        <f t="shared" si="7"/>
        <v>28</v>
      </c>
      <c r="Z36" s="59">
        <f t="shared" si="7"/>
        <v>29</v>
      </c>
      <c r="AA36" s="59">
        <f t="shared" si="7"/>
        <v>22</v>
      </c>
      <c r="AB36" s="59">
        <f t="shared" si="7"/>
        <v>21</v>
      </c>
      <c r="AC36" s="59">
        <f t="shared" si="7"/>
        <v>29</v>
      </c>
      <c r="AD36" s="59">
        <f t="shared" si="7"/>
        <v>25</v>
      </c>
      <c r="AE36" s="59">
        <f t="shared" si="7"/>
        <v>32</v>
      </c>
      <c r="AF36" s="59">
        <f t="shared" si="7"/>
        <v>26</v>
      </c>
      <c r="AG36" s="59">
        <f t="shared" si="7"/>
        <v>29</v>
      </c>
      <c r="AH36" s="59">
        <f t="shared" si="7"/>
        <v>32</v>
      </c>
      <c r="AI36" s="59">
        <f t="shared" si="7"/>
        <v>29</v>
      </c>
      <c r="AJ36" s="59">
        <f t="shared" si="7"/>
        <v>27</v>
      </c>
      <c r="AK36" s="59">
        <f t="shared" si="7"/>
        <v>27</v>
      </c>
      <c r="AL36" s="59">
        <f t="shared" si="7"/>
        <v>17</v>
      </c>
      <c r="AM36" s="59">
        <f t="shared" si="7"/>
        <v>27</v>
      </c>
      <c r="AN36" s="59">
        <f t="shared" si="7"/>
        <v>25</v>
      </c>
      <c r="AO36" s="59">
        <f t="shared" si="7"/>
        <v>28</v>
      </c>
      <c r="AP36" s="59">
        <f t="shared" ref="AP36:BU36" si="8">COUNTIFS(AP3:AP35, "=1") + COUNTIFS(AP3:AP35, "=3")</f>
        <v>32</v>
      </c>
      <c r="AQ36" s="59">
        <f t="shared" si="8"/>
        <v>29</v>
      </c>
      <c r="AR36" s="59">
        <f t="shared" si="8"/>
        <v>32</v>
      </c>
      <c r="AS36" s="59">
        <f t="shared" si="8"/>
        <v>3</v>
      </c>
      <c r="AT36" s="59">
        <f t="shared" si="8"/>
        <v>30</v>
      </c>
      <c r="AU36" s="59">
        <f t="shared" si="8"/>
        <v>27</v>
      </c>
      <c r="AV36" s="59">
        <f t="shared" si="8"/>
        <v>27</v>
      </c>
      <c r="AW36" s="59">
        <f t="shared" si="8"/>
        <v>25</v>
      </c>
      <c r="AX36" s="59">
        <f t="shared" si="8"/>
        <v>29</v>
      </c>
      <c r="AY36" s="59">
        <f t="shared" si="8"/>
        <v>25</v>
      </c>
      <c r="AZ36" s="59">
        <f t="shared" si="8"/>
        <v>14</v>
      </c>
      <c r="BA36" s="59">
        <f t="shared" si="8"/>
        <v>26</v>
      </c>
      <c r="BB36" s="59">
        <f t="shared" si="8"/>
        <v>30</v>
      </c>
      <c r="BC36" s="59">
        <f t="shared" si="8"/>
        <v>5</v>
      </c>
      <c r="BD36" s="59">
        <f t="shared" si="8"/>
        <v>27</v>
      </c>
      <c r="BE36" s="59">
        <f t="shared" si="8"/>
        <v>27</v>
      </c>
      <c r="BF36" s="59">
        <f t="shared" si="8"/>
        <v>28</v>
      </c>
      <c r="BG36" s="59">
        <f t="shared" si="8"/>
        <v>24</v>
      </c>
      <c r="BH36" s="59">
        <f t="shared" si="8"/>
        <v>27</v>
      </c>
      <c r="BI36" s="59">
        <f t="shared" si="8"/>
        <v>22</v>
      </c>
      <c r="BJ36" s="59">
        <f t="shared" si="8"/>
        <v>27</v>
      </c>
      <c r="BK36" s="59">
        <f t="shared" si="8"/>
        <v>25</v>
      </c>
      <c r="BL36" s="59">
        <f t="shared" si="8"/>
        <v>19</v>
      </c>
      <c r="BM36" s="59">
        <f t="shared" si="8"/>
        <v>23</v>
      </c>
      <c r="BN36" s="59">
        <f t="shared" si="8"/>
        <v>21</v>
      </c>
      <c r="BO36" s="59">
        <f t="shared" si="8"/>
        <v>25</v>
      </c>
      <c r="BP36" s="59">
        <f t="shared" si="8"/>
        <v>22</v>
      </c>
      <c r="BQ36" s="59">
        <f t="shared" si="8"/>
        <v>22</v>
      </c>
      <c r="BR36" s="59">
        <f t="shared" si="8"/>
        <v>26</v>
      </c>
      <c r="BS36" s="59">
        <f t="shared" si="8"/>
        <v>28</v>
      </c>
      <c r="BT36" s="59">
        <f t="shared" si="8"/>
        <v>31</v>
      </c>
      <c r="BU36" s="59">
        <f t="shared" si="8"/>
        <v>32</v>
      </c>
      <c r="BV36" s="59">
        <f t="shared" ref="BV36:DA36" si="9">COUNTIFS(BV3:BV35, "=1") + COUNTIFS(BV3:BV35, "=3")</f>
        <v>29</v>
      </c>
      <c r="BW36" s="59">
        <f t="shared" si="9"/>
        <v>26</v>
      </c>
      <c r="BX36" s="59">
        <f t="shared" si="9"/>
        <v>31</v>
      </c>
      <c r="BY36" s="59">
        <f t="shared" si="9"/>
        <v>32</v>
      </c>
      <c r="BZ36" s="59">
        <f t="shared" si="9"/>
        <v>24</v>
      </c>
      <c r="CA36" s="59">
        <f t="shared" si="9"/>
        <v>31</v>
      </c>
      <c r="CB36" s="59">
        <f t="shared" si="9"/>
        <v>32</v>
      </c>
      <c r="CC36" s="59">
        <f t="shared" si="9"/>
        <v>28</v>
      </c>
      <c r="CD36" s="59">
        <f t="shared" si="9"/>
        <v>29</v>
      </c>
      <c r="CE36" s="59">
        <f t="shared" si="9"/>
        <v>32</v>
      </c>
      <c r="CF36" s="59">
        <f t="shared" si="9"/>
        <v>28</v>
      </c>
      <c r="CG36" s="59">
        <f t="shared" si="9"/>
        <v>29</v>
      </c>
      <c r="CH36" s="59">
        <f t="shared" si="9"/>
        <v>28</v>
      </c>
      <c r="CI36" s="59">
        <f t="shared" si="9"/>
        <v>21</v>
      </c>
      <c r="CJ36" s="59">
        <f t="shared" si="9"/>
        <v>32</v>
      </c>
      <c r="CK36" s="59">
        <f t="shared" si="9"/>
        <v>28</v>
      </c>
      <c r="CL36" s="59">
        <f t="shared" si="9"/>
        <v>4</v>
      </c>
      <c r="CM36" s="59">
        <f t="shared" si="9"/>
        <v>32</v>
      </c>
      <c r="CN36" s="59">
        <f t="shared" si="9"/>
        <v>17</v>
      </c>
      <c r="CO36" s="59">
        <f>COUNTIFS(CO20:CO35, "=1") + COUNTIFS(CO20:CO35, "=3")</f>
        <v>14</v>
      </c>
      <c r="CP36" s="59">
        <f t="shared" ref="CP36:EC36" si="10">COUNTIFS(CP3:CP35, "=1") + COUNTIFS(CP3:CP35, "=3")</f>
        <v>31</v>
      </c>
      <c r="CQ36" s="59">
        <f t="shared" si="10"/>
        <v>28</v>
      </c>
      <c r="CR36" s="59">
        <f t="shared" si="10"/>
        <v>12</v>
      </c>
      <c r="CS36" s="59">
        <f t="shared" si="10"/>
        <v>22</v>
      </c>
      <c r="CT36" s="59">
        <f t="shared" si="10"/>
        <v>30</v>
      </c>
      <c r="CU36" s="59">
        <f t="shared" si="10"/>
        <v>28</v>
      </c>
      <c r="CV36" s="59">
        <f t="shared" si="10"/>
        <v>6</v>
      </c>
      <c r="CW36" s="59">
        <f t="shared" si="10"/>
        <v>30</v>
      </c>
      <c r="CX36" s="59">
        <f t="shared" si="10"/>
        <v>29</v>
      </c>
      <c r="CY36" s="59">
        <f t="shared" si="10"/>
        <v>27</v>
      </c>
      <c r="CZ36" s="59">
        <f t="shared" si="10"/>
        <v>29</v>
      </c>
      <c r="DA36" s="59">
        <f t="shared" si="10"/>
        <v>20</v>
      </c>
      <c r="DB36" s="59">
        <f t="shared" si="10"/>
        <v>1</v>
      </c>
      <c r="DC36" s="59">
        <f t="shared" si="10"/>
        <v>23</v>
      </c>
      <c r="DD36" s="59">
        <f t="shared" si="10"/>
        <v>25</v>
      </c>
      <c r="DE36" s="59">
        <f t="shared" si="10"/>
        <v>24</v>
      </c>
      <c r="DF36" s="59">
        <f t="shared" si="10"/>
        <v>29</v>
      </c>
      <c r="DG36" s="59">
        <f t="shared" si="10"/>
        <v>13</v>
      </c>
      <c r="DH36" s="59">
        <f t="shared" si="10"/>
        <v>11</v>
      </c>
      <c r="DI36" s="59">
        <f t="shared" si="10"/>
        <v>28</v>
      </c>
      <c r="DJ36" s="59">
        <f t="shared" si="10"/>
        <v>32</v>
      </c>
      <c r="DK36" s="59">
        <f t="shared" si="10"/>
        <v>31</v>
      </c>
      <c r="DL36" s="59">
        <f t="shared" si="10"/>
        <v>10</v>
      </c>
      <c r="DM36" s="59">
        <f t="shared" si="10"/>
        <v>10</v>
      </c>
      <c r="DN36" s="59">
        <f t="shared" si="10"/>
        <v>13</v>
      </c>
      <c r="DO36" s="59">
        <f t="shared" si="10"/>
        <v>12</v>
      </c>
      <c r="DP36" s="59">
        <f t="shared" si="10"/>
        <v>19</v>
      </c>
      <c r="DQ36" s="59">
        <f t="shared" si="10"/>
        <v>24</v>
      </c>
      <c r="DR36" s="59">
        <f t="shared" si="10"/>
        <v>1</v>
      </c>
      <c r="DS36" s="59">
        <f t="shared" si="10"/>
        <v>20</v>
      </c>
      <c r="DT36" s="59">
        <f t="shared" si="10"/>
        <v>25</v>
      </c>
      <c r="DU36" s="59">
        <f t="shared" si="10"/>
        <v>0</v>
      </c>
      <c r="DV36" s="59">
        <f t="shared" si="10"/>
        <v>0</v>
      </c>
      <c r="DW36" s="59">
        <f t="shared" si="10"/>
        <v>17</v>
      </c>
      <c r="DX36" s="59">
        <f t="shared" si="10"/>
        <v>18</v>
      </c>
      <c r="DY36" s="59">
        <f t="shared" si="10"/>
        <v>15</v>
      </c>
      <c r="DZ36" s="59">
        <f t="shared" si="10"/>
        <v>0</v>
      </c>
      <c r="EA36" s="59">
        <f t="shared" si="10"/>
        <v>15</v>
      </c>
      <c r="EB36" s="59">
        <f t="shared" si="10"/>
        <v>0</v>
      </c>
      <c r="EC36" s="59">
        <f t="shared" si="10"/>
        <v>0</v>
      </c>
    </row>
    <row r="37" spans="1:191" ht="16.5" thickTop="1" thickBot="1" x14ac:dyDescent="0.3">
      <c r="I37" s="26" t="s">
        <v>108</v>
      </c>
    </row>
    <row r="38" spans="1:191" ht="15.75" thickBot="1" x14ac:dyDescent="0.3">
      <c r="I38" s="27">
        <f xml:space="preserve"> ROUND(AVERAGEIF(J36:EC36, "&gt;0"), 1)</f>
        <v>23.8</v>
      </c>
    </row>
    <row r="39" spans="1:191" ht="17.25" thickTop="1" thickBot="1" x14ac:dyDescent="0.3">
      <c r="K39" s="106" t="s">
        <v>106</v>
      </c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36"/>
    </row>
    <row r="40" spans="1:191" x14ac:dyDescent="0.25">
      <c r="K40" s="63"/>
      <c r="R40" s="67" t="s">
        <v>98</v>
      </c>
      <c r="S40" s="68"/>
      <c r="T40" s="68"/>
      <c r="U40" s="69"/>
      <c r="V40" s="64"/>
    </row>
    <row r="41" spans="1:191" x14ac:dyDescent="0.25">
      <c r="K41" s="63"/>
      <c r="L41" s="72" t="s">
        <v>92</v>
      </c>
      <c r="M41" s="73" t="s">
        <v>94</v>
      </c>
      <c r="O41" s="101" t="s">
        <v>105</v>
      </c>
      <c r="R41" s="70" t="s">
        <v>99</v>
      </c>
      <c r="U41" s="71"/>
      <c r="V41" s="64"/>
    </row>
    <row r="42" spans="1:191" x14ac:dyDescent="0.25">
      <c r="K42" s="63"/>
      <c r="L42" s="74" t="s">
        <v>95</v>
      </c>
      <c r="M42" s="75" t="s">
        <v>96</v>
      </c>
      <c r="O42" s="76" t="s">
        <v>104</v>
      </c>
      <c r="Q42" s="77"/>
      <c r="R42" s="70" t="s">
        <v>100</v>
      </c>
      <c r="U42" s="71"/>
      <c r="V42" s="64"/>
    </row>
    <row r="43" spans="1:191" ht="15.75" thickBot="1" x14ac:dyDescent="0.3">
      <c r="K43" s="63"/>
      <c r="L43" s="78" t="s">
        <v>93</v>
      </c>
      <c r="M43" s="105" t="s">
        <v>97</v>
      </c>
      <c r="O43" s="79" t="s">
        <v>103</v>
      </c>
      <c r="P43" s="102" t="s">
        <v>102</v>
      </c>
      <c r="R43" s="80" t="s">
        <v>101</v>
      </c>
      <c r="S43" s="81"/>
      <c r="T43" s="81"/>
      <c r="U43" s="82"/>
      <c r="V43" s="64"/>
    </row>
    <row r="44" spans="1:191" ht="15.75" thickBot="1" x14ac:dyDescent="0.3">
      <c r="K44" s="3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6"/>
    </row>
    <row r="45" spans="1:191" ht="16.5" thickTop="1" thickBot="1" x14ac:dyDescent="0.3"/>
    <row r="46" spans="1:191" s="7" customFormat="1" ht="16.5" thickTop="1" thickBot="1" x14ac:dyDescent="0.3">
      <c r="A46" s="11" t="s">
        <v>70</v>
      </c>
      <c r="B46" s="12" t="s">
        <v>71</v>
      </c>
      <c r="C46" s="13">
        <f xml:space="preserve"> 100 * (COUNTIFS(J46:EC46, "&gt;0" ) / COUNTA(J46:EC46))</f>
        <v>61.53846153846154</v>
      </c>
      <c r="D46" s="11">
        <f>COUNTIFS(J46:EC46, "&lt;1" )</f>
        <v>5</v>
      </c>
      <c r="E46" s="14">
        <f>COUNTA(J46:EC46)</f>
        <v>13</v>
      </c>
      <c r="J46" s="11">
        <v>1</v>
      </c>
      <c r="K46" s="12">
        <v>1</v>
      </c>
      <c r="L46" s="12">
        <v>1</v>
      </c>
      <c r="M46" s="12">
        <v>0</v>
      </c>
      <c r="N46" s="12">
        <v>1</v>
      </c>
      <c r="O46" s="12">
        <v>0</v>
      </c>
      <c r="P46" s="12">
        <v>1</v>
      </c>
      <c r="Q46" s="12">
        <v>1</v>
      </c>
      <c r="R46" s="12">
        <v>1</v>
      </c>
      <c r="S46" s="12">
        <v>0</v>
      </c>
      <c r="T46" s="12">
        <v>0</v>
      </c>
      <c r="U46" s="12">
        <v>1</v>
      </c>
      <c r="V46" s="12">
        <v>0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</row>
    <row r="47" spans="1:191" ht="15.75" thickTop="1" x14ac:dyDescent="0.25"/>
  </sheetData>
  <conditionalFormatting sqref="C3:C35">
    <cfRule type="top10" dxfId="10" priority="28" rank="10"/>
  </conditionalFormatting>
  <conditionalFormatting sqref="D3:D35">
    <cfRule type="top10" dxfId="9" priority="26" rank="7"/>
  </conditionalFormatting>
  <conditionalFormatting sqref="E3:E35">
    <cfRule type="top10" dxfId="8" priority="20" bottom="1" rank="10"/>
    <cfRule type="top10" dxfId="7" priority="21" rank="10"/>
    <cfRule type="top10" dxfId="6" priority="22" rank="10"/>
  </conditionalFormatting>
  <conditionalFormatting sqref="F3:F35">
    <cfRule type="top10" dxfId="5" priority="16" bottom="1" rank="10"/>
    <cfRule type="top10" dxfId="4" priority="17" rank="10"/>
  </conditionalFormatting>
  <conditionalFormatting sqref="H3:H35">
    <cfRule type="aboveAverage" dxfId="3" priority="12" aboveAverage="0"/>
    <cfRule type="aboveAverage" dxfId="2" priority="1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11A1-2262-4B41-9F24-8EA77BD36289}">
  <dimension ref="A1:Z42"/>
  <sheetViews>
    <sheetView topLeftCell="A17" zoomScaleNormal="100" workbookViewId="0">
      <pane xSplit="1" topLeftCell="B1" activePane="topRight" state="frozen"/>
      <selection pane="topRight" activeCell="F12" sqref="F12:F13"/>
    </sheetView>
  </sheetViews>
  <sheetFormatPr defaultColWidth="10.5703125" defaultRowHeight="15" x14ac:dyDescent="0.25"/>
  <cols>
    <col min="1" max="1" width="10.5703125" style="17"/>
    <col min="3" max="3" width="12" bestFit="1" customWidth="1"/>
    <col min="4" max="4" width="16.140625" bestFit="1" customWidth="1"/>
    <col min="5" max="5" width="12" customWidth="1"/>
    <col min="6" max="6" width="13" bestFit="1" customWidth="1"/>
    <col min="8" max="8" width="19.85546875" bestFit="1" customWidth="1"/>
    <col min="9" max="9" width="12.140625" bestFit="1" customWidth="1"/>
    <col min="10" max="10" width="10" bestFit="1" customWidth="1"/>
    <col min="11" max="11" width="14.28515625" bestFit="1" customWidth="1"/>
    <col min="12" max="12" width="12.140625" bestFit="1" customWidth="1"/>
    <col min="13" max="13" width="13.42578125" bestFit="1" customWidth="1"/>
    <col min="14" max="14" width="15.5703125" bestFit="1" customWidth="1"/>
    <col min="15" max="15" width="15" bestFit="1" customWidth="1"/>
    <col min="16" max="16" width="16" bestFit="1" customWidth="1"/>
    <col min="17" max="17" width="16.28515625" bestFit="1" customWidth="1"/>
    <col min="18" max="18" width="15.5703125" bestFit="1" customWidth="1"/>
    <col min="19" max="19" width="17.42578125" bestFit="1" customWidth="1"/>
    <col min="20" max="20" width="16.5703125" bestFit="1" customWidth="1"/>
    <col min="21" max="21" width="15.140625" bestFit="1" customWidth="1"/>
    <col min="22" max="22" width="14.7109375" bestFit="1" customWidth="1"/>
    <col min="24" max="24" width="9" bestFit="1" customWidth="1"/>
    <col min="25" max="25" width="9.5703125" bestFit="1" customWidth="1"/>
    <col min="26" max="26" width="12.85546875" bestFit="1" customWidth="1"/>
  </cols>
  <sheetData>
    <row r="1" spans="1:26" ht="15.75" thickBot="1" x14ac:dyDescent="0.3"/>
    <row r="2" spans="1:26" ht="16.5" thickTop="1" thickBot="1" x14ac:dyDescent="0.3">
      <c r="A2" s="18" t="s">
        <v>152</v>
      </c>
      <c r="B2" s="2" t="s">
        <v>114</v>
      </c>
      <c r="C2" s="107" t="s">
        <v>151</v>
      </c>
      <c r="D2" s="108" t="s">
        <v>150</v>
      </c>
      <c r="I2" s="21" t="s">
        <v>122</v>
      </c>
      <c r="J2" s="21" t="s">
        <v>123</v>
      </c>
      <c r="K2" s="21" t="s">
        <v>124</v>
      </c>
      <c r="L2" s="21" t="s">
        <v>126</v>
      </c>
      <c r="M2" s="21" t="s">
        <v>125</v>
      </c>
      <c r="N2" s="21" t="s">
        <v>127</v>
      </c>
      <c r="O2" s="21" t="s">
        <v>130</v>
      </c>
      <c r="P2" s="21" t="s">
        <v>128</v>
      </c>
      <c r="Q2" s="21" t="s">
        <v>129</v>
      </c>
      <c r="R2" s="21" t="s">
        <v>131</v>
      </c>
      <c r="S2" s="21" t="s">
        <v>133</v>
      </c>
      <c r="T2" s="21" t="s">
        <v>132</v>
      </c>
      <c r="U2" s="21" t="s">
        <v>134</v>
      </c>
      <c r="V2" s="21" t="s">
        <v>135</v>
      </c>
      <c r="X2" s="21" t="s">
        <v>43</v>
      </c>
      <c r="Y2" s="21" t="s">
        <v>136</v>
      </c>
      <c r="Z2" s="21" t="s">
        <v>137</v>
      </c>
    </row>
    <row r="3" spans="1:26" ht="16.5" thickTop="1" thickBot="1" x14ac:dyDescent="0.3">
      <c r="A3" s="3" t="s">
        <v>49</v>
      </c>
      <c r="B3" s="4" t="s">
        <v>71</v>
      </c>
      <c r="C3" s="15">
        <f>COUNTIFS(I3:Z3, "=1" )</f>
        <v>12</v>
      </c>
      <c r="D3" s="19">
        <f>COUNTA(I3:Z3)</f>
        <v>15</v>
      </c>
      <c r="I3" s="30">
        <v>1</v>
      </c>
      <c r="J3" s="30">
        <v>1</v>
      </c>
      <c r="K3" s="30">
        <v>0</v>
      </c>
      <c r="L3" s="30">
        <v>1</v>
      </c>
      <c r="M3" s="30">
        <v>1</v>
      </c>
      <c r="N3" s="30">
        <v>1</v>
      </c>
      <c r="O3" s="30">
        <v>1</v>
      </c>
      <c r="P3" s="32"/>
      <c r="Q3" s="32"/>
      <c r="R3" s="30">
        <v>1</v>
      </c>
      <c r="S3" s="30">
        <v>1</v>
      </c>
      <c r="T3" s="30">
        <v>1</v>
      </c>
      <c r="U3" s="30">
        <v>1</v>
      </c>
      <c r="V3" s="30">
        <v>0</v>
      </c>
      <c r="X3" s="30">
        <v>1</v>
      </c>
      <c r="Y3" s="30">
        <v>0</v>
      </c>
      <c r="Z3" s="30">
        <v>1</v>
      </c>
    </row>
    <row r="4" spans="1:26" ht="16.5" thickTop="1" thickBot="1" x14ac:dyDescent="0.3">
      <c r="A4" s="3" t="s">
        <v>50</v>
      </c>
      <c r="B4" s="4" t="s">
        <v>72</v>
      </c>
      <c r="C4" s="15">
        <f t="shared" ref="C4:C23" si="0">COUNTIFS(I4:Z4, "=1" )</f>
        <v>13</v>
      </c>
      <c r="D4" s="19">
        <f t="shared" ref="D4:D23" si="1">COUNTA(I4:Z4)</f>
        <v>14</v>
      </c>
      <c r="I4" s="30">
        <v>1</v>
      </c>
      <c r="J4" s="30">
        <v>1</v>
      </c>
      <c r="K4" s="30">
        <v>1</v>
      </c>
      <c r="L4" s="30">
        <v>1</v>
      </c>
      <c r="M4" s="40"/>
      <c r="N4" s="30">
        <v>1</v>
      </c>
      <c r="O4" s="30">
        <v>1</v>
      </c>
      <c r="P4" s="30">
        <v>1</v>
      </c>
      <c r="Q4" s="30">
        <v>1</v>
      </c>
      <c r="R4" s="30">
        <v>1</v>
      </c>
      <c r="S4" s="30">
        <v>1</v>
      </c>
      <c r="T4" s="30">
        <v>1</v>
      </c>
      <c r="U4" s="30">
        <v>0</v>
      </c>
      <c r="V4" s="30">
        <v>1</v>
      </c>
      <c r="X4" s="32"/>
      <c r="Y4" s="32"/>
      <c r="Z4" s="30">
        <v>1</v>
      </c>
    </row>
    <row r="5" spans="1:26" ht="16.5" thickTop="1" thickBot="1" x14ac:dyDescent="0.3">
      <c r="A5" s="3" t="s">
        <v>51</v>
      </c>
      <c r="B5" s="4" t="s">
        <v>73</v>
      </c>
      <c r="C5" s="15">
        <f t="shared" si="0"/>
        <v>10</v>
      </c>
      <c r="D5" s="19">
        <f t="shared" si="1"/>
        <v>15</v>
      </c>
      <c r="I5" s="30">
        <v>1</v>
      </c>
      <c r="J5" s="32"/>
      <c r="K5" s="30">
        <v>1</v>
      </c>
      <c r="L5" s="30">
        <v>1</v>
      </c>
      <c r="M5" s="30">
        <v>1</v>
      </c>
      <c r="N5" s="30">
        <v>1</v>
      </c>
      <c r="O5" s="30">
        <v>1</v>
      </c>
      <c r="P5" s="30">
        <v>1</v>
      </c>
      <c r="Q5" s="30">
        <v>0</v>
      </c>
      <c r="R5" s="30">
        <v>1</v>
      </c>
      <c r="S5" s="38"/>
      <c r="T5" s="30">
        <v>1</v>
      </c>
      <c r="U5" s="30">
        <v>0</v>
      </c>
      <c r="V5" s="30">
        <v>1</v>
      </c>
      <c r="X5" s="30">
        <v>0</v>
      </c>
      <c r="Y5" s="30">
        <v>0</v>
      </c>
      <c r="Z5" s="30">
        <v>0</v>
      </c>
    </row>
    <row r="6" spans="1:26" ht="16.5" thickTop="1" thickBot="1" x14ac:dyDescent="0.3">
      <c r="A6" s="3" t="s">
        <v>49</v>
      </c>
      <c r="B6" s="4" t="s">
        <v>71</v>
      </c>
      <c r="C6" s="15">
        <f t="shared" si="0"/>
        <v>13</v>
      </c>
      <c r="D6" s="19">
        <f t="shared" si="1"/>
        <v>13</v>
      </c>
      <c r="I6" s="30">
        <v>1</v>
      </c>
      <c r="J6" s="30">
        <v>1</v>
      </c>
      <c r="K6" s="30">
        <v>1</v>
      </c>
      <c r="L6" s="32"/>
      <c r="M6" s="32"/>
      <c r="N6" s="32"/>
      <c r="O6" s="32"/>
      <c r="P6" s="37">
        <v>1</v>
      </c>
      <c r="Q6" s="37">
        <v>1</v>
      </c>
      <c r="R6" s="30">
        <v>1</v>
      </c>
      <c r="S6" s="30">
        <v>1</v>
      </c>
      <c r="T6" s="30">
        <v>1</v>
      </c>
      <c r="U6" s="30">
        <v>1</v>
      </c>
      <c r="V6" s="30">
        <v>1</v>
      </c>
      <c r="X6" s="30">
        <v>1</v>
      </c>
      <c r="Y6" s="30">
        <v>1</v>
      </c>
      <c r="Z6" s="30">
        <v>1</v>
      </c>
    </row>
    <row r="7" spans="1:26" ht="16.5" thickTop="1" thickBot="1" x14ac:dyDescent="0.3">
      <c r="A7" s="3" t="s">
        <v>52</v>
      </c>
      <c r="B7" s="4" t="s">
        <v>74</v>
      </c>
      <c r="C7" s="15">
        <f t="shared" si="0"/>
        <v>13</v>
      </c>
      <c r="D7" s="19">
        <f t="shared" si="1"/>
        <v>15</v>
      </c>
      <c r="I7" s="30">
        <v>1</v>
      </c>
      <c r="J7" s="38"/>
      <c r="K7" s="30">
        <v>1</v>
      </c>
      <c r="L7" s="30">
        <v>1</v>
      </c>
      <c r="M7" s="30">
        <v>1</v>
      </c>
      <c r="N7" s="30">
        <v>1</v>
      </c>
      <c r="O7" s="30">
        <v>1</v>
      </c>
      <c r="P7" s="40"/>
      <c r="Q7" s="30">
        <v>0</v>
      </c>
      <c r="R7" s="30">
        <v>1</v>
      </c>
      <c r="S7" s="30">
        <v>1</v>
      </c>
      <c r="T7" s="30">
        <v>1</v>
      </c>
      <c r="U7" s="30">
        <v>1</v>
      </c>
      <c r="V7" s="30">
        <v>1</v>
      </c>
      <c r="X7" s="30">
        <v>1</v>
      </c>
      <c r="Y7" s="30">
        <v>1</v>
      </c>
      <c r="Z7" s="30">
        <v>0</v>
      </c>
    </row>
    <row r="8" spans="1:26" ht="16.5" thickTop="1" thickBot="1" x14ac:dyDescent="0.3">
      <c r="A8" s="3" t="s">
        <v>53</v>
      </c>
      <c r="B8" s="4" t="s">
        <v>75</v>
      </c>
      <c r="C8" s="15">
        <f t="shared" si="0"/>
        <v>10</v>
      </c>
      <c r="D8" s="19">
        <f t="shared" si="1"/>
        <v>12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0</v>
      </c>
      <c r="O8" s="30">
        <v>1</v>
      </c>
      <c r="P8" s="30">
        <v>1</v>
      </c>
      <c r="Q8" s="30">
        <v>1</v>
      </c>
      <c r="R8" s="40"/>
      <c r="S8" s="40"/>
      <c r="T8" s="32"/>
      <c r="U8" s="40"/>
      <c r="V8" s="40"/>
      <c r="X8" s="30">
        <v>1</v>
      </c>
      <c r="Y8" s="30">
        <v>1</v>
      </c>
      <c r="Z8" s="30">
        <v>0</v>
      </c>
    </row>
    <row r="9" spans="1:26" ht="16.5" thickTop="1" thickBot="1" x14ac:dyDescent="0.3">
      <c r="A9" s="3" t="s">
        <v>54</v>
      </c>
      <c r="B9" s="4" t="s">
        <v>76</v>
      </c>
      <c r="C9" s="15">
        <f t="shared" si="0"/>
        <v>15</v>
      </c>
      <c r="D9" s="19">
        <f t="shared" si="1"/>
        <v>16</v>
      </c>
      <c r="I9" s="30">
        <v>1</v>
      </c>
      <c r="J9" s="30">
        <v>1</v>
      </c>
      <c r="K9" s="30">
        <v>1</v>
      </c>
      <c r="L9" s="30">
        <v>1</v>
      </c>
      <c r="M9" s="30">
        <v>1</v>
      </c>
      <c r="N9" s="40"/>
      <c r="O9" s="30">
        <v>1</v>
      </c>
      <c r="P9" s="30">
        <v>1</v>
      </c>
      <c r="Q9" s="30">
        <v>1</v>
      </c>
      <c r="R9" s="30">
        <v>1</v>
      </c>
      <c r="S9" s="30">
        <v>1</v>
      </c>
      <c r="T9" s="30">
        <v>1</v>
      </c>
      <c r="U9" s="30">
        <v>1</v>
      </c>
      <c r="V9" s="30">
        <v>1</v>
      </c>
      <c r="X9" s="30">
        <v>0</v>
      </c>
      <c r="Y9" s="30">
        <v>1</v>
      </c>
      <c r="Z9" s="30">
        <v>1</v>
      </c>
    </row>
    <row r="10" spans="1:26" ht="16.5" thickTop="1" thickBot="1" x14ac:dyDescent="0.3">
      <c r="A10" s="3" t="s">
        <v>55</v>
      </c>
      <c r="B10" s="4" t="s">
        <v>77</v>
      </c>
      <c r="C10" s="15">
        <f t="shared" si="0"/>
        <v>10</v>
      </c>
      <c r="D10" s="19">
        <f t="shared" si="1"/>
        <v>15</v>
      </c>
      <c r="I10" s="32">
        <v>1</v>
      </c>
      <c r="J10" s="32">
        <v>1</v>
      </c>
      <c r="K10" s="32"/>
      <c r="L10" s="32">
        <v>1</v>
      </c>
      <c r="M10" s="32"/>
      <c r="N10" s="30">
        <v>1</v>
      </c>
      <c r="O10" s="30">
        <v>1</v>
      </c>
      <c r="P10" s="30">
        <v>1</v>
      </c>
      <c r="Q10" s="32">
        <v>1</v>
      </c>
      <c r="R10" s="32">
        <v>0</v>
      </c>
      <c r="S10" s="32">
        <v>0</v>
      </c>
      <c r="T10" s="32">
        <v>0</v>
      </c>
      <c r="U10" s="30">
        <v>1</v>
      </c>
      <c r="V10" s="30">
        <v>1</v>
      </c>
      <c r="X10" s="30">
        <v>0</v>
      </c>
      <c r="Y10" s="30">
        <v>1</v>
      </c>
      <c r="Z10" s="30">
        <v>0</v>
      </c>
    </row>
    <row r="11" spans="1:26" ht="16.5" thickTop="1" thickBot="1" x14ac:dyDescent="0.3">
      <c r="A11" s="3" t="s">
        <v>56</v>
      </c>
      <c r="B11" s="4" t="s">
        <v>78</v>
      </c>
      <c r="C11" s="15">
        <f t="shared" si="0"/>
        <v>13</v>
      </c>
      <c r="D11" s="19">
        <f t="shared" si="1"/>
        <v>16</v>
      </c>
      <c r="I11" s="39" t="s">
        <v>3</v>
      </c>
      <c r="J11" s="30">
        <v>1</v>
      </c>
      <c r="K11" s="30">
        <v>1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30">
        <v>1</v>
      </c>
      <c r="R11" s="30">
        <v>0</v>
      </c>
      <c r="S11" s="40"/>
      <c r="T11" s="30">
        <v>0</v>
      </c>
      <c r="U11" s="30">
        <v>1</v>
      </c>
      <c r="V11" s="30">
        <v>1</v>
      </c>
      <c r="X11" s="30">
        <v>1</v>
      </c>
      <c r="Y11" s="30">
        <v>1</v>
      </c>
      <c r="Z11" s="30">
        <v>1</v>
      </c>
    </row>
    <row r="12" spans="1:26" ht="16.5" thickTop="1" thickBot="1" x14ac:dyDescent="0.3">
      <c r="A12" s="15" t="s">
        <v>57</v>
      </c>
      <c r="B12" s="16" t="s">
        <v>79</v>
      </c>
      <c r="C12" s="15">
        <f t="shared" si="0"/>
        <v>13</v>
      </c>
      <c r="D12" s="19">
        <f t="shared" si="1"/>
        <v>14</v>
      </c>
      <c r="I12" s="30">
        <v>1</v>
      </c>
      <c r="J12" s="30">
        <v>1</v>
      </c>
      <c r="K12" s="30">
        <v>1</v>
      </c>
      <c r="L12" s="30">
        <v>1</v>
      </c>
      <c r="M12" s="30">
        <v>1</v>
      </c>
      <c r="N12" s="32"/>
      <c r="O12" s="32">
        <v>1</v>
      </c>
      <c r="P12" s="32"/>
      <c r="Q12" s="32"/>
      <c r="R12" s="30">
        <v>1</v>
      </c>
      <c r="S12" s="30">
        <v>1</v>
      </c>
      <c r="T12" s="30">
        <v>1</v>
      </c>
      <c r="U12" s="30">
        <v>1</v>
      </c>
      <c r="V12" s="30">
        <v>1</v>
      </c>
      <c r="X12" s="30">
        <v>1</v>
      </c>
      <c r="Y12" s="30">
        <v>0</v>
      </c>
      <c r="Z12" s="30">
        <v>1</v>
      </c>
    </row>
    <row r="13" spans="1:26" ht="16.5" thickTop="1" thickBot="1" x14ac:dyDescent="0.3">
      <c r="A13" s="15" t="s">
        <v>58</v>
      </c>
      <c r="B13" s="16" t="s">
        <v>80</v>
      </c>
      <c r="C13" s="15">
        <f t="shared" si="0"/>
        <v>15</v>
      </c>
      <c r="D13" s="19">
        <f t="shared" si="1"/>
        <v>15</v>
      </c>
      <c r="I13" s="30">
        <v>1</v>
      </c>
      <c r="J13" s="30">
        <v>1</v>
      </c>
      <c r="K13" s="30">
        <v>1</v>
      </c>
      <c r="L13" s="40"/>
      <c r="M13" s="30">
        <v>1</v>
      </c>
      <c r="N13" s="30">
        <v>1</v>
      </c>
      <c r="O13" s="30">
        <v>1</v>
      </c>
      <c r="P13" s="30">
        <v>1</v>
      </c>
      <c r="Q13" s="30">
        <v>1</v>
      </c>
      <c r="R13" s="32"/>
      <c r="S13" s="30">
        <v>1</v>
      </c>
      <c r="T13" s="30">
        <v>1</v>
      </c>
      <c r="U13" s="30">
        <v>1</v>
      </c>
      <c r="V13" s="30">
        <v>1</v>
      </c>
      <c r="X13" s="30">
        <v>1</v>
      </c>
      <c r="Y13" s="30">
        <v>1</v>
      </c>
      <c r="Z13" s="30">
        <v>1</v>
      </c>
    </row>
    <row r="14" spans="1:26" ht="16.5" thickTop="1" thickBot="1" x14ac:dyDescent="0.3">
      <c r="A14" s="15" t="s">
        <v>59</v>
      </c>
      <c r="B14" s="16" t="s">
        <v>81</v>
      </c>
      <c r="C14" s="15">
        <f t="shared" si="0"/>
        <v>12</v>
      </c>
      <c r="D14" s="19">
        <f t="shared" si="1"/>
        <v>13</v>
      </c>
      <c r="I14" s="30">
        <v>1</v>
      </c>
      <c r="J14" s="30">
        <v>1</v>
      </c>
      <c r="K14" s="32">
        <v>1</v>
      </c>
      <c r="L14" s="30">
        <v>1</v>
      </c>
      <c r="M14" s="30">
        <v>1</v>
      </c>
      <c r="N14" s="30">
        <v>1</v>
      </c>
      <c r="O14" s="30">
        <v>1</v>
      </c>
      <c r="P14" s="30">
        <v>1</v>
      </c>
      <c r="Q14" s="30">
        <v>1</v>
      </c>
      <c r="R14" s="30">
        <v>1</v>
      </c>
      <c r="S14" s="40"/>
      <c r="T14" s="40"/>
      <c r="U14" s="32"/>
      <c r="V14" s="32"/>
      <c r="X14" s="30">
        <v>0</v>
      </c>
      <c r="Y14" s="30">
        <v>1</v>
      </c>
      <c r="Z14" s="30">
        <v>1</v>
      </c>
    </row>
    <row r="15" spans="1:26" ht="16.5" thickTop="1" thickBot="1" x14ac:dyDescent="0.3">
      <c r="A15" s="15" t="s">
        <v>56</v>
      </c>
      <c r="B15" s="16" t="s">
        <v>80</v>
      </c>
      <c r="C15" s="15">
        <f t="shared" si="0"/>
        <v>13</v>
      </c>
      <c r="D15" s="19">
        <f t="shared" si="1"/>
        <v>13</v>
      </c>
      <c r="I15" s="30">
        <v>1</v>
      </c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40"/>
      <c r="P15" s="30">
        <v>1</v>
      </c>
      <c r="Q15" s="40"/>
      <c r="R15" s="38"/>
      <c r="S15" s="30">
        <v>1</v>
      </c>
      <c r="T15" s="40"/>
      <c r="U15" s="30">
        <v>1</v>
      </c>
      <c r="V15" s="30">
        <v>1</v>
      </c>
      <c r="X15" s="30">
        <v>1</v>
      </c>
      <c r="Y15" s="30">
        <v>1</v>
      </c>
      <c r="Z15" s="30">
        <v>1</v>
      </c>
    </row>
    <row r="16" spans="1:26" ht="16.5" thickTop="1" thickBot="1" x14ac:dyDescent="0.3">
      <c r="A16" s="15" t="s">
        <v>60</v>
      </c>
      <c r="B16" s="16" t="s">
        <v>0</v>
      </c>
      <c r="C16" s="15">
        <f t="shared" si="0"/>
        <v>13</v>
      </c>
      <c r="D16" s="19">
        <f t="shared" si="1"/>
        <v>14</v>
      </c>
      <c r="I16" s="30">
        <v>1</v>
      </c>
      <c r="J16" s="30">
        <v>1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0">
        <v>1</v>
      </c>
      <c r="R16" s="30">
        <v>1</v>
      </c>
      <c r="S16" s="30">
        <v>1</v>
      </c>
      <c r="T16" s="30">
        <v>1</v>
      </c>
      <c r="U16" s="40"/>
      <c r="V16" s="30">
        <v>0</v>
      </c>
      <c r="X16" s="38"/>
      <c r="Y16" s="38"/>
      <c r="Z16" s="30">
        <v>1</v>
      </c>
    </row>
    <row r="17" spans="1:26" ht="16.5" thickTop="1" thickBot="1" x14ac:dyDescent="0.3">
      <c r="A17" s="15" t="s">
        <v>56</v>
      </c>
      <c r="B17" s="16" t="s">
        <v>82</v>
      </c>
      <c r="C17" s="15">
        <f t="shared" si="0"/>
        <v>15</v>
      </c>
      <c r="D17" s="19">
        <f t="shared" si="1"/>
        <v>15</v>
      </c>
      <c r="I17" s="30">
        <v>1</v>
      </c>
      <c r="J17" s="41"/>
      <c r="K17" s="30">
        <v>1</v>
      </c>
      <c r="L17" s="41"/>
      <c r="M17" s="30">
        <v>1</v>
      </c>
      <c r="N17" s="30">
        <v>1</v>
      </c>
      <c r="O17" s="30">
        <v>1</v>
      </c>
      <c r="P17" s="30">
        <v>1</v>
      </c>
      <c r="Q17" s="30">
        <v>1</v>
      </c>
      <c r="R17" s="30">
        <v>1</v>
      </c>
      <c r="S17" s="30">
        <v>1</v>
      </c>
      <c r="T17" s="30">
        <v>1</v>
      </c>
      <c r="U17" s="30">
        <v>1</v>
      </c>
      <c r="V17" s="30">
        <v>1</v>
      </c>
      <c r="X17" s="30">
        <v>1</v>
      </c>
      <c r="Y17" s="30">
        <v>1</v>
      </c>
      <c r="Z17" s="30">
        <v>1</v>
      </c>
    </row>
    <row r="18" spans="1:26" ht="16.5" thickTop="1" thickBot="1" x14ac:dyDescent="0.3">
      <c r="A18" s="15" t="s">
        <v>61</v>
      </c>
      <c r="B18" s="16" t="s">
        <v>75</v>
      </c>
      <c r="C18" s="15">
        <f t="shared" si="0"/>
        <v>11</v>
      </c>
      <c r="D18" s="19">
        <f t="shared" si="1"/>
        <v>13</v>
      </c>
      <c r="I18" s="30">
        <v>1</v>
      </c>
      <c r="J18" s="30">
        <v>0</v>
      </c>
      <c r="K18" s="30">
        <v>1</v>
      </c>
      <c r="L18" s="30">
        <v>1</v>
      </c>
      <c r="M18" s="32">
        <v>1</v>
      </c>
      <c r="N18" s="30">
        <v>1</v>
      </c>
      <c r="O18" s="32">
        <v>1</v>
      </c>
      <c r="P18" s="40"/>
      <c r="Q18" s="30">
        <v>1</v>
      </c>
      <c r="R18" s="32">
        <v>1</v>
      </c>
      <c r="S18" s="32"/>
      <c r="T18" s="32">
        <v>1</v>
      </c>
      <c r="U18" s="32"/>
      <c r="V18" s="30">
        <v>1</v>
      </c>
      <c r="X18" s="30">
        <v>0</v>
      </c>
      <c r="Y18" s="30">
        <v>1</v>
      </c>
      <c r="Z18" s="40"/>
    </row>
    <row r="19" spans="1:26" ht="16.5" thickTop="1" thickBot="1" x14ac:dyDescent="0.3">
      <c r="A19" s="15" t="s">
        <v>61</v>
      </c>
      <c r="B19" s="16" t="s">
        <v>83</v>
      </c>
      <c r="C19" s="15">
        <f t="shared" si="0"/>
        <v>13</v>
      </c>
      <c r="D19" s="19">
        <f t="shared" si="1"/>
        <v>16</v>
      </c>
      <c r="I19" s="30">
        <v>1</v>
      </c>
      <c r="J19" s="30">
        <v>1</v>
      </c>
      <c r="K19" s="30">
        <v>1</v>
      </c>
      <c r="L19" s="30">
        <v>1</v>
      </c>
      <c r="M19" s="30">
        <v>0</v>
      </c>
      <c r="N19" s="30">
        <v>1</v>
      </c>
      <c r="O19" s="30">
        <v>0</v>
      </c>
      <c r="P19" s="30">
        <v>0</v>
      </c>
      <c r="Q19" s="30">
        <v>1</v>
      </c>
      <c r="R19" s="30">
        <v>1</v>
      </c>
      <c r="S19" s="30">
        <v>1</v>
      </c>
      <c r="T19" s="40"/>
      <c r="U19" s="30">
        <v>1</v>
      </c>
      <c r="V19" s="30">
        <v>1</v>
      </c>
      <c r="X19" s="30">
        <v>1</v>
      </c>
      <c r="Y19" s="30">
        <v>1</v>
      </c>
      <c r="Z19" s="30">
        <v>1</v>
      </c>
    </row>
    <row r="20" spans="1:26" ht="16.5" thickTop="1" thickBot="1" x14ac:dyDescent="0.3">
      <c r="A20" s="15" t="s">
        <v>50</v>
      </c>
      <c r="B20" s="29" t="s">
        <v>84</v>
      </c>
      <c r="C20" s="15">
        <f t="shared" si="0"/>
        <v>15</v>
      </c>
      <c r="D20" s="19">
        <f t="shared" si="1"/>
        <v>15</v>
      </c>
      <c r="I20" s="30">
        <v>1</v>
      </c>
      <c r="J20" s="30">
        <v>1</v>
      </c>
      <c r="K20" s="30">
        <v>1</v>
      </c>
      <c r="L20" s="32">
        <v>1</v>
      </c>
      <c r="M20" s="30">
        <v>1</v>
      </c>
      <c r="N20" s="32">
        <v>1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2"/>
      <c r="X20" s="30">
        <v>1</v>
      </c>
      <c r="Y20" s="30">
        <v>1</v>
      </c>
      <c r="Z20" s="40"/>
    </row>
    <row r="21" spans="1:26" ht="16.5" thickTop="1" thickBot="1" x14ac:dyDescent="0.3">
      <c r="A21" s="15" t="s">
        <v>62</v>
      </c>
      <c r="B21" s="29" t="s">
        <v>85</v>
      </c>
      <c r="C21" s="15">
        <f t="shared" si="0"/>
        <v>15</v>
      </c>
      <c r="D21" s="19">
        <f t="shared" si="1"/>
        <v>17</v>
      </c>
      <c r="I21" s="30">
        <v>1</v>
      </c>
      <c r="J21" s="32">
        <v>1</v>
      </c>
      <c r="K21" s="30">
        <v>1</v>
      </c>
      <c r="L21" s="30">
        <v>1</v>
      </c>
      <c r="M21" s="30">
        <v>1</v>
      </c>
      <c r="N21" s="30">
        <v>1</v>
      </c>
      <c r="O21" s="30">
        <v>0</v>
      </c>
      <c r="P21" s="30">
        <v>0</v>
      </c>
      <c r="Q21" s="32">
        <v>1</v>
      </c>
      <c r="R21" s="30">
        <v>1</v>
      </c>
      <c r="S21" s="30">
        <v>1</v>
      </c>
      <c r="T21" s="30">
        <v>1</v>
      </c>
      <c r="U21" s="30">
        <v>1</v>
      </c>
      <c r="V21" s="30">
        <v>1</v>
      </c>
      <c r="X21" s="30">
        <v>1</v>
      </c>
      <c r="Y21" s="30">
        <v>1</v>
      </c>
      <c r="Z21" s="30">
        <v>1</v>
      </c>
    </row>
    <row r="22" spans="1:26" ht="16.5" thickTop="1" thickBot="1" x14ac:dyDescent="0.3">
      <c r="A22" s="15" t="s">
        <v>63</v>
      </c>
      <c r="B22" s="16" t="s">
        <v>86</v>
      </c>
      <c r="C22" s="15">
        <f t="shared" si="0"/>
        <v>15</v>
      </c>
      <c r="D22" s="19">
        <f t="shared" si="1"/>
        <v>16</v>
      </c>
      <c r="I22" s="30">
        <v>1</v>
      </c>
      <c r="J22" s="30">
        <v>1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40"/>
      <c r="R22" s="30">
        <v>1</v>
      </c>
      <c r="S22" s="30">
        <v>1</v>
      </c>
      <c r="T22" s="30">
        <v>1</v>
      </c>
      <c r="U22" s="30">
        <v>1</v>
      </c>
      <c r="V22" s="30">
        <v>1</v>
      </c>
      <c r="X22" s="30">
        <v>1</v>
      </c>
      <c r="Y22" s="32">
        <v>1</v>
      </c>
      <c r="Z22" s="32">
        <v>0</v>
      </c>
    </row>
    <row r="23" spans="1:26" ht="16.5" thickTop="1" thickBot="1" x14ac:dyDescent="0.3">
      <c r="A23" s="15" t="s">
        <v>64</v>
      </c>
      <c r="B23" s="16" t="s">
        <v>87</v>
      </c>
      <c r="C23" s="15">
        <f t="shared" si="0"/>
        <v>6</v>
      </c>
      <c r="D23" s="19">
        <f t="shared" si="1"/>
        <v>7</v>
      </c>
      <c r="I23" s="41"/>
      <c r="J23" s="41"/>
      <c r="K23" s="41"/>
      <c r="L23" s="41"/>
      <c r="M23" s="41"/>
      <c r="N23" s="30">
        <v>1</v>
      </c>
      <c r="O23" s="30">
        <v>1</v>
      </c>
      <c r="P23" s="30">
        <v>1</v>
      </c>
      <c r="Q23" s="30">
        <v>1</v>
      </c>
      <c r="R23" s="42"/>
      <c r="S23" s="42"/>
      <c r="T23" s="32">
        <v>1</v>
      </c>
      <c r="U23" s="42"/>
      <c r="V23" s="42"/>
      <c r="X23" s="32">
        <v>0</v>
      </c>
      <c r="Y23" s="30">
        <v>1</v>
      </c>
      <c r="Z23" s="42"/>
    </row>
    <row r="24" spans="1:26" ht="16.5" thickTop="1" thickBot="1" x14ac:dyDescent="0.3">
      <c r="A24" s="15"/>
      <c r="B24" s="16"/>
      <c r="H24" s="1" t="s">
        <v>120</v>
      </c>
      <c r="I24" s="30">
        <f t="shared" ref="I24:Z24" si="2" xml:space="preserve"> SUM(I3:I23)</f>
        <v>19</v>
      </c>
      <c r="J24" s="30">
        <f t="shared" si="2"/>
        <v>16</v>
      </c>
      <c r="K24" s="30">
        <f t="shared" si="2"/>
        <v>18</v>
      </c>
      <c r="L24" s="30">
        <f t="shared" si="2"/>
        <v>17</v>
      </c>
      <c r="M24" s="30">
        <f t="shared" si="2"/>
        <v>16</v>
      </c>
      <c r="N24" s="30">
        <f t="shared" si="2"/>
        <v>17</v>
      </c>
      <c r="O24" s="30">
        <f t="shared" si="2"/>
        <v>17</v>
      </c>
      <c r="P24" s="30">
        <v>1</v>
      </c>
      <c r="Q24" s="30">
        <f t="shared" si="2"/>
        <v>15</v>
      </c>
      <c r="R24" s="30">
        <f t="shared" si="2"/>
        <v>15</v>
      </c>
      <c r="S24" s="30">
        <f t="shared" si="2"/>
        <v>14</v>
      </c>
      <c r="T24" s="30">
        <f t="shared" si="2"/>
        <v>15</v>
      </c>
      <c r="U24" s="30">
        <f t="shared" si="2"/>
        <v>14</v>
      </c>
      <c r="V24" s="30">
        <f t="shared" si="2"/>
        <v>15</v>
      </c>
      <c r="X24" s="30">
        <f xml:space="preserve"> SUM(X3:X23)</f>
        <v>13</v>
      </c>
      <c r="Y24" s="30">
        <f t="shared" si="2"/>
        <v>16</v>
      </c>
      <c r="Z24" s="30">
        <f t="shared" si="2"/>
        <v>13</v>
      </c>
    </row>
    <row r="25" spans="1:26" ht="16.5" thickTop="1" thickBot="1" x14ac:dyDescent="0.3">
      <c r="G25" t="s">
        <v>4</v>
      </c>
      <c r="H25" s="1" t="s">
        <v>121</v>
      </c>
      <c r="I25" s="44" t="s">
        <v>5</v>
      </c>
      <c r="J25" s="44" t="s">
        <v>6</v>
      </c>
      <c r="K25" s="44" t="s">
        <v>7</v>
      </c>
      <c r="L25" s="44" t="s">
        <v>8</v>
      </c>
      <c r="M25" s="44" t="s">
        <v>11</v>
      </c>
      <c r="N25" s="44" t="s">
        <v>20</v>
      </c>
      <c r="O25" s="44" t="s">
        <v>27</v>
      </c>
      <c r="P25" s="32">
        <v>1</v>
      </c>
      <c r="Q25" s="44" t="s">
        <v>33</v>
      </c>
      <c r="R25" s="44" t="s">
        <v>34</v>
      </c>
      <c r="S25" s="44" t="s">
        <v>35</v>
      </c>
      <c r="T25" s="44" t="s">
        <v>36</v>
      </c>
      <c r="U25" s="44" t="s">
        <v>37</v>
      </c>
      <c r="V25" s="44" t="s">
        <v>39</v>
      </c>
      <c r="X25" s="23" t="s">
        <v>46</v>
      </c>
      <c r="Y25" s="23" t="s">
        <v>45</v>
      </c>
      <c r="Z25" s="23" t="s">
        <v>47</v>
      </c>
    </row>
    <row r="26" spans="1:26" ht="15.75" thickTop="1" x14ac:dyDescent="0.25"/>
    <row r="28" spans="1:26" x14ac:dyDescent="0.25">
      <c r="J28" s="20" t="s">
        <v>105</v>
      </c>
      <c r="L28" s="10" t="s">
        <v>153</v>
      </c>
      <c r="N28" s="28" t="s">
        <v>96</v>
      </c>
    </row>
    <row r="30" spans="1:26" x14ac:dyDescent="0.25">
      <c r="J30" s="22" t="s">
        <v>102</v>
      </c>
      <c r="L30" s="25" t="s">
        <v>104</v>
      </c>
      <c r="N30" s="43" t="s">
        <v>154</v>
      </c>
    </row>
    <row r="32" spans="1:26" ht="15.75" thickBot="1" x14ac:dyDescent="0.3"/>
    <row r="33" spans="4:22" ht="16.5" thickTop="1" thickBot="1" x14ac:dyDescent="0.3">
      <c r="D33" s="98" t="s">
        <v>147</v>
      </c>
      <c r="E33" s="83" t="s">
        <v>155</v>
      </c>
      <c r="F33" s="84" t="s">
        <v>156</v>
      </c>
      <c r="H33" s="34" t="s">
        <v>139</v>
      </c>
      <c r="I33" s="34" t="s">
        <v>138</v>
      </c>
      <c r="J33" s="34" t="s">
        <v>141</v>
      </c>
      <c r="K33" s="34" t="s">
        <v>140</v>
      </c>
      <c r="L33" s="34" t="s">
        <v>142</v>
      </c>
      <c r="M33" s="34" t="s">
        <v>144</v>
      </c>
      <c r="N33" s="34" t="s">
        <v>143</v>
      </c>
      <c r="O33" s="34" t="s">
        <v>19</v>
      </c>
      <c r="P33" s="34" t="s">
        <v>145</v>
      </c>
      <c r="Q33" s="34" t="s">
        <v>21</v>
      </c>
      <c r="R33" s="34" t="s">
        <v>26</v>
      </c>
      <c r="S33" s="34" t="s">
        <v>28</v>
      </c>
      <c r="T33" s="34" t="s">
        <v>25</v>
      </c>
      <c r="U33" s="34" t="s">
        <v>146</v>
      </c>
      <c r="V33" s="34" t="s">
        <v>38</v>
      </c>
    </row>
    <row r="34" spans="4:22" ht="16.5" thickTop="1" thickBot="1" x14ac:dyDescent="0.3">
      <c r="D34" s="85" t="s">
        <v>42</v>
      </c>
      <c r="E34" s="86">
        <f xml:space="preserve"> 1041 + 80</f>
        <v>1121</v>
      </c>
      <c r="F34" s="87">
        <f xml:space="preserve"> 882 + 79</f>
        <v>961</v>
      </c>
      <c r="H34" s="23" t="s">
        <v>16</v>
      </c>
      <c r="I34" s="23" t="s">
        <v>12</v>
      </c>
      <c r="J34" s="23" t="s">
        <v>13</v>
      </c>
      <c r="K34" s="33" t="s">
        <v>14</v>
      </c>
      <c r="L34" s="23" t="s">
        <v>15</v>
      </c>
      <c r="M34" s="33" t="s">
        <v>17</v>
      </c>
      <c r="N34" s="23" t="s">
        <v>18</v>
      </c>
      <c r="O34" s="23" t="s">
        <v>22</v>
      </c>
      <c r="P34" s="23" t="s">
        <v>24</v>
      </c>
      <c r="Q34" s="33" t="s">
        <v>23</v>
      </c>
      <c r="R34" s="23" t="s">
        <v>30</v>
      </c>
      <c r="S34" s="33" t="s">
        <v>32</v>
      </c>
      <c r="T34" s="33" t="s">
        <v>31</v>
      </c>
      <c r="U34" s="23" t="s">
        <v>29</v>
      </c>
      <c r="V34" s="23" t="s">
        <v>41</v>
      </c>
    </row>
    <row r="35" spans="4:22" ht="15.75" thickTop="1" x14ac:dyDescent="0.25">
      <c r="D35" s="88"/>
      <c r="E35" s="86" t="s">
        <v>108</v>
      </c>
      <c r="F35" s="87" t="s">
        <v>108</v>
      </c>
    </row>
    <row r="36" spans="4:22" ht="15.75" thickBot="1" x14ac:dyDescent="0.3">
      <c r="D36" s="89"/>
      <c r="E36" s="90">
        <f xml:space="preserve"> ROUND(E34 / COUNTIF(H34:V34, "&lt;&gt;"&amp;""), 1)</f>
        <v>74.7</v>
      </c>
      <c r="F36" s="91">
        <f xml:space="preserve"> ROUND(F34 / COUNTIF(H34:V34, "&lt;&gt;"&amp;""), 1)</f>
        <v>64.099999999999994</v>
      </c>
    </row>
    <row r="38" spans="4:22" ht="15.75" thickBot="1" x14ac:dyDescent="0.3"/>
    <row r="39" spans="4:22" x14ac:dyDescent="0.25">
      <c r="D39" s="97" t="s">
        <v>148</v>
      </c>
      <c r="E39" s="83" t="s">
        <v>155</v>
      </c>
      <c r="F39" s="84" t="s">
        <v>156</v>
      </c>
      <c r="H39" s="99" t="s">
        <v>149</v>
      </c>
      <c r="I39" s="83" t="s">
        <v>155</v>
      </c>
      <c r="J39" s="84" t="s">
        <v>156</v>
      </c>
    </row>
    <row r="40" spans="4:22" x14ac:dyDescent="0.25">
      <c r="D40" s="92" t="s">
        <v>40</v>
      </c>
      <c r="E40" s="93">
        <v>1236</v>
      </c>
      <c r="F40" s="94">
        <v>714</v>
      </c>
      <c r="H40" s="92" t="s">
        <v>48</v>
      </c>
      <c r="I40" s="93">
        <f>77+84+138</f>
        <v>299</v>
      </c>
      <c r="J40" s="94">
        <f>71+48+57</f>
        <v>176</v>
      </c>
    </row>
    <row r="41" spans="4:22" x14ac:dyDescent="0.25">
      <c r="D41" s="88"/>
      <c r="E41" s="86" t="s">
        <v>108</v>
      </c>
      <c r="F41" s="87" t="s">
        <v>108</v>
      </c>
      <c r="H41" s="88"/>
      <c r="I41" s="86" t="s">
        <v>108</v>
      </c>
      <c r="J41" s="87" t="s">
        <v>108</v>
      </c>
    </row>
    <row r="42" spans="4:22" ht="15.75" thickBot="1" x14ac:dyDescent="0.3">
      <c r="D42" s="89"/>
      <c r="E42" s="95">
        <v>88</v>
      </c>
      <c r="F42" s="96">
        <v>51</v>
      </c>
      <c r="H42" s="89"/>
      <c r="I42" s="95">
        <f>ROUND(I40/3,0)</f>
        <v>100</v>
      </c>
      <c r="J42" s="96">
        <f>ROUND(J40/3,0)</f>
        <v>59</v>
      </c>
    </row>
  </sheetData>
  <phoneticPr fontId="7" type="noConversion"/>
  <conditionalFormatting sqref="I23:O23 Q23:V23 P23:P25 I3:V22 X3:Z23">
    <cfRule type="containsText" dxfId="1" priority="1" operator="containsText" text="0">
      <formula>NOT(ISERROR(SEARCH("0",I3)))</formula>
    </cfRule>
    <cfRule type="beginsWith" dxfId="0" priority="2" operator="beginsWith" text="x">
      <formula>LEFT(I3,LEN("x"))="x"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Season &amp; Preseason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ARRIGONI STEFANO</cp:lastModifiedBy>
  <dcterms:created xsi:type="dcterms:W3CDTF">2023-09-01T14:13:57Z</dcterms:created>
  <dcterms:modified xsi:type="dcterms:W3CDTF">2024-06-12T08:24:44Z</dcterms:modified>
</cp:coreProperties>
</file>