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05" yWindow="-105" windowWidth="19425" windowHeight="10425" activeTab="1"/>
  </bookViews>
  <sheets>
    <sheet name="Guideline" sheetId="6" r:id="rId1"/>
    <sheet name="Worst Case Battery Run Time" sheetId="1" r:id="rId2"/>
    <sheet name="Optimized Battery Run Time" sheetId="4" r:id="rId3"/>
    <sheet name="Worst Case Battery Run Time+EVK" sheetId="5"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4" l="1"/>
  <c r="J13" i="4"/>
  <c r="I13" i="4"/>
  <c r="I22" i="4"/>
  <c r="I23" i="4"/>
  <c r="I24" i="4"/>
  <c r="I25" i="4"/>
  <c r="I26" i="4"/>
  <c r="I27" i="4"/>
  <c r="K14" i="1"/>
  <c r="L6" i="5" l="1"/>
  <c r="G5" i="5"/>
  <c r="L4" i="5"/>
  <c r="I62" i="4"/>
  <c r="I61" i="4"/>
  <c r="I60" i="4"/>
  <c r="I54" i="4"/>
  <c r="I53" i="4"/>
  <c r="I49" i="4"/>
  <c r="I48" i="4"/>
  <c r="I47" i="4"/>
  <c r="I43" i="4"/>
  <c r="I42" i="4"/>
  <c r="I41" i="4"/>
  <c r="I40" i="4"/>
  <c r="I37" i="4"/>
  <c r="I36" i="4"/>
  <c r="I35" i="4"/>
  <c r="I34" i="4"/>
  <c r="I33" i="4"/>
  <c r="I30" i="4"/>
  <c r="I29" i="4"/>
  <c r="I28" i="4"/>
  <c r="J22" i="4" s="1"/>
  <c r="L6" i="4"/>
  <c r="G5" i="4"/>
  <c r="I59" i="4" s="1"/>
  <c r="L4" i="4"/>
  <c r="I58" i="5" l="1"/>
  <c r="I12" i="5"/>
  <c r="J12" i="5" s="1"/>
  <c r="K12" i="5"/>
  <c r="K22" i="4"/>
  <c r="I26" i="5"/>
  <c r="I52" i="5"/>
  <c r="I33" i="5"/>
  <c r="I53" i="5"/>
  <c r="I34" i="5"/>
  <c r="I46" i="5"/>
  <c r="I60" i="5"/>
  <c r="I29" i="5"/>
  <c r="I41" i="5"/>
  <c r="I61" i="5"/>
  <c r="I22" i="5"/>
  <c r="I36" i="5"/>
  <c r="I42" i="5"/>
  <c r="I48" i="5"/>
  <c r="I54" i="5"/>
  <c r="I27" i="5"/>
  <c r="I39" i="5"/>
  <c r="I59" i="5"/>
  <c r="I28" i="5"/>
  <c r="I40" i="5"/>
  <c r="I35" i="5"/>
  <c r="I47" i="5"/>
  <c r="I23" i="5"/>
  <c r="I37" i="5"/>
  <c r="I43" i="5"/>
  <c r="I49" i="5"/>
  <c r="I55" i="5"/>
  <c r="I32" i="5"/>
  <c r="I21" i="5"/>
  <c r="I24" i="5"/>
  <c r="I30" i="5"/>
  <c r="I38" i="5"/>
  <c r="I44" i="5"/>
  <c r="I50" i="5"/>
  <c r="I56" i="5"/>
  <c r="I25" i="5"/>
  <c r="I31" i="5"/>
  <c r="I45" i="5"/>
  <c r="I51" i="5"/>
  <c r="I57" i="5"/>
  <c r="I55" i="4"/>
  <c r="I38" i="4"/>
  <c r="I44" i="4"/>
  <c r="I50" i="4"/>
  <c r="I56" i="4"/>
  <c r="I31" i="4"/>
  <c r="I39" i="4"/>
  <c r="I45" i="4"/>
  <c r="I51" i="4"/>
  <c r="I57" i="4"/>
  <c r="I32" i="4"/>
  <c r="I46" i="4"/>
  <c r="I52" i="4"/>
  <c r="I58" i="4"/>
  <c r="L4" i="1"/>
  <c r="J30" i="4" l="1"/>
  <c r="K30" i="4" s="1"/>
  <c r="J45" i="5"/>
  <c r="K45" i="5" s="1"/>
  <c r="J29" i="5"/>
  <c r="K29" i="5" s="1"/>
  <c r="J53" i="5"/>
  <c r="K53" i="5" s="1"/>
  <c r="J38" i="5"/>
  <c r="K38" i="5" s="1"/>
  <c r="J21" i="5"/>
  <c r="K21" i="5" s="1"/>
  <c r="J54" i="4"/>
  <c r="K54" i="4" s="1"/>
  <c r="J46" i="4"/>
  <c r="K46" i="4" s="1"/>
  <c r="J39" i="4"/>
  <c r="K39" i="4" s="1"/>
  <c r="L6" i="1"/>
  <c r="G5" i="1"/>
  <c r="I14" i="1" l="1"/>
  <c r="J14" i="1" s="1"/>
  <c r="I57" i="1"/>
  <c r="I52" i="1"/>
  <c r="I61" i="1"/>
  <c r="I38" i="1"/>
  <c r="I44" i="1"/>
  <c r="I33" i="1"/>
  <c r="I29" i="1"/>
  <c r="I47" i="1"/>
  <c r="I56" i="1"/>
  <c r="I23" i="1"/>
  <c r="I32" i="1"/>
  <c r="I37" i="1"/>
  <c r="I58" i="1"/>
  <c r="I55" i="1"/>
  <c r="I49" i="1"/>
  <c r="I59" i="1"/>
  <c r="I54" i="1"/>
  <c r="I53" i="1"/>
  <c r="I62" i="1"/>
  <c r="I50" i="1"/>
  <c r="I60" i="1"/>
  <c r="I48" i="1"/>
  <c r="I51" i="1"/>
  <c r="I46" i="1"/>
  <c r="I39" i="1"/>
  <c r="I40" i="1"/>
  <c r="I42" i="1"/>
  <c r="I45" i="1"/>
  <c r="I36" i="1"/>
  <c r="I41" i="1"/>
  <c r="I43" i="1"/>
  <c r="I27" i="1"/>
  <c r="I30" i="1"/>
  <c r="I31" i="1"/>
  <c r="I34" i="1"/>
  <c r="I35" i="1"/>
  <c r="J54" i="1" l="1"/>
  <c r="K54" i="1" s="1"/>
  <c r="J39" i="1"/>
  <c r="K39" i="1" s="1"/>
  <c r="J46" i="1"/>
  <c r="K46" i="1" s="1"/>
  <c r="J30" i="1"/>
  <c r="K30" i="1" s="1"/>
  <c r="I26" i="1" l="1"/>
  <c r="I22" i="1" l="1"/>
  <c r="I28" i="1"/>
  <c r="I24" i="1"/>
  <c r="I25" i="1"/>
  <c r="J22" i="1" l="1"/>
  <c r="K22" i="1" s="1"/>
</calcChain>
</file>

<file path=xl/sharedStrings.xml><?xml version="1.0" encoding="utf-8"?>
<sst xmlns="http://schemas.openxmlformats.org/spreadsheetml/2006/main" count="273" uniqueCount="81">
  <si>
    <t>SR NO.</t>
  </si>
  <si>
    <t>Description</t>
  </si>
  <si>
    <t xml:space="preserve">Battery P/N: </t>
  </si>
  <si>
    <t>mAh</t>
  </si>
  <si>
    <t>Current consumption
(mA)</t>
  </si>
  <si>
    <t>V</t>
  </si>
  <si>
    <t>Active Time
(Sec)</t>
  </si>
  <si>
    <t>Hrs</t>
  </si>
  <si>
    <t>Sec</t>
  </si>
  <si>
    <r>
      <t>MANUFACTURER:</t>
    </r>
    <r>
      <rPr>
        <sz val="11"/>
        <color theme="1"/>
        <rFont val="Arial"/>
        <family val="2"/>
      </rPr>
      <t xml:space="preserve"> </t>
    </r>
  </si>
  <si>
    <t>Total Current 
(mA)</t>
  </si>
  <si>
    <t>Avg Current Per cycle
(mA)</t>
  </si>
  <si>
    <t>One Cycle</t>
  </si>
  <si>
    <t>Battery capacity with battery safety factor</t>
  </si>
  <si>
    <t>Capacity of battery considering self discharge rate</t>
  </si>
  <si>
    <t>One step Authentication</t>
  </si>
  <si>
    <t>Authentication Type</t>
  </si>
  <si>
    <t>Use Case</t>
  </si>
  <si>
    <t xml:space="preserve">Camera = ON
</t>
  </si>
  <si>
    <t>BT= ON(Advertising)</t>
  </si>
  <si>
    <t>Alkaline Battery have 3% Self discharge rate per year</t>
  </si>
  <si>
    <t>Kepad Authentication</t>
  </si>
  <si>
    <t>Face Recognition Authentication</t>
  </si>
  <si>
    <t>Fingerprint Detection Authentication</t>
  </si>
  <si>
    <t xml:space="preserve">Keypad= ON
</t>
  </si>
  <si>
    <t>Solenoid= ON</t>
  </si>
  <si>
    <t>Two step Authentication</t>
  </si>
  <si>
    <t>Fingerprint detection
+ 
Keypad Authentication</t>
  </si>
  <si>
    <t>Face Recognition
+
Keypad Authentication</t>
  </si>
  <si>
    <t>Percentage Discharge of battery (Safety factor)</t>
  </si>
  <si>
    <t>MN1500</t>
  </si>
  <si>
    <t>DURACELL</t>
  </si>
  <si>
    <t>Capacity</t>
  </si>
  <si>
    <t xml:space="preserve">Battery Voltage: </t>
  </si>
  <si>
    <t>Battery chemistry</t>
  </si>
  <si>
    <t>Alkaline</t>
  </si>
  <si>
    <t xml:space="preserve">Door Lock system </t>
  </si>
  <si>
    <t xml:space="preserve">Camera = Active
</t>
  </si>
  <si>
    <t xml:space="preserve">Camera = Idle
</t>
  </si>
  <si>
    <t xml:space="preserve">Fingerprint sensor = Idle
</t>
  </si>
  <si>
    <t xml:space="preserve">Fingerprint sensor = Active
</t>
  </si>
  <si>
    <t xml:space="preserve">Keypad= Active
</t>
  </si>
  <si>
    <t>Total No. of cycles</t>
  </si>
  <si>
    <t xml:space="preserve">Fingerprint sensor = Sleep
</t>
  </si>
  <si>
    <t>Controller Board (EVK)</t>
  </si>
  <si>
    <t xml:space="preserve">Keypad= OFF
</t>
  </si>
  <si>
    <t>Controller Board(EVK)</t>
  </si>
  <si>
    <r>
      <rPr>
        <b/>
        <sz val="11"/>
        <color theme="1"/>
        <rFont val="Trebuchet MS"/>
        <family val="2"/>
        <scheme val="minor"/>
      </rPr>
      <t xml:space="preserve">Note: </t>
    </r>
    <r>
      <rPr>
        <sz val="11"/>
        <color theme="1"/>
        <rFont val="Trebuchet MS"/>
        <family val="2"/>
        <scheme val="minor"/>
      </rPr>
      <t xml:space="preserve">
1) Column K Denotes, total number of cycles possible in given battery capacity considering self discharge rate and safety descharge factor.
2) All power consumption values are considered as per datasheet.
3) Peripherals considered to be ON during continuous cycle.
4) Operational timing considered tentative, practical operation timing may change which will impact total operation time of battery.
5) To do simulation for different current consumption and active timing, user can edit collumn G and H respectively which will generate expected No. of cycles.
6) Current consumption values for 14092600ux0438 uxcell solenoid valve is considered with 7.3E of coil impedance and 5V operating voltage, as datasheet is not available for this part.
7) This is theoratical calculations, practival values may vary.
8) Considering safety of battery, battery should not discharged below 85-80% of capacity. In above calculation battery discharge till 85% of total capacity is cosidered.
9) Alkaline batteries have aprox 3% of self discharge rate per year, above calculations are with considering 3% self discharge rate.
</t>
    </r>
  </si>
  <si>
    <t>This column contains current consumption by respective module as per use case. User can edit these values as per use case.</t>
  </si>
  <si>
    <t>This column contains Active time of peripheral in one cycle of operation. This value can be updated as per active, standby and OFF state of peripherals use case. This can be between 0 to 3600 in a cycle.</t>
  </si>
  <si>
    <t>Cell marked in green is battery capacity, user can change this value as per actual used battery, this will automatically change the final run time as per capacity entered.</t>
  </si>
  <si>
    <t>Self discharge rate</t>
  </si>
  <si>
    <t>Safety factor</t>
  </si>
  <si>
    <t>Cell marked in Yellow is self discharge rate of alkaline battery. This will be same for all alkaline battery.</t>
  </si>
  <si>
    <t>Cell marked in sky blue color is Battery discharge percentage, for battery safety we should not discharge below 85 to 80%. If end application demands 100% discharge, this values can be changed to 100.</t>
  </si>
  <si>
    <t>Keypad Authentication</t>
  </si>
  <si>
    <r>
      <rPr>
        <b/>
        <sz val="12"/>
        <color theme="1"/>
        <rFont val="Trebuchet MS"/>
        <family val="2"/>
        <scheme val="minor"/>
      </rPr>
      <t xml:space="preserve">Note: </t>
    </r>
    <r>
      <rPr>
        <sz val="12"/>
        <color theme="1"/>
        <rFont val="Trebuchet MS"/>
        <family val="2"/>
        <scheme val="minor"/>
      </rPr>
      <t xml:space="preserve">
1) Column K Denotes, total number of cycles possible in given battery capacity considering self discharge rate and safety discharge factor.
2) All power consumption values are considered as per datasheet.
3) As per use cases, peripherals considered to be on for operational timing keeping all other unused peripherals in off state.
4) Operational timing considered tentative, practical operation timing may change which will impact total operation time of battery.
5) To do simulation for different current consumption and active timing, user can edit column G and H respectively which will generate expected No. of cycles.
6) Current consumption values for solenoid valve is considered 150mA at 5V.
7) This is theoretical calculations, practical values may vary.
8) Considering safety of battery, battery should not discharged below 85-80% of capacity. In above calculation battery discharge till 85% of total capacity is considered.
9) Alkaline batteries have approx. 3% of self discharge rate per year, above calculations are with considering 3% self discharge rate.
</t>
    </r>
  </si>
  <si>
    <t>Hrs.</t>
  </si>
  <si>
    <r>
      <rPr>
        <b/>
        <sz val="11"/>
        <color theme="1"/>
        <rFont val="Trebuchet MS"/>
        <family val="2"/>
        <scheme val="minor"/>
      </rPr>
      <t xml:space="preserve">Note: </t>
    </r>
    <r>
      <rPr>
        <sz val="11"/>
        <color theme="1"/>
        <rFont val="Trebuchet MS"/>
        <family val="2"/>
        <scheme val="minor"/>
      </rPr>
      <t xml:space="preserve">
1) Column K Denotes, total number of cycles possible in given battery capacity considering self discharge rate and safety discharge factor.
2) All power consumption values are considered as per datasheet.
3) Peripherals considered to be ON during continuous cycle.
4) Operational timing considered tentative, practical operation timing may change which will impact total operation time of battery.
5) To do simulation for different current consumption and active timing, user can edit column G and H respectively which will generate expected No. of cycles.
6) Current consumption values for 14092600ux0438 uxcell solenoid valve is considered with 7.3E of coil impedance and 5V operating voltage, as datasheet is not available for this part.
7) This is theoretical calculations, practical values may vary.
8) Considering safety of battery, battery should not discharged below 85-80% of capacity. In above calculation battery discharge till 85% of total capacity is considered.
9) Alkaline batteries have approx. 3% of self discharge rate per year, above calculations are with considering 3% self discharge rate.
10) Controller board is nothing but the EVK board which is used to do POC to calculate power consumption.
</t>
    </r>
  </si>
  <si>
    <t xml:space="preserve">This column gives total number of cycles possible in given battery capacity considering self discharge rate and safety discharge percentage. </t>
  </si>
  <si>
    <t xml:space="preserve">This column contains total current consumption by all peripherals during 1 authentication cycle. This is automatically calculated as per average current. </t>
  </si>
  <si>
    <t>This column contains, average current consumed by peripheral during complete cycle of 1hr. This gets automatically calculated as per current consumption and active time of peripheral.</t>
  </si>
  <si>
    <t xml:space="preserve"> LED</t>
  </si>
  <si>
    <t xml:space="preserve">EFR32MG21 EM0 mode (80MHz) </t>
  </si>
  <si>
    <t>Only Controller is in Active mode for a year</t>
  </si>
  <si>
    <t>USE CASE</t>
  </si>
  <si>
    <t>Controller Mode</t>
  </si>
  <si>
    <t>Current Consumption</t>
  </si>
  <si>
    <t>Active time per cycle</t>
  </si>
  <si>
    <t>Avg. Current per cycle</t>
  </si>
  <si>
    <t>Total current per year</t>
  </si>
  <si>
    <t>Remaining battery capacity for authentication cycles</t>
  </si>
  <si>
    <t>LED</t>
  </si>
  <si>
    <t>Current Consumption
(mA)</t>
  </si>
  <si>
    <t>Active time per cycle
(Sec)</t>
  </si>
  <si>
    <t>Avg. Current per cycle
(mA)</t>
  </si>
  <si>
    <t>Total current per year
(mA)</t>
  </si>
  <si>
    <t>Remaining battery capacity for authentication cycles
(mA)</t>
  </si>
  <si>
    <t>BT+Zigbee= ON(Advertising)</t>
  </si>
  <si>
    <r>
      <rPr>
        <b/>
        <sz val="14"/>
        <color theme="1"/>
        <rFont val="Trebuchet MS"/>
        <family val="2"/>
        <scheme val="minor"/>
      </rPr>
      <t>Note:</t>
    </r>
    <r>
      <rPr>
        <sz val="14"/>
        <color theme="1"/>
        <rFont val="Trebuchet MS"/>
        <family val="2"/>
        <scheme val="minor"/>
      </rPr>
      <t xml:space="preserve"> BT/Zigbee module consumes 20mA current, if we consider it continuos on it will consume complete battery in less than 60Hrs. Following use cases are defined with optimized use case of BT/Zigbee module to long last battery.</t>
    </r>
  </si>
  <si>
    <r>
      <rPr>
        <b/>
        <sz val="14"/>
        <color theme="1"/>
        <rFont val="Trebuchet MS"/>
        <family val="2"/>
        <scheme val="minor"/>
      </rPr>
      <t>Note:</t>
    </r>
    <r>
      <rPr>
        <sz val="14"/>
        <color theme="1"/>
        <rFont val="Trebuchet MS"/>
        <family val="2"/>
        <scheme val="minor"/>
      </rPr>
      <t xml:space="preserve"> BT/Zigbee module consumes 20mA current. If we consider it continuos ON, it will consume complete battery in less than 60Hrs. Following use cases are defined with optimized use case of BT/Zigbee module to long last battery.</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</si>
</sst>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Trebuchet MS"/>
      <family val="2"/>
      <scheme val="minor"/>
    </font>
    <font>
      <b/>
      <sz val="11"/>
      <color theme="1"/>
      <name val="Trebuchet MS"/>
      <family val="2"/>
      <scheme val="minor"/>
    </font>
    <font>
      <b/>
      <sz val="11"/>
      <color theme="1"/>
      <name val="Arial"/>
      <family val="2"/>
    </font>
    <font>
      <sz val="11"/>
      <color theme="1"/>
      <name val="Arial"/>
      <family val="2"/>
    </font>
    <font>
      <b/>
      <sz val="12"/>
      <color theme="1"/>
      <name val="Arial"/>
      <family val="2"/>
    </font>
    <font>
      <b/>
      <sz val="16"/>
      <color theme="9" tint="-0.249977111117893"/>
      <name val="Arial"/>
      <family val="2"/>
    </font>
    <font>
      <b/>
      <sz val="16"/>
      <color theme="6"/>
      <name val="Arial"/>
      <family val="2"/>
    </font>
    <font>
      <b/>
      <sz val="16"/>
      <color theme="3"/>
      <name val="Arial"/>
      <family val="2"/>
    </font>
    <font>
      <b/>
      <sz val="16"/>
      <color theme="7" tint="-0.249977111117893"/>
      <name val="Arial"/>
      <family val="2"/>
    </font>
    <font>
      <b/>
      <sz val="16"/>
      <color rgb="FFFF6699"/>
      <name val="Arial"/>
      <family val="2"/>
    </font>
    <font>
      <b/>
      <sz val="16"/>
      <color theme="1"/>
      <name val="Trebuchet MS"/>
      <family val="2"/>
      <scheme val="minor"/>
    </font>
    <font>
      <sz val="12"/>
      <color theme="1"/>
      <name val="Trebuchet MS"/>
      <family val="2"/>
      <scheme val="minor"/>
    </font>
    <font>
      <b/>
      <sz val="12"/>
      <color theme="1"/>
      <name val="Trebuchet MS"/>
      <family val="2"/>
      <scheme val="minor"/>
    </font>
    <font>
      <b/>
      <sz val="16"/>
      <color theme="3" tint="0.39997558519241921"/>
      <name val="Arial"/>
      <family val="2"/>
    </font>
    <font>
      <b/>
      <sz val="16"/>
      <color theme="5" tint="-0.249977111117893"/>
      <name val="Arial"/>
      <family val="2"/>
    </font>
    <font>
      <sz val="14"/>
      <color theme="1"/>
      <name val="Trebuchet MS"/>
      <family val="2"/>
      <scheme val="minor"/>
    </font>
    <font>
      <b/>
      <sz val="14"/>
      <color theme="1"/>
      <name val="Trebuchet MS"/>
      <family val="2"/>
      <scheme val="minor"/>
    </font>
  </fonts>
  <fills count="18">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6699"/>
        <bgColor indexed="64"/>
      </patternFill>
    </fill>
    <fill>
      <patternFill patternType="solid">
        <fgColor rgb="FF00B050"/>
        <bgColor indexed="64"/>
      </patternFill>
    </fill>
    <fill>
      <patternFill patternType="solid">
        <fgColor theme="0"/>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rgb="FFFF00FF"/>
        <bgColor indexed="64"/>
      </patternFill>
    </fill>
    <fill>
      <patternFill patternType="solid">
        <fgColor theme="5" tint="-0.249977111117893"/>
        <bgColor indexed="64"/>
      </patternFill>
    </fill>
    <fill>
      <patternFill patternType="solid">
        <fgColor rgb="FFFFFF00"/>
        <bgColor indexed="64"/>
      </patternFill>
    </fill>
    <fill>
      <patternFill patternType="solid">
        <fgColor rgb="FF10F5F0"/>
        <bgColor indexed="64"/>
      </patternFill>
    </fill>
    <fill>
      <patternFill patternType="solid">
        <fgColor rgb="FF00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66">
    <xf numFmtId="0" fontId="0" fillId="0" borderId="0" xfId="0"/>
    <xf numFmtId="0" fontId="0" fillId="0" borderId="0" xfId="0" applyAlignment="1">
      <alignment horizontal="center" vertical="center"/>
    </xf>
    <xf numFmtId="0" fontId="0" fillId="0" borderId="0" xfId="0" applyProtection="1">
      <protection locked="0"/>
    </xf>
    <xf numFmtId="0" fontId="0" fillId="0" borderId="0" xfId="0" applyAlignment="1" applyProtection="1">
      <alignment horizontal="center" vertical="center"/>
      <protection locked="0"/>
    </xf>
    <xf numFmtId="0" fontId="2" fillId="0" borderId="1" xfId="0" applyFont="1" applyBorder="1" applyAlignment="1" applyProtection="1">
      <alignment horizontal="left"/>
      <protection locked="0"/>
    </xf>
    <xf numFmtId="0" fontId="3" fillId="0" borderId="0" xfId="0" applyFont="1" applyBorder="1" applyAlignment="1" applyProtection="1">
      <alignment horizontal="center"/>
      <protection locked="0"/>
    </xf>
    <xf numFmtId="0" fontId="1" fillId="3" borderId="1" xfId="0" applyFont="1" applyFill="1" applyBorder="1" applyAlignment="1" applyProtection="1">
      <alignment horizontal="center" vertical="center"/>
      <protection locked="0"/>
    </xf>
    <xf numFmtId="0" fontId="4" fillId="0" borderId="1" xfId="0" applyFont="1" applyBorder="1" applyAlignment="1" applyProtection="1">
      <protection locked="0"/>
    </xf>
    <xf numFmtId="0" fontId="3" fillId="0" borderId="0" xfId="0" applyFont="1" applyBorder="1" applyProtection="1">
      <protection locked="0"/>
    </xf>
    <xf numFmtId="0" fontId="0" fillId="9"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3" fillId="0" borderId="1" xfId="0" applyFont="1" applyBorder="1" applyProtection="1">
      <protection locked="0"/>
    </xf>
    <xf numFmtId="0" fontId="0" fillId="0" borderId="0" xfId="0" applyBorder="1" applyProtection="1">
      <protection locked="0"/>
    </xf>
    <xf numFmtId="0" fontId="3" fillId="8" borderId="1" xfId="0" applyFont="1" applyFill="1" applyBorder="1" applyProtection="1">
      <protection locked="0"/>
    </xf>
    <xf numFmtId="0" fontId="3" fillId="6" borderId="15" xfId="0" applyFont="1" applyFill="1" applyBorder="1" applyAlignment="1" applyProtection="1">
      <alignment horizontal="left" vertical="top" wrapText="1"/>
      <protection locked="0"/>
    </xf>
    <xf numFmtId="0" fontId="3" fillId="6" borderId="15" xfId="0" applyFont="1" applyFill="1" applyBorder="1" applyAlignment="1" applyProtection="1">
      <alignment vertical="top" wrapText="1"/>
      <protection locked="0"/>
    </xf>
    <xf numFmtId="0" fontId="3" fillId="6" borderId="14" xfId="0" applyFont="1" applyFill="1" applyBorder="1" applyAlignment="1" applyProtection="1">
      <alignment horizontal="left" vertical="top" wrapText="1"/>
      <protection locked="0"/>
    </xf>
    <xf numFmtId="0" fontId="3" fillId="6" borderId="7" xfId="0" applyFont="1" applyFill="1" applyBorder="1" applyAlignment="1" applyProtection="1">
      <alignment horizontal="left" vertical="top" wrapText="1"/>
      <protection locked="0"/>
    </xf>
    <xf numFmtId="0" fontId="3" fillId="6" borderId="1" xfId="0" applyFont="1" applyFill="1" applyBorder="1" applyAlignment="1" applyProtection="1">
      <alignment vertical="top" wrapText="1"/>
      <protection locked="0"/>
    </xf>
    <xf numFmtId="0" fontId="3" fillId="6" borderId="20" xfId="0" applyFont="1" applyFill="1" applyBorder="1" applyAlignment="1" applyProtection="1">
      <alignment horizontal="left" vertical="top" wrapText="1"/>
      <protection locked="0"/>
    </xf>
    <xf numFmtId="0" fontId="3" fillId="6" borderId="16" xfId="0" applyFont="1" applyFill="1" applyBorder="1" applyAlignment="1" applyProtection="1">
      <alignment vertical="top" wrapText="1"/>
      <protection locked="0"/>
    </xf>
    <xf numFmtId="0" fontId="3" fillId="5" borderId="12" xfId="0" applyFont="1" applyFill="1" applyBorder="1" applyAlignment="1" applyProtection="1">
      <alignment horizontal="left" wrapText="1"/>
      <protection locked="0"/>
    </xf>
    <xf numFmtId="0" fontId="3" fillId="5" borderId="2" xfId="0" applyFont="1" applyFill="1" applyBorder="1" applyAlignment="1" applyProtection="1">
      <alignment wrapText="1"/>
      <protection locked="0"/>
    </xf>
    <xf numFmtId="0" fontId="3" fillId="5" borderId="7" xfId="0" applyFont="1" applyFill="1" applyBorder="1" applyAlignment="1" applyProtection="1">
      <alignment horizontal="left" wrapText="1"/>
      <protection locked="0"/>
    </xf>
    <xf numFmtId="0" fontId="3" fillId="5" borderId="1" xfId="0" applyFont="1" applyFill="1" applyBorder="1" applyAlignment="1" applyProtection="1">
      <alignment wrapText="1"/>
      <protection locked="0"/>
    </xf>
    <xf numFmtId="0" fontId="3" fillId="5" borderId="3" xfId="0" applyFont="1" applyFill="1" applyBorder="1" applyAlignment="1" applyProtection="1">
      <alignment horizontal="left" wrapText="1"/>
      <protection locked="0"/>
    </xf>
    <xf numFmtId="0" fontId="3" fillId="5" borderId="3" xfId="0" applyFont="1" applyFill="1" applyBorder="1" applyAlignment="1" applyProtection="1">
      <alignment wrapText="1"/>
      <protection locked="0"/>
    </xf>
    <xf numFmtId="0" fontId="3" fillId="7" borderId="12" xfId="0" applyFont="1" applyFill="1" applyBorder="1" applyAlignment="1" applyProtection="1">
      <alignment horizontal="left" wrapText="1"/>
      <protection locked="0"/>
    </xf>
    <xf numFmtId="0" fontId="3" fillId="7" borderId="2" xfId="0" applyFont="1" applyFill="1" applyBorder="1" applyAlignment="1" applyProtection="1">
      <alignment wrapText="1"/>
      <protection locked="0"/>
    </xf>
    <xf numFmtId="0" fontId="3" fillId="7" borderId="7" xfId="0" applyFont="1" applyFill="1" applyBorder="1" applyAlignment="1" applyProtection="1">
      <alignment horizontal="left" wrapText="1"/>
      <protection locked="0"/>
    </xf>
    <xf numFmtId="0" fontId="3" fillId="7" borderId="1" xfId="0" applyFont="1" applyFill="1" applyBorder="1" applyAlignment="1" applyProtection="1">
      <alignment wrapText="1"/>
      <protection locked="0"/>
    </xf>
    <xf numFmtId="0" fontId="3" fillId="7" borderId="13" xfId="0" applyFont="1" applyFill="1" applyBorder="1" applyAlignment="1" applyProtection="1">
      <alignment horizontal="left" wrapText="1"/>
      <protection locked="0"/>
    </xf>
    <xf numFmtId="0" fontId="3" fillId="7" borderId="3" xfId="0" applyFont="1" applyFill="1" applyBorder="1" applyAlignment="1" applyProtection="1">
      <alignment wrapText="1"/>
      <protection locked="0"/>
    </xf>
    <xf numFmtId="0" fontId="3" fillId="6" borderId="1" xfId="0" applyFont="1" applyFill="1" applyBorder="1" applyAlignment="1" applyProtection="1">
      <alignment wrapText="1"/>
      <protection locked="0"/>
    </xf>
    <xf numFmtId="0" fontId="3" fillId="11" borderId="12" xfId="0" applyFont="1" applyFill="1" applyBorder="1" applyAlignment="1" applyProtection="1">
      <alignment horizontal="left" wrapText="1"/>
      <protection locked="0"/>
    </xf>
    <xf numFmtId="0" fontId="3" fillId="11" borderId="1" xfId="0" applyFont="1" applyFill="1" applyBorder="1" applyAlignment="1" applyProtection="1">
      <alignment wrapText="1"/>
      <protection locked="0"/>
    </xf>
    <xf numFmtId="0" fontId="2" fillId="12"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4" fillId="15" borderId="1" xfId="0" applyFont="1" applyFill="1" applyBorder="1" applyAlignment="1" applyProtection="1">
      <alignment vertical="top"/>
      <protection locked="0"/>
    </xf>
    <xf numFmtId="0" fontId="4" fillId="16" borderId="1" xfId="0" applyFont="1" applyFill="1" applyBorder="1" applyAlignment="1" applyProtection="1">
      <protection locked="0"/>
    </xf>
    <xf numFmtId="0" fontId="2" fillId="10" borderId="24" xfId="0" applyFont="1" applyFill="1" applyBorder="1" applyAlignment="1">
      <alignment horizontal="center" vertical="center" wrapText="1"/>
    </xf>
    <xf numFmtId="0" fontId="2" fillId="13" borderId="24" xfId="0" applyFont="1" applyFill="1" applyBorder="1" applyAlignment="1">
      <alignment horizontal="center" vertical="center" wrapText="1"/>
    </xf>
    <xf numFmtId="0" fontId="2" fillId="12" borderId="24" xfId="0" applyFont="1" applyFill="1" applyBorder="1" applyAlignment="1">
      <alignment horizontal="center" vertical="center" wrapText="1"/>
    </xf>
    <xf numFmtId="0" fontId="2" fillId="14"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0" fillId="8" borderId="22" xfId="0" applyFill="1" applyBorder="1" applyAlignment="1">
      <alignment horizontal="center" vertical="center"/>
    </xf>
    <xf numFmtId="0" fontId="0" fillId="15" borderId="24" xfId="0" applyFill="1" applyBorder="1" applyAlignment="1">
      <alignment horizontal="center" vertical="center"/>
    </xf>
    <xf numFmtId="0" fontId="0" fillId="16" borderId="24" xfId="0" applyFill="1" applyBorder="1" applyAlignment="1">
      <alignment horizontal="center" vertical="center"/>
    </xf>
    <xf numFmtId="0" fontId="3" fillId="11" borderId="12" xfId="0" applyFont="1" applyFill="1" applyBorder="1" applyAlignment="1" applyProtection="1">
      <alignment horizontal="right" wrapText="1"/>
      <protection locked="0"/>
    </xf>
    <xf numFmtId="0" fontId="3" fillId="6" borderId="15" xfId="0" applyFont="1" applyFill="1" applyBorder="1" applyAlignment="1" applyProtection="1">
      <alignment vertical="top" wrapText="1"/>
    </xf>
    <xf numFmtId="0" fontId="3" fillId="6" borderId="1" xfId="0" applyFont="1" applyFill="1" applyBorder="1" applyAlignment="1" applyProtection="1">
      <alignment vertical="top" wrapText="1"/>
    </xf>
    <xf numFmtId="0" fontId="3" fillId="6" borderId="11" xfId="0" applyFont="1" applyFill="1" applyBorder="1" applyAlignment="1" applyProtection="1">
      <alignment vertical="top" wrapText="1"/>
    </xf>
    <xf numFmtId="0" fontId="3" fillId="11" borderId="2" xfId="0" applyFont="1" applyFill="1" applyBorder="1" applyAlignment="1" applyProtection="1">
      <alignment wrapText="1"/>
    </xf>
    <xf numFmtId="0" fontId="3" fillId="11" borderId="1" xfId="0" applyFont="1" applyFill="1" applyBorder="1" applyAlignment="1" applyProtection="1">
      <alignment wrapText="1"/>
    </xf>
    <xf numFmtId="0" fontId="3" fillId="11" borderId="3" xfId="0" applyFont="1" applyFill="1" applyBorder="1" applyAlignment="1" applyProtection="1">
      <alignment wrapText="1"/>
    </xf>
    <xf numFmtId="0" fontId="3" fillId="5" borderId="2" xfId="0" applyFont="1" applyFill="1" applyBorder="1" applyAlignment="1" applyProtection="1">
      <alignment wrapText="1"/>
    </xf>
    <xf numFmtId="0" fontId="3" fillId="5" borderId="1" xfId="0" applyFont="1" applyFill="1" applyBorder="1" applyAlignment="1" applyProtection="1">
      <alignment wrapText="1"/>
    </xf>
    <xf numFmtId="0" fontId="3" fillId="5" borderId="3" xfId="0" applyFont="1" applyFill="1" applyBorder="1" applyAlignment="1" applyProtection="1">
      <alignment wrapText="1"/>
    </xf>
    <xf numFmtId="0" fontId="3" fillId="6" borderId="1" xfId="0" applyFont="1" applyFill="1" applyBorder="1" applyAlignment="1" applyProtection="1">
      <alignment wrapText="1"/>
    </xf>
    <xf numFmtId="0" fontId="3" fillId="6" borderId="15" xfId="0" applyFont="1" applyFill="1" applyBorder="1" applyAlignment="1" applyProtection="1">
      <alignment wrapText="1"/>
    </xf>
    <xf numFmtId="0" fontId="3" fillId="6" borderId="3" xfId="0" applyFont="1" applyFill="1" applyBorder="1" applyAlignment="1" applyProtection="1">
      <alignment wrapText="1"/>
    </xf>
    <xf numFmtId="0" fontId="3" fillId="7" borderId="2" xfId="0" applyFont="1" applyFill="1" applyBorder="1" applyAlignment="1" applyProtection="1">
      <alignment wrapText="1"/>
    </xf>
    <xf numFmtId="0" fontId="3" fillId="7" borderId="1" xfId="0" applyFont="1" applyFill="1" applyBorder="1" applyAlignment="1" applyProtection="1">
      <alignment wrapText="1"/>
    </xf>
    <xf numFmtId="0" fontId="3" fillId="7" borderId="3" xfId="0" applyFont="1" applyFill="1" applyBorder="1" applyAlignment="1" applyProtection="1">
      <alignment wrapText="1"/>
    </xf>
    <xf numFmtId="0" fontId="0" fillId="0" borderId="0" xfId="0" applyProtection="1"/>
    <xf numFmtId="0" fontId="3" fillId="11" borderId="12" xfId="0" applyFont="1" applyFill="1" applyBorder="1" applyAlignment="1" applyProtection="1">
      <alignment horizontal="right" wrapText="1"/>
    </xf>
    <xf numFmtId="0" fontId="2" fillId="2" borderId="4" xfId="0" applyFont="1" applyFill="1" applyBorder="1" applyAlignment="1" applyProtection="1">
      <alignment horizontal="center" vertical="center"/>
      <protection locked="0"/>
    </xf>
    <xf numFmtId="0" fontId="2" fillId="2" borderId="5"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10" borderId="6" xfId="0" applyFont="1" applyFill="1" applyBorder="1" applyAlignment="1" applyProtection="1">
      <alignment horizontal="center" vertical="center" wrapText="1"/>
      <protection locked="0"/>
    </xf>
    <xf numFmtId="0" fontId="2" fillId="13" borderId="6" xfId="0" applyFont="1" applyFill="1" applyBorder="1" applyAlignment="1" applyProtection="1">
      <alignment horizontal="center" vertical="center" wrapText="1"/>
      <protection locked="0"/>
    </xf>
    <xf numFmtId="0" fontId="3" fillId="6" borderId="11" xfId="0" applyFont="1" applyFill="1" applyBorder="1" applyAlignment="1" applyProtection="1">
      <alignment vertical="top" wrapText="1"/>
      <protection locked="0"/>
    </xf>
    <xf numFmtId="0" fontId="0" fillId="0" borderId="1" xfId="0" applyBorder="1" applyProtection="1">
      <protection locked="0"/>
    </xf>
    <xf numFmtId="0" fontId="0" fillId="0" borderId="1" xfId="0" applyBorder="1" applyAlignment="1" applyProtection="1">
      <alignment vertical="top"/>
      <protection locked="0"/>
    </xf>
    <xf numFmtId="0" fontId="1" fillId="17" borderId="1" xfId="0" applyFont="1" applyFill="1" applyBorder="1" applyAlignment="1" applyProtection="1">
      <alignment horizontal="center" vertical="center"/>
      <protection locked="0"/>
    </xf>
    <xf numFmtId="0" fontId="1" fillId="17" borderId="1" xfId="0" applyFont="1" applyFill="1" applyBorder="1" applyAlignment="1" applyProtection="1">
      <alignment horizontal="center" vertical="center" wrapText="1"/>
      <protection locked="0"/>
    </xf>
    <xf numFmtId="0" fontId="15" fillId="0" borderId="0" xfId="0" applyFont="1" applyBorder="1" applyAlignment="1" applyProtection="1">
      <alignment horizontal="center" vertical="center" wrapText="1"/>
    </xf>
    <xf numFmtId="0" fontId="0" fillId="0" borderId="0" xfId="0" applyBorder="1" applyAlignment="1" applyProtection="1">
      <alignment vertical="top"/>
    </xf>
    <xf numFmtId="0" fontId="0" fillId="0" borderId="0" xfId="0" applyBorder="1" applyProtection="1"/>
    <xf numFmtId="0" fontId="2" fillId="0" borderId="0" xfId="0" applyFont="1" applyBorder="1" applyAlignment="1" applyProtection="1">
      <alignment horizontal="left"/>
      <protection locked="0"/>
    </xf>
    <xf numFmtId="0" fontId="15" fillId="0" borderId="1" xfId="0" applyFont="1" applyBorder="1" applyAlignment="1" applyProtection="1">
      <alignment horizontal="center" vertical="center" wrapText="1"/>
      <protection locked="0"/>
    </xf>
    <xf numFmtId="0" fontId="15" fillId="0" borderId="0" xfId="0" applyFont="1" applyBorder="1" applyAlignment="1" applyProtection="1">
      <alignment horizontal="center" vertical="center" wrapText="1"/>
      <protection locked="0"/>
    </xf>
    <xf numFmtId="0" fontId="0" fillId="0" borderId="0" xfId="0" applyBorder="1" applyAlignment="1" applyProtection="1">
      <alignment vertical="top"/>
      <protection locked="0"/>
    </xf>
    <xf numFmtId="0" fontId="3" fillId="11" borderId="2" xfId="0" applyFont="1" applyFill="1" applyBorder="1" applyAlignment="1" applyProtection="1">
      <alignment wrapText="1"/>
      <protection locked="0"/>
    </xf>
    <xf numFmtId="0" fontId="3" fillId="11" borderId="7" xfId="0" applyFont="1" applyFill="1" applyBorder="1" applyAlignment="1" applyProtection="1">
      <alignment horizontal="left" wrapText="1"/>
      <protection locked="0"/>
    </xf>
    <xf numFmtId="0" fontId="3" fillId="11" borderId="7" xfId="0" applyFont="1" applyFill="1" applyBorder="1" applyAlignment="1" applyProtection="1">
      <alignment horizontal="left" vertical="top" wrapText="1"/>
      <protection locked="0"/>
    </xf>
    <xf numFmtId="0" fontId="3" fillId="11" borderId="13" xfId="0" applyFont="1" applyFill="1" applyBorder="1" applyAlignment="1" applyProtection="1">
      <alignment horizontal="left" wrapText="1"/>
      <protection locked="0"/>
    </xf>
    <xf numFmtId="0" fontId="3" fillId="11" borderId="13" xfId="0" applyFont="1" applyFill="1" applyBorder="1" applyAlignment="1" applyProtection="1">
      <alignment horizontal="right" wrapText="1"/>
      <protection locked="0"/>
    </xf>
    <xf numFmtId="0" fontId="3" fillId="6" borderId="15" xfId="0" applyFont="1" applyFill="1" applyBorder="1" applyAlignment="1" applyProtection="1">
      <alignment horizontal="left" wrapText="1"/>
      <protection locked="0"/>
    </xf>
    <xf numFmtId="0" fontId="3" fillId="6" borderId="15" xfId="0" applyFont="1" applyFill="1" applyBorder="1" applyAlignment="1" applyProtection="1">
      <alignment wrapText="1"/>
      <protection locked="0"/>
    </xf>
    <xf numFmtId="0" fontId="3" fillId="6" borderId="14" xfId="0" applyFont="1" applyFill="1" applyBorder="1" applyAlignment="1" applyProtection="1">
      <alignment horizontal="left" wrapText="1"/>
      <protection locked="0"/>
    </xf>
    <xf numFmtId="0" fontId="3" fillId="6" borderId="7" xfId="0" applyFont="1" applyFill="1" applyBorder="1" applyAlignment="1" applyProtection="1">
      <alignment horizontal="left" wrapText="1"/>
      <protection locked="0"/>
    </xf>
    <xf numFmtId="0" fontId="3" fillId="6" borderId="13" xfId="0" applyFont="1" applyFill="1" applyBorder="1" applyAlignment="1" applyProtection="1">
      <alignment horizontal="left" wrapText="1"/>
      <protection locked="0"/>
    </xf>
    <xf numFmtId="0" fontId="3" fillId="6" borderId="3" xfId="0" applyFont="1" applyFill="1" applyBorder="1" applyAlignment="1" applyProtection="1">
      <alignment wrapText="1"/>
      <protection locked="0"/>
    </xf>
    <xf numFmtId="0" fontId="0" fillId="0" borderId="1" xfId="0" applyBorder="1" applyAlignment="1">
      <alignment horizontal="left" vertical="top"/>
    </xf>
    <xf numFmtId="0" fontId="0" fillId="0" borderId="25" xfId="0" applyBorder="1" applyAlignment="1">
      <alignment horizontal="left" vertical="top"/>
    </xf>
    <xf numFmtId="0" fontId="0" fillId="0" borderId="3" xfId="0" applyBorder="1" applyAlignment="1">
      <alignment horizontal="left" vertical="top"/>
    </xf>
    <xf numFmtId="0" fontId="0" fillId="0" borderId="27" xfId="0" applyBorder="1" applyAlignment="1">
      <alignment horizontal="left" vertical="top"/>
    </xf>
    <xf numFmtId="0" fontId="0" fillId="0" borderId="2" xfId="0" applyBorder="1" applyAlignment="1">
      <alignment horizontal="left" vertical="top"/>
    </xf>
    <xf numFmtId="0" fontId="0" fillId="0" borderId="23" xfId="0" applyBorder="1" applyAlignment="1">
      <alignment horizontal="left" vertical="top"/>
    </xf>
    <xf numFmtId="0" fontId="15" fillId="0" borderId="1" xfId="0" applyFont="1" applyBorder="1" applyAlignment="1" applyProtection="1">
      <alignment horizontal="center" vertical="center" wrapText="1"/>
      <protection locked="0"/>
    </xf>
    <xf numFmtId="0" fontId="10" fillId="0" borderId="0" xfId="0" applyFont="1" applyAlignment="1" applyProtection="1">
      <alignment horizontal="center"/>
      <protection locked="0"/>
    </xf>
    <xf numFmtId="0" fontId="0" fillId="0" borderId="1" xfId="0" applyBorder="1" applyAlignment="1">
      <alignment horizontal="left" vertical="top" wrapText="1"/>
    </xf>
    <xf numFmtId="0" fontId="3" fillId="0" borderId="8" xfId="0" applyFont="1" applyBorder="1" applyAlignment="1" applyProtection="1">
      <alignment horizontal="left" vertical="top"/>
      <protection locked="0"/>
    </xf>
    <xf numFmtId="0" fontId="3" fillId="0" borderId="7" xfId="0" applyFont="1" applyBorder="1" applyAlignment="1" applyProtection="1">
      <alignment horizontal="left" vertical="top"/>
      <protection locked="0"/>
    </xf>
    <xf numFmtId="0" fontId="4" fillId="0" borderId="1" xfId="0" applyFont="1" applyBorder="1" applyAlignment="1" applyProtection="1">
      <alignment horizontal="left" vertical="top"/>
      <protection locked="0"/>
    </xf>
    <xf numFmtId="0" fontId="0" fillId="4" borderId="8" xfId="0" applyFill="1" applyBorder="1" applyAlignment="1" applyProtection="1">
      <alignment horizontal="center"/>
      <protection locked="0"/>
    </xf>
    <xf numFmtId="0" fontId="0" fillId="4" borderId="7" xfId="0" applyFill="1" applyBorder="1" applyAlignment="1" applyProtection="1">
      <alignment horizontal="center"/>
      <protection locked="0"/>
    </xf>
    <xf numFmtId="0" fontId="4" fillId="0" borderId="4"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protection locked="0"/>
    </xf>
    <xf numFmtId="0" fontId="5" fillId="0" borderId="4"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14" fillId="0" borderId="9" xfId="0" applyFont="1" applyBorder="1" applyAlignment="1" applyProtection="1">
      <alignment horizontal="center" vertical="center" wrapText="1"/>
      <protection locked="0"/>
    </xf>
    <xf numFmtId="0" fontId="14" fillId="0" borderId="10" xfId="0" applyFont="1"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3" fillId="6" borderId="5" xfId="0" applyFont="1" applyFill="1" applyBorder="1" applyAlignment="1" applyProtection="1">
      <alignment horizontal="center" vertical="center" wrapText="1"/>
    </xf>
    <xf numFmtId="0" fontId="3" fillId="6" borderId="16"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7" xfId="0" applyFont="1" applyFill="1" applyBorder="1" applyAlignment="1" applyProtection="1">
      <alignment horizontal="center"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11" borderId="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1"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3" fillId="11" borderId="18" xfId="0" applyFont="1" applyFill="1" applyBorder="1" applyAlignment="1" applyProtection="1">
      <alignment horizontal="center" vertical="center" wrapText="1"/>
    </xf>
    <xf numFmtId="0" fontId="3" fillId="11" borderId="19"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3" fillId="5" borderId="16"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17"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3" fillId="5" borderId="19" xfId="0" applyFont="1" applyFill="1" applyBorder="1" applyAlignment="1" applyProtection="1">
      <alignment horizontal="center" vertical="center" wrapText="1"/>
    </xf>
    <xf numFmtId="0" fontId="7" fillId="0" borderId="17" xfId="0" applyFont="1" applyBorder="1" applyAlignment="1" applyProtection="1">
      <alignment horizontal="center" vertical="center" wrapText="1"/>
      <protection locked="0"/>
    </xf>
    <xf numFmtId="0" fontId="7" fillId="0" borderId="18" xfId="0" applyFont="1" applyBorder="1" applyAlignment="1" applyProtection="1">
      <alignment horizontal="center" vertical="center" wrapText="1"/>
      <protection locked="0"/>
    </xf>
    <xf numFmtId="0" fontId="7" fillId="0" borderId="19"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3" fillId="7" borderId="5" xfId="0" applyFont="1" applyFill="1" applyBorder="1" applyAlignment="1" applyProtection="1">
      <alignment horizontal="center" vertical="center" wrapText="1"/>
    </xf>
    <xf numFmtId="0" fontId="3" fillId="7" borderId="16" xfId="0" applyFont="1" applyFill="1" applyBorder="1" applyAlignment="1" applyProtection="1">
      <alignment horizontal="center" vertical="center" wrapText="1"/>
    </xf>
    <xf numFmtId="0" fontId="3" fillId="7" borderId="11" xfId="0" applyFont="1" applyFill="1" applyBorder="1" applyAlignment="1" applyProtection="1">
      <alignment horizontal="center" vertical="center" wrapText="1"/>
    </xf>
    <xf numFmtId="0" fontId="3" fillId="7" borderId="17" xfId="0" applyFont="1" applyFill="1" applyBorder="1" applyAlignment="1" applyProtection="1">
      <alignment horizontal="center" vertical="center" wrapText="1"/>
    </xf>
    <xf numFmtId="0" fontId="3" fillId="7" borderId="18" xfId="0" applyFont="1" applyFill="1" applyBorder="1" applyAlignment="1" applyProtection="1">
      <alignment horizontal="center" vertical="center" wrapText="1"/>
    </xf>
    <xf numFmtId="0" fontId="3" fillId="7" borderId="19" xfId="0" applyFont="1" applyFill="1" applyBorder="1" applyAlignment="1" applyProtection="1">
      <alignment horizontal="center" vertical="center" wrapText="1"/>
    </xf>
    <xf numFmtId="0" fontId="13" fillId="0" borderId="4"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0" xfId="0" applyFont="1" applyBorder="1" applyAlignment="1" applyProtection="1">
      <alignment horizontal="center" vertical="center" wrapText="1"/>
      <protection locked="0"/>
    </xf>
    <xf numFmtId="0" fontId="10" fillId="0" borderId="0" xfId="0" applyFont="1" applyAlignment="1">
      <alignment horizontal="center"/>
    </xf>
    <xf numFmtId="0" fontId="15" fillId="0" borderId="8" xfId="0" applyFont="1" applyBorder="1" applyAlignment="1" applyProtection="1">
      <alignment horizontal="center" wrapText="1"/>
      <protection locked="0"/>
    </xf>
    <xf numFmtId="0" fontId="15" fillId="0" borderId="28" xfId="0" applyFont="1" applyBorder="1" applyAlignment="1" applyProtection="1">
      <alignment horizontal="center" wrapText="1"/>
      <protection locked="0"/>
    </xf>
    <xf numFmtId="0" fontId="15" fillId="0" borderId="7" xfId="0" applyFont="1" applyBorder="1" applyAlignment="1" applyProtection="1">
      <alignment horizontal="center" wrapText="1"/>
      <protection locked="0"/>
    </xf>
    <xf numFmtId="0" fontId="11" fillId="0" borderId="21" xfId="0" applyFont="1" applyBorder="1" applyAlignment="1">
      <alignment horizontal="left" vertical="top" wrapText="1"/>
    </xf>
    <xf numFmtId="0" fontId="11" fillId="0" borderId="0" xfId="0" applyFont="1"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Medium9"/>
  <colors>
    <mruColors>
      <color rgb="FF00FF00"/>
      <color rgb="FF10F5F0"/>
      <color rgb="FF0000FF"/>
      <color rgb="FFFF00FF"/>
      <color rgb="FFFF6699"/>
      <color rgb="FFFCC14A"/>
      <color rgb="FFFCB320"/>
      <color rgb="FFFB63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X10"/>
  <sheetViews>
    <sheetView topLeftCell="B1" zoomScale="70" zoomScaleNormal="70" workbookViewId="0">
      <selection activeCell="F1" sqref="F1"/>
    </sheetView>
  </sheetViews>
  <sheetFormatPr defaultRowHeight="16.5" x14ac:dyDescent="0.3"/>
  <cols>
    <col min="5" max="5" width="26.375" customWidth="1"/>
  </cols>
  <sheetData>
    <row r="2" spans="5:24" ht="17.25" thickBot="1" x14ac:dyDescent="0.35"/>
    <row r="3" spans="5:24" x14ac:dyDescent="0.3">
      <c r="E3" s="47" t="s">
        <v>32</v>
      </c>
      <c r="F3" s="100" t="s">
        <v>50</v>
      </c>
      <c r="G3" s="100"/>
      <c r="H3" s="100"/>
      <c r="I3" s="100"/>
      <c r="J3" s="100"/>
      <c r="K3" s="100"/>
      <c r="L3" s="100"/>
      <c r="M3" s="100"/>
      <c r="N3" s="100"/>
      <c r="O3" s="100"/>
      <c r="P3" s="100"/>
      <c r="Q3" s="100"/>
      <c r="R3" s="100"/>
      <c r="S3" s="100"/>
      <c r="T3" s="100"/>
      <c r="U3" s="100"/>
      <c r="V3" s="100"/>
      <c r="W3" s="100"/>
      <c r="X3" s="101"/>
    </row>
    <row r="4" spans="5:24" x14ac:dyDescent="0.3">
      <c r="E4" s="48" t="s">
        <v>51</v>
      </c>
      <c r="F4" s="96" t="s">
        <v>53</v>
      </c>
      <c r="G4" s="96"/>
      <c r="H4" s="96"/>
      <c r="I4" s="96"/>
      <c r="J4" s="96"/>
      <c r="K4" s="96"/>
      <c r="L4" s="96"/>
      <c r="M4" s="96"/>
      <c r="N4" s="96"/>
      <c r="O4" s="96"/>
      <c r="P4" s="96"/>
      <c r="Q4" s="96"/>
      <c r="R4" s="96"/>
      <c r="S4" s="96"/>
      <c r="T4" s="96"/>
      <c r="U4" s="96"/>
      <c r="V4" s="96"/>
      <c r="W4" s="96"/>
      <c r="X4" s="97"/>
    </row>
    <row r="5" spans="5:24" x14ac:dyDescent="0.3">
      <c r="E5" s="49" t="s">
        <v>52</v>
      </c>
      <c r="F5" s="96" t="s">
        <v>54</v>
      </c>
      <c r="G5" s="96"/>
      <c r="H5" s="96"/>
      <c r="I5" s="96"/>
      <c r="J5" s="96"/>
      <c r="K5" s="96"/>
      <c r="L5" s="96"/>
      <c r="M5" s="96"/>
      <c r="N5" s="96"/>
      <c r="O5" s="96"/>
      <c r="P5" s="96"/>
      <c r="Q5" s="96"/>
      <c r="R5" s="96"/>
      <c r="S5" s="96"/>
      <c r="T5" s="96"/>
      <c r="U5" s="96"/>
      <c r="V5" s="96"/>
      <c r="W5" s="96"/>
      <c r="X5" s="97"/>
    </row>
    <row r="6" spans="5:24" ht="30" x14ac:dyDescent="0.3">
      <c r="E6" s="42" t="s">
        <v>4</v>
      </c>
      <c r="F6" s="96" t="s">
        <v>48</v>
      </c>
      <c r="G6" s="96"/>
      <c r="H6" s="96"/>
      <c r="I6" s="96"/>
      <c r="J6" s="96"/>
      <c r="K6" s="96"/>
      <c r="L6" s="96"/>
      <c r="M6" s="96"/>
      <c r="N6" s="96"/>
      <c r="O6" s="96"/>
      <c r="P6" s="96"/>
      <c r="Q6" s="96"/>
      <c r="R6" s="96"/>
      <c r="S6" s="96"/>
      <c r="T6" s="96"/>
      <c r="U6" s="96"/>
      <c r="V6" s="96"/>
      <c r="W6" s="96"/>
      <c r="X6" s="97"/>
    </row>
    <row r="7" spans="5:24" ht="30" x14ac:dyDescent="0.3">
      <c r="E7" s="43" t="s">
        <v>6</v>
      </c>
      <c r="F7" s="96" t="s">
        <v>49</v>
      </c>
      <c r="G7" s="96"/>
      <c r="H7" s="96"/>
      <c r="I7" s="96"/>
      <c r="J7" s="96"/>
      <c r="K7" s="96"/>
      <c r="L7" s="96"/>
      <c r="M7" s="96"/>
      <c r="N7" s="96"/>
      <c r="O7" s="96"/>
      <c r="P7" s="96"/>
      <c r="Q7" s="96"/>
      <c r="R7" s="96"/>
      <c r="S7" s="96"/>
      <c r="T7" s="96"/>
      <c r="U7" s="96"/>
      <c r="V7" s="96"/>
      <c r="W7" s="96"/>
      <c r="X7" s="97"/>
    </row>
    <row r="8" spans="5:24" ht="30" x14ac:dyDescent="0.3">
      <c r="E8" s="44" t="s">
        <v>11</v>
      </c>
      <c r="F8" s="96" t="s">
        <v>61</v>
      </c>
      <c r="G8" s="96"/>
      <c r="H8" s="96"/>
      <c r="I8" s="96"/>
      <c r="J8" s="96"/>
      <c r="K8" s="96"/>
      <c r="L8" s="96"/>
      <c r="M8" s="96"/>
      <c r="N8" s="96"/>
      <c r="O8" s="96"/>
      <c r="P8" s="96"/>
      <c r="Q8" s="96"/>
      <c r="R8" s="96"/>
      <c r="S8" s="96"/>
      <c r="T8" s="96"/>
      <c r="U8" s="96"/>
      <c r="V8" s="96"/>
      <c r="W8" s="96"/>
      <c r="X8" s="97"/>
    </row>
    <row r="9" spans="5:24" ht="30" x14ac:dyDescent="0.3">
      <c r="E9" s="45" t="s">
        <v>10</v>
      </c>
      <c r="F9" s="96" t="s">
        <v>60</v>
      </c>
      <c r="G9" s="96"/>
      <c r="H9" s="96"/>
      <c r="I9" s="96"/>
      <c r="J9" s="96"/>
      <c r="K9" s="96"/>
      <c r="L9" s="96"/>
      <c r="M9" s="96"/>
      <c r="N9" s="96"/>
      <c r="O9" s="96"/>
      <c r="P9" s="96"/>
      <c r="Q9" s="96"/>
      <c r="R9" s="96"/>
      <c r="S9" s="96"/>
      <c r="T9" s="96"/>
      <c r="U9" s="96"/>
      <c r="V9" s="96"/>
      <c r="W9" s="96"/>
      <c r="X9" s="97"/>
    </row>
    <row r="10" spans="5:24" ht="17.25" thickBot="1" x14ac:dyDescent="0.35">
      <c r="E10" s="46" t="s">
        <v>42</v>
      </c>
      <c r="F10" s="98" t="s">
        <v>59</v>
      </c>
      <c r="G10" s="98"/>
      <c r="H10" s="98"/>
      <c r="I10" s="98"/>
      <c r="J10" s="98"/>
      <c r="K10" s="98"/>
      <c r="L10" s="98"/>
      <c r="M10" s="98"/>
      <c r="N10" s="98"/>
      <c r="O10" s="98"/>
      <c r="P10" s="98"/>
      <c r="Q10" s="98"/>
      <c r="R10" s="98"/>
      <c r="S10" s="98"/>
      <c r="T10" s="98"/>
      <c r="U10" s="98"/>
      <c r="V10" s="98"/>
      <c r="W10" s="98"/>
      <c r="X10" s="99"/>
    </row>
  </sheetData>
  <mergeCells count="8">
    <mergeCell ref="F8:X8"/>
    <mergeCell ref="F9:X9"/>
    <mergeCell ref="F10:X10"/>
    <mergeCell ref="F3:X3"/>
    <mergeCell ref="F4:X4"/>
    <mergeCell ref="F5:X5"/>
    <mergeCell ref="F6:X6"/>
    <mergeCell ref="F7:X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5"/>
  <sheetViews>
    <sheetView tabSelected="1" topLeftCell="B1" zoomScale="55" zoomScaleNormal="55" workbookViewId="0">
      <selection activeCell="E17" sqref="E17:K17"/>
    </sheetView>
  </sheetViews>
  <sheetFormatPr defaultRowHeight="16.5" x14ac:dyDescent="0.3"/>
  <cols>
    <col min="2" max="2" width="27.375" customWidth="1"/>
    <col min="3" max="3" width="12.5" bestFit="1" customWidth="1"/>
    <col min="4" max="4" width="34.375" bestFit="1" customWidth="1"/>
    <col min="5" max="5" width="32.375" customWidth="1"/>
    <col min="6" max="6" width="33.75" customWidth="1"/>
    <col min="7" max="7" width="22.5" bestFit="1" customWidth="1"/>
    <col min="8" max="9" width="22.5" customWidth="1"/>
    <col min="10" max="10" width="22.5" style="1" customWidth="1"/>
    <col min="11" max="11" width="17.25" bestFit="1" customWidth="1"/>
    <col min="12" max="12" width="18.125" customWidth="1"/>
  </cols>
  <sheetData>
    <row r="1" spans="2:13" ht="21" x14ac:dyDescent="0.35">
      <c r="B1" s="2"/>
      <c r="C1" s="2"/>
      <c r="D1" s="2"/>
      <c r="E1" s="103" t="s">
        <v>36</v>
      </c>
      <c r="F1" s="103"/>
      <c r="G1" s="103"/>
      <c r="H1" s="103"/>
      <c r="I1" s="2"/>
      <c r="J1" s="3"/>
      <c r="K1" s="2"/>
      <c r="L1" s="2"/>
      <c r="M1" s="2"/>
    </row>
    <row r="2" spans="2:13" x14ac:dyDescent="0.3">
      <c r="B2" s="2"/>
      <c r="C2" s="2"/>
      <c r="D2" s="2"/>
      <c r="E2" s="2"/>
      <c r="F2" s="2"/>
      <c r="G2" s="2"/>
      <c r="H2" s="2"/>
      <c r="I2" s="2"/>
      <c r="J2" s="3"/>
      <c r="K2" s="2"/>
      <c r="L2" s="2"/>
      <c r="M2" s="2"/>
    </row>
    <row r="3" spans="2:13" x14ac:dyDescent="0.3">
      <c r="B3" s="4" t="s">
        <v>2</v>
      </c>
      <c r="C3" s="105" t="s">
        <v>30</v>
      </c>
      <c r="D3" s="106"/>
      <c r="E3" s="5"/>
      <c r="F3" s="108" t="s">
        <v>12</v>
      </c>
      <c r="G3" s="109"/>
      <c r="H3" s="3"/>
      <c r="I3" s="107" t="s">
        <v>20</v>
      </c>
      <c r="J3" s="107"/>
      <c r="K3" s="107"/>
      <c r="L3" s="40">
        <v>3</v>
      </c>
      <c r="M3" s="2"/>
    </row>
    <row r="4" spans="2:13" x14ac:dyDescent="0.3">
      <c r="B4" s="4" t="s">
        <v>9</v>
      </c>
      <c r="C4" s="105" t="s">
        <v>31</v>
      </c>
      <c r="D4" s="106"/>
      <c r="E4" s="5"/>
      <c r="F4" s="6" t="s">
        <v>7</v>
      </c>
      <c r="G4" s="6" t="s">
        <v>8</v>
      </c>
      <c r="H4" s="3"/>
      <c r="I4" s="107" t="s">
        <v>14</v>
      </c>
      <c r="J4" s="107"/>
      <c r="K4" s="107"/>
      <c r="L4" s="7">
        <f>(100-L3)/100</f>
        <v>0.97</v>
      </c>
      <c r="M4" s="2"/>
    </row>
    <row r="5" spans="2:13" x14ac:dyDescent="0.3">
      <c r="B5" s="4" t="s">
        <v>34</v>
      </c>
      <c r="C5" s="105" t="s">
        <v>35</v>
      </c>
      <c r="D5" s="106"/>
      <c r="E5" s="8"/>
      <c r="F5" s="9">
        <v>1</v>
      </c>
      <c r="G5" s="10">
        <f>F5*60*60</f>
        <v>3600</v>
      </c>
      <c r="H5" s="11"/>
      <c r="I5" s="107" t="s">
        <v>29</v>
      </c>
      <c r="J5" s="107"/>
      <c r="K5" s="107"/>
      <c r="L5" s="41">
        <v>80</v>
      </c>
      <c r="M5" s="2"/>
    </row>
    <row r="6" spans="2:13" x14ac:dyDescent="0.3">
      <c r="B6" s="4" t="s">
        <v>33</v>
      </c>
      <c r="C6" s="12">
        <v>1.5</v>
      </c>
      <c r="D6" s="12" t="s">
        <v>5</v>
      </c>
      <c r="E6" s="8"/>
      <c r="F6" s="13"/>
      <c r="G6" s="13"/>
      <c r="H6" s="3"/>
      <c r="I6" s="107" t="s">
        <v>13</v>
      </c>
      <c r="J6" s="107"/>
      <c r="K6" s="107"/>
      <c r="L6" s="7">
        <f>C7*(L5/100)</f>
        <v>1200</v>
      </c>
      <c r="M6" s="2"/>
    </row>
    <row r="7" spans="2:13" x14ac:dyDescent="0.3">
      <c r="B7" s="4" t="s">
        <v>32</v>
      </c>
      <c r="C7" s="14">
        <v>1500</v>
      </c>
      <c r="D7" s="12" t="s">
        <v>3</v>
      </c>
      <c r="E7" s="2"/>
      <c r="F7" s="2"/>
      <c r="G7" s="2"/>
      <c r="H7" s="2"/>
      <c r="I7" s="2"/>
      <c r="J7" s="3"/>
      <c r="K7" s="2"/>
      <c r="L7" s="2"/>
      <c r="M7" s="2"/>
    </row>
    <row r="8" spans="2:13" x14ac:dyDescent="0.3">
      <c r="B8" s="81"/>
      <c r="C8" s="2"/>
      <c r="D8" s="8"/>
      <c r="E8" s="2"/>
      <c r="F8" s="2"/>
      <c r="G8" s="2"/>
      <c r="H8" s="2"/>
      <c r="I8" s="2"/>
      <c r="J8" s="3"/>
      <c r="K8" s="2"/>
      <c r="L8" s="2"/>
      <c r="M8" s="2"/>
    </row>
    <row r="9" spans="2:13" x14ac:dyDescent="0.3">
      <c r="B9" s="2"/>
      <c r="C9" s="2"/>
      <c r="D9" s="2"/>
      <c r="E9" s="2"/>
      <c r="F9" s="2"/>
      <c r="G9" s="2"/>
      <c r="H9" s="2"/>
      <c r="I9" s="2"/>
      <c r="J9" s="3"/>
      <c r="K9" s="2"/>
      <c r="L9" s="2"/>
      <c r="M9" s="2"/>
    </row>
    <row r="10" spans="2:13" x14ac:dyDescent="0.3">
      <c r="B10" s="2"/>
      <c r="C10" s="2"/>
      <c r="D10" s="2"/>
      <c r="E10" s="2"/>
      <c r="F10" s="2"/>
      <c r="G10" s="2"/>
      <c r="H10" s="2"/>
      <c r="I10" s="2"/>
      <c r="J10" s="3"/>
      <c r="K10" s="2"/>
      <c r="L10" s="2"/>
      <c r="M10" s="2"/>
    </row>
    <row r="11" spans="2:13" x14ac:dyDescent="0.3">
      <c r="B11" s="2"/>
      <c r="C11" s="2"/>
      <c r="D11" s="2"/>
      <c r="E11" s="2"/>
      <c r="F11" s="2"/>
      <c r="G11" s="2"/>
      <c r="H11" s="2"/>
      <c r="I11" s="2"/>
      <c r="J11" s="3"/>
      <c r="K11" s="2"/>
      <c r="L11" s="2"/>
      <c r="M11" s="2"/>
    </row>
    <row r="12" spans="2:13" x14ac:dyDescent="0.3">
      <c r="B12" s="2"/>
      <c r="C12" s="2"/>
      <c r="D12" s="2"/>
      <c r="E12" s="2"/>
      <c r="F12" s="2"/>
      <c r="G12" s="2"/>
      <c r="H12" s="2"/>
      <c r="I12" s="2"/>
      <c r="J12" s="3"/>
      <c r="K12" s="2"/>
      <c r="L12" s="2"/>
      <c r="M12" s="2"/>
    </row>
    <row r="13" spans="2:13" ht="82.5" x14ac:dyDescent="0.3">
      <c r="B13" s="2"/>
      <c r="C13" s="2"/>
      <c r="D13" s="2"/>
      <c r="E13" s="76" t="s">
        <v>65</v>
      </c>
      <c r="F13" s="76" t="s">
        <v>66</v>
      </c>
      <c r="G13" s="76" t="s">
        <v>67</v>
      </c>
      <c r="H13" s="76" t="s">
        <v>68</v>
      </c>
      <c r="I13" s="76" t="s">
        <v>69</v>
      </c>
      <c r="J13" s="76" t="s">
        <v>70</v>
      </c>
      <c r="K13" s="77" t="s">
        <v>71</v>
      </c>
      <c r="L13" s="2"/>
      <c r="M13" s="2"/>
    </row>
    <row r="14" spans="2:13" ht="37.5" x14ac:dyDescent="0.3">
      <c r="B14" s="2"/>
      <c r="C14" s="2"/>
      <c r="D14" s="2"/>
      <c r="E14" s="82" t="s">
        <v>64</v>
      </c>
      <c r="F14" s="75" t="s">
        <v>63</v>
      </c>
      <c r="G14" s="74">
        <v>0.06</v>
      </c>
      <c r="H14" s="74">
        <v>3600</v>
      </c>
      <c r="I14" s="74">
        <f>G14*H14/G5</f>
        <v>0.06</v>
      </c>
      <c r="J14" s="74">
        <f>I14*24*365</f>
        <v>525.6</v>
      </c>
      <c r="K14" s="74">
        <f>(L6*L4)-J14</f>
        <v>638.4</v>
      </c>
      <c r="L14" s="2"/>
      <c r="M14" s="2"/>
    </row>
    <row r="15" spans="2:13" ht="18.75" x14ac:dyDescent="0.3">
      <c r="B15" s="2"/>
      <c r="C15" s="2"/>
      <c r="D15" s="2"/>
      <c r="E15" s="83"/>
      <c r="F15" s="84"/>
      <c r="G15" s="13"/>
      <c r="H15" s="13"/>
      <c r="I15" s="13"/>
      <c r="J15" s="13"/>
      <c r="K15" s="13"/>
      <c r="L15" s="2"/>
      <c r="M15" s="2"/>
    </row>
    <row r="16" spans="2:13" ht="18.75" x14ac:dyDescent="0.3">
      <c r="B16" s="2"/>
      <c r="C16" s="2"/>
      <c r="D16" s="2"/>
      <c r="E16" s="83"/>
      <c r="F16" s="84"/>
      <c r="G16" s="13"/>
      <c r="H16" s="13"/>
      <c r="I16" s="13"/>
      <c r="J16" s="13"/>
      <c r="K16" s="13"/>
      <c r="L16" s="2"/>
      <c r="M16" s="2"/>
    </row>
    <row r="17" spans="2:13" ht="95.1" customHeight="1" x14ac:dyDescent="0.3">
      <c r="B17" s="2"/>
      <c r="C17" s="2"/>
      <c r="D17" s="2"/>
      <c r="E17" s="102" t="s">
        <v>80</v>
      </c>
      <c r="F17" s="102"/>
      <c r="G17" s="102"/>
      <c r="H17" s="102"/>
      <c r="I17" s="102"/>
      <c r="J17" s="102"/>
      <c r="K17" s="102"/>
      <c r="L17" s="2"/>
      <c r="M17" s="2"/>
    </row>
    <row r="18" spans="2:13" ht="18.75" x14ac:dyDescent="0.3">
      <c r="B18" s="2"/>
      <c r="C18" s="66"/>
      <c r="D18" s="66"/>
      <c r="E18" s="78"/>
      <c r="F18" s="79"/>
      <c r="G18" s="80"/>
      <c r="H18" s="80"/>
      <c r="I18" s="80"/>
      <c r="J18" s="80"/>
      <c r="K18" s="13"/>
      <c r="L18" s="2"/>
    </row>
    <row r="19" spans="2:13" ht="18.75" x14ac:dyDescent="0.3">
      <c r="B19" s="2"/>
      <c r="C19" s="66"/>
      <c r="D19" s="66"/>
      <c r="E19" s="78"/>
      <c r="F19" s="79"/>
      <c r="G19" s="80"/>
      <c r="H19" s="80"/>
      <c r="I19" s="80"/>
      <c r="J19" s="80"/>
      <c r="K19" s="13"/>
      <c r="L19" s="2"/>
    </row>
    <row r="20" spans="2:13" ht="17.25" thickBot="1" x14ac:dyDescent="0.35"/>
    <row r="21" spans="2:13" ht="30.75" thickBot="1" x14ac:dyDescent="0.35">
      <c r="B21" s="2"/>
      <c r="C21" s="68" t="s">
        <v>0</v>
      </c>
      <c r="D21" s="69" t="s">
        <v>16</v>
      </c>
      <c r="E21" s="70" t="s">
        <v>17</v>
      </c>
      <c r="F21" s="70" t="s">
        <v>1</v>
      </c>
      <c r="G21" s="71" t="s">
        <v>4</v>
      </c>
      <c r="H21" s="72" t="s">
        <v>6</v>
      </c>
      <c r="I21" s="37" t="s">
        <v>11</v>
      </c>
      <c r="J21" s="38" t="s">
        <v>10</v>
      </c>
      <c r="K21" s="39" t="s">
        <v>42</v>
      </c>
    </row>
    <row r="22" spans="2:13" ht="29.45" customHeight="1" x14ac:dyDescent="0.3">
      <c r="B22" s="2"/>
      <c r="C22" s="110">
        <v>1</v>
      </c>
      <c r="D22" s="113" t="s">
        <v>15</v>
      </c>
      <c r="E22" s="116" t="s">
        <v>22</v>
      </c>
      <c r="F22" s="15" t="s">
        <v>37</v>
      </c>
      <c r="G22" s="16">
        <v>140</v>
      </c>
      <c r="H22" s="16">
        <v>30</v>
      </c>
      <c r="I22" s="51">
        <f>G22*H22/(G5)</f>
        <v>1.1666666666666667</v>
      </c>
      <c r="J22" s="125">
        <f>I22+I23+I24+I25+I26+I27+I28+I29</f>
        <v>207.26944444444445</v>
      </c>
      <c r="K22" s="128">
        <f>K14/J22</f>
        <v>3.0800487824490395</v>
      </c>
    </row>
    <row r="23" spans="2:13" ht="28.5" x14ac:dyDescent="0.3">
      <c r="B23" s="2"/>
      <c r="C23" s="111"/>
      <c r="D23" s="114"/>
      <c r="E23" s="117"/>
      <c r="F23" s="17" t="s">
        <v>38</v>
      </c>
      <c r="G23" s="16">
        <v>136</v>
      </c>
      <c r="H23" s="16">
        <v>3570</v>
      </c>
      <c r="I23" s="51">
        <f>G23*H23/(G5)</f>
        <v>134.86666666666667</v>
      </c>
      <c r="J23" s="126"/>
      <c r="K23" s="129"/>
    </row>
    <row r="24" spans="2:13" ht="28.5" x14ac:dyDescent="0.3">
      <c r="B24" s="2"/>
      <c r="C24" s="111"/>
      <c r="D24" s="114"/>
      <c r="E24" s="117"/>
      <c r="F24" s="18" t="s">
        <v>39</v>
      </c>
      <c r="G24" s="19">
        <v>50</v>
      </c>
      <c r="H24" s="19">
        <v>3600</v>
      </c>
      <c r="I24" s="52">
        <f>G24*H24/G5</f>
        <v>50</v>
      </c>
      <c r="J24" s="126"/>
      <c r="K24" s="129"/>
    </row>
    <row r="25" spans="2:13" ht="20.45" customHeight="1" x14ac:dyDescent="0.3">
      <c r="B25" s="2"/>
      <c r="C25" s="111"/>
      <c r="D25" s="114"/>
      <c r="E25" s="117"/>
      <c r="F25" s="18" t="s">
        <v>24</v>
      </c>
      <c r="G25" s="19">
        <v>13</v>
      </c>
      <c r="H25" s="19">
        <v>3600</v>
      </c>
      <c r="I25" s="52">
        <f>G25*H25/G5</f>
        <v>13</v>
      </c>
      <c r="J25" s="126"/>
      <c r="K25" s="129"/>
    </row>
    <row r="26" spans="2:13" ht="20.45" customHeight="1" x14ac:dyDescent="0.3">
      <c r="B26" s="2"/>
      <c r="C26" s="111"/>
      <c r="D26" s="114"/>
      <c r="E26" s="117"/>
      <c r="F26" s="18" t="s">
        <v>78</v>
      </c>
      <c r="G26" s="19">
        <v>20</v>
      </c>
      <c r="H26" s="19">
        <v>60</v>
      </c>
      <c r="I26" s="52">
        <f>G26*H26/G5</f>
        <v>0.33333333333333331</v>
      </c>
      <c r="J26" s="126"/>
      <c r="K26" s="129"/>
    </row>
    <row r="27" spans="2:13" ht="26.45" customHeight="1" x14ac:dyDescent="0.3">
      <c r="B27" s="2"/>
      <c r="C27" s="111"/>
      <c r="D27" s="114"/>
      <c r="E27" s="117"/>
      <c r="F27" s="18" t="s">
        <v>25</v>
      </c>
      <c r="G27" s="19">
        <v>685</v>
      </c>
      <c r="H27" s="19">
        <v>10</v>
      </c>
      <c r="I27" s="52">
        <f>G27*H27/G5</f>
        <v>1.9027777777777777</v>
      </c>
      <c r="J27" s="126"/>
      <c r="K27" s="129"/>
    </row>
    <row r="28" spans="2:13" ht="15" customHeight="1" x14ac:dyDescent="0.3">
      <c r="B28" s="2"/>
      <c r="C28" s="111"/>
      <c r="D28" s="114"/>
      <c r="E28" s="117"/>
      <c r="F28" s="19" t="s">
        <v>62</v>
      </c>
      <c r="G28" s="19">
        <v>6</v>
      </c>
      <c r="H28" s="19">
        <v>3600</v>
      </c>
      <c r="I28" s="52">
        <f>G28*H28/G5</f>
        <v>6</v>
      </c>
      <c r="J28" s="126"/>
      <c r="K28" s="129"/>
    </row>
    <row r="29" spans="2:13" ht="28.5" customHeight="1" thickBot="1" x14ac:dyDescent="0.35">
      <c r="B29" s="2"/>
      <c r="C29" s="111"/>
      <c r="D29" s="114"/>
      <c r="E29" s="118"/>
      <c r="F29" s="20" t="s">
        <v>44</v>
      </c>
      <c r="G29" s="21">
        <v>0</v>
      </c>
      <c r="H29" s="21">
        <v>3600</v>
      </c>
      <c r="I29" s="53">
        <f>G29*H29/G5</f>
        <v>0</v>
      </c>
      <c r="J29" s="127"/>
      <c r="K29" s="130"/>
    </row>
    <row r="30" spans="2:13" ht="28.5" customHeight="1" x14ac:dyDescent="0.3">
      <c r="B30" s="2"/>
      <c r="C30" s="111"/>
      <c r="D30" s="114"/>
      <c r="E30" s="119" t="s">
        <v>23</v>
      </c>
      <c r="F30" s="35" t="s">
        <v>38</v>
      </c>
      <c r="G30" s="85">
        <v>136</v>
      </c>
      <c r="H30" s="85">
        <v>3600</v>
      </c>
      <c r="I30" s="54">
        <f>G30*H30/(G5)</f>
        <v>136</v>
      </c>
      <c r="J30" s="131">
        <f>I30+I31+I32+I33+I34+I35+I36+I37+I38</f>
        <v>158.31944444444443</v>
      </c>
      <c r="K30" s="134">
        <f>K14/J30</f>
        <v>4.0323537152381794</v>
      </c>
    </row>
    <row r="31" spans="2:13" ht="30" x14ac:dyDescent="0.3">
      <c r="B31" s="2"/>
      <c r="C31" s="111"/>
      <c r="D31" s="114"/>
      <c r="E31" s="120"/>
      <c r="F31" s="86" t="s">
        <v>40</v>
      </c>
      <c r="G31" s="36">
        <v>80</v>
      </c>
      <c r="H31" s="36">
        <v>30</v>
      </c>
      <c r="I31" s="55">
        <f>G31*H31/(G5)</f>
        <v>0.66666666666666663</v>
      </c>
      <c r="J31" s="132"/>
      <c r="K31" s="135"/>
    </row>
    <row r="32" spans="2:13" ht="30" x14ac:dyDescent="0.3">
      <c r="B32" s="2"/>
      <c r="C32" s="111"/>
      <c r="D32" s="114"/>
      <c r="E32" s="120"/>
      <c r="F32" s="86" t="s">
        <v>39</v>
      </c>
      <c r="G32" s="36">
        <v>50</v>
      </c>
      <c r="H32" s="36">
        <v>30</v>
      </c>
      <c r="I32" s="55">
        <f>G32*H32/(G5)</f>
        <v>0.41666666666666669</v>
      </c>
      <c r="J32" s="132"/>
      <c r="K32" s="135"/>
    </row>
    <row r="33" spans="2:11" ht="30" x14ac:dyDescent="0.3">
      <c r="B33" s="2"/>
      <c r="C33" s="111"/>
      <c r="D33" s="114"/>
      <c r="E33" s="120"/>
      <c r="F33" s="86" t="s">
        <v>43</v>
      </c>
      <c r="G33" s="36">
        <v>0</v>
      </c>
      <c r="H33" s="36">
        <v>3540</v>
      </c>
      <c r="I33" s="55">
        <f>G33*H33/(G5)</f>
        <v>0</v>
      </c>
      <c r="J33" s="132"/>
      <c r="K33" s="135"/>
    </row>
    <row r="34" spans="2:11" ht="27" customHeight="1" x14ac:dyDescent="0.3">
      <c r="B34" s="2"/>
      <c r="C34" s="111"/>
      <c r="D34" s="114"/>
      <c r="E34" s="120"/>
      <c r="F34" s="87" t="s">
        <v>24</v>
      </c>
      <c r="G34" s="36">
        <v>13</v>
      </c>
      <c r="H34" s="36">
        <v>3600</v>
      </c>
      <c r="I34" s="55">
        <f>G34*H34/(G5)</f>
        <v>13</v>
      </c>
      <c r="J34" s="132"/>
      <c r="K34" s="135"/>
    </row>
    <row r="35" spans="2:11" ht="15" customHeight="1" x14ac:dyDescent="0.3">
      <c r="B35" s="2"/>
      <c r="C35" s="111"/>
      <c r="D35" s="114"/>
      <c r="E35" s="120"/>
      <c r="F35" s="86" t="s">
        <v>19</v>
      </c>
      <c r="G35" s="36">
        <v>20</v>
      </c>
      <c r="H35" s="36">
        <v>60</v>
      </c>
      <c r="I35" s="55">
        <f>G35*H35/(G5)</f>
        <v>0.33333333333333331</v>
      </c>
      <c r="J35" s="132"/>
      <c r="K35" s="135"/>
    </row>
    <row r="36" spans="2:11" x14ac:dyDescent="0.3">
      <c r="B36" s="2"/>
      <c r="C36" s="111"/>
      <c r="D36" s="114"/>
      <c r="E36" s="120"/>
      <c r="F36" s="86" t="s">
        <v>25</v>
      </c>
      <c r="G36" s="36">
        <v>685</v>
      </c>
      <c r="H36" s="36">
        <v>10</v>
      </c>
      <c r="I36" s="55">
        <f>G36*H36/(G5)</f>
        <v>1.9027777777777777</v>
      </c>
      <c r="J36" s="132"/>
      <c r="K36" s="135"/>
    </row>
    <row r="37" spans="2:11" x14ac:dyDescent="0.3">
      <c r="B37" s="2"/>
      <c r="C37" s="111"/>
      <c r="D37" s="114"/>
      <c r="E37" s="120"/>
      <c r="F37" s="86" t="s">
        <v>62</v>
      </c>
      <c r="G37" s="36">
        <v>6</v>
      </c>
      <c r="H37" s="36">
        <v>3600</v>
      </c>
      <c r="I37" s="55">
        <f>G37*H37/(G5)</f>
        <v>6</v>
      </c>
      <c r="J37" s="132"/>
      <c r="K37" s="135"/>
    </row>
    <row r="38" spans="2:11" ht="17.25" thickBot="1" x14ac:dyDescent="0.35">
      <c r="B38" s="2"/>
      <c r="C38" s="111"/>
      <c r="D38" s="114"/>
      <c r="E38" s="121"/>
      <c r="F38" s="88" t="s">
        <v>44</v>
      </c>
      <c r="G38" s="89">
        <v>0</v>
      </c>
      <c r="H38" s="89">
        <v>3600</v>
      </c>
      <c r="I38" s="56">
        <f>G38*H38/(G5)</f>
        <v>0</v>
      </c>
      <c r="J38" s="133"/>
      <c r="K38" s="136"/>
    </row>
    <row r="39" spans="2:11" ht="30" x14ac:dyDescent="0.3">
      <c r="B39" s="2"/>
      <c r="C39" s="111"/>
      <c r="D39" s="114"/>
      <c r="E39" s="122" t="s">
        <v>21</v>
      </c>
      <c r="F39" s="22" t="s">
        <v>38</v>
      </c>
      <c r="G39" s="23">
        <v>136</v>
      </c>
      <c r="H39" s="23">
        <v>3600</v>
      </c>
      <c r="I39" s="57">
        <f>G39*H39/(G5)</f>
        <v>136</v>
      </c>
      <c r="J39" s="137">
        <f>I39+I40+I41+I42+I43+I44+I45</f>
        <v>157.23611111111111</v>
      </c>
      <c r="K39" s="140">
        <f>K14/J39</f>
        <v>4.0601360303860083</v>
      </c>
    </row>
    <row r="40" spans="2:11" ht="28.5" customHeight="1" x14ac:dyDescent="0.3">
      <c r="B40" s="2"/>
      <c r="C40" s="111"/>
      <c r="D40" s="114"/>
      <c r="E40" s="123"/>
      <c r="F40" s="24" t="s">
        <v>39</v>
      </c>
      <c r="G40" s="25">
        <v>0</v>
      </c>
      <c r="H40" s="25">
        <v>3600</v>
      </c>
      <c r="I40" s="58">
        <f>G40*H40/(G5)</f>
        <v>0</v>
      </c>
      <c r="J40" s="138"/>
      <c r="K40" s="141"/>
    </row>
    <row r="41" spans="2:11" ht="30" x14ac:dyDescent="0.3">
      <c r="B41" s="2"/>
      <c r="C41" s="111"/>
      <c r="D41" s="114"/>
      <c r="E41" s="123"/>
      <c r="F41" s="24" t="s">
        <v>41</v>
      </c>
      <c r="G41" s="25">
        <v>13</v>
      </c>
      <c r="H41" s="25">
        <v>3600</v>
      </c>
      <c r="I41" s="58">
        <f>G41*H41/(G5)</f>
        <v>13</v>
      </c>
      <c r="J41" s="138"/>
      <c r="K41" s="141"/>
    </row>
    <row r="42" spans="2:11" ht="28.5" customHeight="1" x14ac:dyDescent="0.3">
      <c r="B42" s="2"/>
      <c r="C42" s="111"/>
      <c r="D42" s="114"/>
      <c r="E42" s="123"/>
      <c r="F42" s="24" t="s">
        <v>19</v>
      </c>
      <c r="G42" s="25">
        <v>20</v>
      </c>
      <c r="H42" s="25">
        <v>60</v>
      </c>
      <c r="I42" s="58">
        <f>G42*H42/(G5)</f>
        <v>0.33333333333333331</v>
      </c>
      <c r="J42" s="138"/>
      <c r="K42" s="141"/>
    </row>
    <row r="43" spans="2:11" x14ac:dyDescent="0.3">
      <c r="B43" s="2"/>
      <c r="C43" s="111"/>
      <c r="D43" s="114"/>
      <c r="E43" s="123"/>
      <c r="F43" s="24" t="s">
        <v>25</v>
      </c>
      <c r="G43" s="25">
        <v>685</v>
      </c>
      <c r="H43" s="25">
        <v>10</v>
      </c>
      <c r="I43" s="58">
        <f>G43*H43/(G5)</f>
        <v>1.9027777777777777</v>
      </c>
      <c r="J43" s="138"/>
      <c r="K43" s="141"/>
    </row>
    <row r="44" spans="2:11" x14ac:dyDescent="0.3">
      <c r="B44" s="2"/>
      <c r="C44" s="111"/>
      <c r="D44" s="114"/>
      <c r="E44" s="123"/>
      <c r="F44" s="24" t="s">
        <v>72</v>
      </c>
      <c r="G44" s="25">
        <v>6</v>
      </c>
      <c r="H44" s="25">
        <v>3600</v>
      </c>
      <c r="I44" s="58">
        <f>G44*H44/(G5)</f>
        <v>6</v>
      </c>
      <c r="J44" s="138"/>
      <c r="K44" s="141"/>
    </row>
    <row r="45" spans="2:11" ht="17.25" thickBot="1" x14ac:dyDescent="0.35">
      <c r="B45" s="2"/>
      <c r="C45" s="112"/>
      <c r="D45" s="115"/>
      <c r="E45" s="124"/>
      <c r="F45" s="26" t="s">
        <v>44</v>
      </c>
      <c r="G45" s="27">
        <v>0</v>
      </c>
      <c r="H45" s="27">
        <v>3600</v>
      </c>
      <c r="I45" s="59">
        <f>G45*H45/(G5)</f>
        <v>0</v>
      </c>
      <c r="J45" s="139"/>
      <c r="K45" s="142"/>
    </row>
    <row r="46" spans="2:11" ht="30" x14ac:dyDescent="0.3">
      <c r="B46" s="2"/>
      <c r="C46" s="110">
        <v>2</v>
      </c>
      <c r="D46" s="143" t="s">
        <v>26</v>
      </c>
      <c r="E46" s="155" t="s">
        <v>28</v>
      </c>
      <c r="F46" s="90" t="s">
        <v>37</v>
      </c>
      <c r="G46" s="91">
        <v>140</v>
      </c>
      <c r="H46" s="91">
        <v>30</v>
      </c>
      <c r="I46" s="60">
        <f>G46*H46/(G5)</f>
        <v>1.1666666666666667</v>
      </c>
      <c r="J46" s="125">
        <f>I46+I47+I48+I49+I50+I51+I52+I53</f>
        <v>157.26944444444445</v>
      </c>
      <c r="K46" s="128">
        <f>K14/J46</f>
        <v>4.0592754826288919</v>
      </c>
    </row>
    <row r="47" spans="2:11" ht="30" x14ac:dyDescent="0.3">
      <c r="B47" s="2"/>
      <c r="C47" s="111"/>
      <c r="D47" s="144"/>
      <c r="E47" s="156"/>
      <c r="F47" s="92" t="s">
        <v>38</v>
      </c>
      <c r="G47" s="91">
        <v>136</v>
      </c>
      <c r="H47" s="91">
        <v>3570</v>
      </c>
      <c r="I47" s="61">
        <f>G47*H47/(G5)</f>
        <v>134.86666666666667</v>
      </c>
      <c r="J47" s="126"/>
      <c r="K47" s="129"/>
    </row>
    <row r="48" spans="2:11" ht="30" x14ac:dyDescent="0.3">
      <c r="B48" s="2"/>
      <c r="C48" s="111"/>
      <c r="D48" s="144"/>
      <c r="E48" s="156"/>
      <c r="F48" s="93" t="s">
        <v>39</v>
      </c>
      <c r="G48" s="34">
        <v>0</v>
      </c>
      <c r="H48" s="34">
        <v>3600</v>
      </c>
      <c r="I48" s="60">
        <f>G48*H48/(G5)</f>
        <v>0</v>
      </c>
      <c r="J48" s="126"/>
      <c r="K48" s="129"/>
    </row>
    <row r="49" spans="2:11" ht="28.5" customHeight="1" x14ac:dyDescent="0.3">
      <c r="B49" s="2"/>
      <c r="C49" s="111"/>
      <c r="D49" s="144"/>
      <c r="E49" s="156"/>
      <c r="F49" s="93" t="s">
        <v>24</v>
      </c>
      <c r="G49" s="34">
        <v>13</v>
      </c>
      <c r="H49" s="34">
        <v>3600</v>
      </c>
      <c r="I49" s="60">
        <f>G49*H49/(G5)</f>
        <v>13</v>
      </c>
      <c r="J49" s="126"/>
      <c r="K49" s="129"/>
    </row>
    <row r="50" spans="2:11" ht="14.45" customHeight="1" x14ac:dyDescent="0.3">
      <c r="B50" s="2"/>
      <c r="C50" s="111"/>
      <c r="D50" s="144"/>
      <c r="E50" s="156"/>
      <c r="F50" s="93" t="s">
        <v>19</v>
      </c>
      <c r="G50" s="34">
        <v>20</v>
      </c>
      <c r="H50" s="34">
        <v>60</v>
      </c>
      <c r="I50" s="60">
        <f>G50*H50/(G5)</f>
        <v>0.33333333333333331</v>
      </c>
      <c r="J50" s="126"/>
      <c r="K50" s="129"/>
    </row>
    <row r="51" spans="2:11" ht="21" customHeight="1" x14ac:dyDescent="0.3">
      <c r="B51" s="2"/>
      <c r="C51" s="111"/>
      <c r="D51" s="144"/>
      <c r="E51" s="156"/>
      <c r="F51" s="93" t="s">
        <v>25</v>
      </c>
      <c r="G51" s="34">
        <v>685</v>
      </c>
      <c r="H51" s="34">
        <v>10</v>
      </c>
      <c r="I51" s="60">
        <f>G51*H51/(G5)</f>
        <v>1.9027777777777777</v>
      </c>
      <c r="J51" s="126"/>
      <c r="K51" s="129"/>
    </row>
    <row r="52" spans="2:11" x14ac:dyDescent="0.3">
      <c r="B52" s="2"/>
      <c r="C52" s="111"/>
      <c r="D52" s="144"/>
      <c r="E52" s="156"/>
      <c r="F52" s="93" t="s">
        <v>72</v>
      </c>
      <c r="G52" s="34">
        <v>6</v>
      </c>
      <c r="H52" s="34">
        <v>3600</v>
      </c>
      <c r="I52" s="60">
        <f>G52*H52/(G5)</f>
        <v>6</v>
      </c>
      <c r="J52" s="126"/>
      <c r="K52" s="129"/>
    </row>
    <row r="53" spans="2:11" ht="26.45" customHeight="1" thickBot="1" x14ac:dyDescent="0.35">
      <c r="B53" s="2"/>
      <c r="C53" s="111"/>
      <c r="D53" s="144"/>
      <c r="E53" s="157"/>
      <c r="F53" s="94" t="s">
        <v>44</v>
      </c>
      <c r="G53" s="95">
        <v>0</v>
      </c>
      <c r="H53" s="95">
        <v>3600</v>
      </c>
      <c r="I53" s="62">
        <f>G53*H53/(G5)</f>
        <v>0</v>
      </c>
      <c r="J53" s="127"/>
      <c r="K53" s="130"/>
    </row>
    <row r="54" spans="2:11" ht="60" customHeight="1" x14ac:dyDescent="0.3">
      <c r="B54" s="2"/>
      <c r="C54" s="111"/>
      <c r="D54" s="144"/>
      <c r="E54" s="146" t="s">
        <v>27</v>
      </c>
      <c r="F54" s="28" t="s">
        <v>38</v>
      </c>
      <c r="G54" s="29">
        <v>136</v>
      </c>
      <c r="H54" s="29">
        <v>3600</v>
      </c>
      <c r="I54" s="63">
        <f>G54*H54/(G5)</f>
        <v>136</v>
      </c>
      <c r="J54" s="149">
        <f>I54+I55+I56+I57+I58+I59+I60+I61+I62</f>
        <v>158.31944444444443</v>
      </c>
      <c r="K54" s="152">
        <f>K14/J54</f>
        <v>4.0323537152381794</v>
      </c>
    </row>
    <row r="55" spans="2:11" ht="30" x14ac:dyDescent="0.3">
      <c r="B55" s="2"/>
      <c r="C55" s="111"/>
      <c r="D55" s="144"/>
      <c r="E55" s="147"/>
      <c r="F55" s="30" t="s">
        <v>40</v>
      </c>
      <c r="G55" s="31">
        <v>80</v>
      </c>
      <c r="H55" s="31">
        <v>30</v>
      </c>
      <c r="I55" s="64">
        <f>G55*H55/(G5)</f>
        <v>0.66666666666666663</v>
      </c>
      <c r="J55" s="150"/>
      <c r="K55" s="153"/>
    </row>
    <row r="56" spans="2:11" ht="30" x14ac:dyDescent="0.3">
      <c r="B56" s="2"/>
      <c r="C56" s="111"/>
      <c r="D56" s="144"/>
      <c r="E56" s="147"/>
      <c r="F56" s="30" t="s">
        <v>39</v>
      </c>
      <c r="G56" s="31">
        <v>50</v>
      </c>
      <c r="H56" s="31">
        <v>30</v>
      </c>
      <c r="I56" s="64">
        <f>G56*H56/(G5)</f>
        <v>0.41666666666666669</v>
      </c>
      <c r="J56" s="150"/>
      <c r="K56" s="153"/>
    </row>
    <row r="57" spans="2:11" ht="30" x14ac:dyDescent="0.3">
      <c r="B57" s="2"/>
      <c r="C57" s="111"/>
      <c r="D57" s="144"/>
      <c r="E57" s="147"/>
      <c r="F57" s="30" t="s">
        <v>43</v>
      </c>
      <c r="G57" s="31">
        <v>0</v>
      </c>
      <c r="H57" s="31">
        <v>3540</v>
      </c>
      <c r="I57" s="64">
        <f>G57*H57/(G5)</f>
        <v>0</v>
      </c>
      <c r="J57" s="150"/>
      <c r="K57" s="153"/>
    </row>
    <row r="58" spans="2:11" ht="30" x14ac:dyDescent="0.3">
      <c r="B58" s="2"/>
      <c r="C58" s="111"/>
      <c r="D58" s="144"/>
      <c r="E58" s="147"/>
      <c r="F58" s="30" t="s">
        <v>24</v>
      </c>
      <c r="G58" s="31">
        <v>13</v>
      </c>
      <c r="H58" s="31">
        <v>3600</v>
      </c>
      <c r="I58" s="64">
        <f>G58*H58/(G5)</f>
        <v>13</v>
      </c>
      <c r="J58" s="150"/>
      <c r="K58" s="153"/>
    </row>
    <row r="59" spans="2:11" ht="14.45" customHeight="1" x14ac:dyDescent="0.3">
      <c r="B59" s="2"/>
      <c r="C59" s="111"/>
      <c r="D59" s="144"/>
      <c r="E59" s="147"/>
      <c r="F59" s="30" t="s">
        <v>19</v>
      </c>
      <c r="G59" s="31">
        <v>20</v>
      </c>
      <c r="H59" s="31">
        <v>60</v>
      </c>
      <c r="I59" s="64">
        <f>G59*H59/(G5)</f>
        <v>0.33333333333333331</v>
      </c>
      <c r="J59" s="150"/>
      <c r="K59" s="153"/>
    </row>
    <row r="60" spans="2:11" x14ac:dyDescent="0.3">
      <c r="B60" s="2"/>
      <c r="C60" s="111"/>
      <c r="D60" s="144"/>
      <c r="E60" s="147"/>
      <c r="F60" s="30" t="s">
        <v>25</v>
      </c>
      <c r="G60" s="31">
        <v>685</v>
      </c>
      <c r="H60" s="31">
        <v>10</v>
      </c>
      <c r="I60" s="64">
        <f>G60*H60/(G5)</f>
        <v>1.9027777777777777</v>
      </c>
      <c r="J60" s="150"/>
      <c r="K60" s="153"/>
    </row>
    <row r="61" spans="2:11" ht="15" customHeight="1" x14ac:dyDescent="0.3">
      <c r="B61" s="2"/>
      <c r="C61" s="111"/>
      <c r="D61" s="144"/>
      <c r="E61" s="147"/>
      <c r="F61" s="30" t="s">
        <v>72</v>
      </c>
      <c r="G61" s="31">
        <v>6</v>
      </c>
      <c r="H61" s="31">
        <v>3600</v>
      </c>
      <c r="I61" s="64">
        <f>G61*H61/(G5)</f>
        <v>6</v>
      </c>
      <c r="J61" s="150"/>
      <c r="K61" s="153"/>
    </row>
    <row r="62" spans="2:11" ht="17.25" thickBot="1" x14ac:dyDescent="0.35">
      <c r="B62" s="2"/>
      <c r="C62" s="112"/>
      <c r="D62" s="145"/>
      <c r="E62" s="148"/>
      <c r="F62" s="32" t="s">
        <v>44</v>
      </c>
      <c r="G62" s="33">
        <v>0</v>
      </c>
      <c r="H62" s="33">
        <v>3600</v>
      </c>
      <c r="I62" s="65">
        <f>G62*H62/(G5)</f>
        <v>0</v>
      </c>
      <c r="J62" s="151"/>
      <c r="K62" s="154"/>
    </row>
    <row r="66" spans="5:10" x14ac:dyDescent="0.3">
      <c r="E66" s="104" t="s">
        <v>47</v>
      </c>
      <c r="F66" s="96"/>
      <c r="G66" s="96"/>
      <c r="H66" s="96"/>
      <c r="I66" s="96"/>
      <c r="J66" s="96"/>
    </row>
    <row r="67" spans="5:10" x14ac:dyDescent="0.3">
      <c r="E67" s="96"/>
      <c r="F67" s="96"/>
      <c r="G67" s="96"/>
      <c r="H67" s="96"/>
      <c r="I67" s="96"/>
      <c r="J67" s="96"/>
    </row>
    <row r="68" spans="5:10" x14ac:dyDescent="0.3">
      <c r="E68" s="96"/>
      <c r="F68" s="96"/>
      <c r="G68" s="96"/>
      <c r="H68" s="96"/>
      <c r="I68" s="96"/>
      <c r="J68" s="96"/>
    </row>
    <row r="69" spans="5:10" x14ac:dyDescent="0.3">
      <c r="E69" s="96"/>
      <c r="F69" s="96"/>
      <c r="G69" s="96"/>
      <c r="H69" s="96"/>
      <c r="I69" s="96"/>
      <c r="J69" s="96"/>
    </row>
    <row r="70" spans="5:10" x14ac:dyDescent="0.3">
      <c r="E70" s="96"/>
      <c r="F70" s="96"/>
      <c r="G70" s="96"/>
      <c r="H70" s="96"/>
      <c r="I70" s="96"/>
      <c r="J70" s="96"/>
    </row>
    <row r="71" spans="5:10" x14ac:dyDescent="0.3">
      <c r="E71" s="96"/>
      <c r="F71" s="96"/>
      <c r="G71" s="96"/>
      <c r="H71" s="96"/>
      <c r="I71" s="96"/>
      <c r="J71" s="96"/>
    </row>
    <row r="72" spans="5:10" x14ac:dyDescent="0.3">
      <c r="E72" s="96"/>
      <c r="F72" s="96"/>
      <c r="G72" s="96"/>
      <c r="H72" s="96"/>
      <c r="I72" s="96"/>
      <c r="J72" s="96"/>
    </row>
    <row r="73" spans="5:10" x14ac:dyDescent="0.3">
      <c r="E73" s="96"/>
      <c r="F73" s="96"/>
      <c r="G73" s="96"/>
      <c r="H73" s="96"/>
      <c r="I73" s="96"/>
      <c r="J73" s="96"/>
    </row>
    <row r="74" spans="5:10" x14ac:dyDescent="0.3">
      <c r="E74" s="96"/>
      <c r="F74" s="96"/>
      <c r="G74" s="96"/>
      <c r="H74" s="96"/>
      <c r="I74" s="96"/>
      <c r="J74" s="96"/>
    </row>
    <row r="75" spans="5:10" x14ac:dyDescent="0.3">
      <c r="E75" s="96"/>
      <c r="F75" s="96"/>
      <c r="G75" s="96"/>
      <c r="H75" s="96"/>
      <c r="I75" s="96"/>
      <c r="J75" s="96"/>
    </row>
  </sheetData>
  <sheetProtection algorithmName="SHA-512" hashValue="3zI95Cakdq0KdC7RoEaifoHF5Mi7QBHOscJ0l9y/vQPFl+eT624rOEvFxmdcx7QkXC1eTk34REzCLdaZPjQfAQ==" saltValue="7STmwilF7VZDyH9IipHsEA==" spinCount="100000" sheet="1" objects="1" scenarios="1"/>
  <mergeCells count="30">
    <mergeCell ref="C46:C62"/>
    <mergeCell ref="D46:D62"/>
    <mergeCell ref="E54:E62"/>
    <mergeCell ref="J54:J62"/>
    <mergeCell ref="K54:K62"/>
    <mergeCell ref="E46:E53"/>
    <mergeCell ref="J46:J53"/>
    <mergeCell ref="K46:K53"/>
    <mergeCell ref="J22:J29"/>
    <mergeCell ref="K22:K29"/>
    <mergeCell ref="J30:J38"/>
    <mergeCell ref="K30:K38"/>
    <mergeCell ref="J39:J45"/>
    <mergeCell ref="K39:K45"/>
    <mergeCell ref="E17:K17"/>
    <mergeCell ref="E1:H1"/>
    <mergeCell ref="E66:J75"/>
    <mergeCell ref="C5:D5"/>
    <mergeCell ref="I3:K3"/>
    <mergeCell ref="I4:K4"/>
    <mergeCell ref="I5:K5"/>
    <mergeCell ref="I6:K6"/>
    <mergeCell ref="F3:G3"/>
    <mergeCell ref="C3:D3"/>
    <mergeCell ref="C4:D4"/>
    <mergeCell ref="C22:C45"/>
    <mergeCell ref="D22:D45"/>
    <mergeCell ref="E22:E29"/>
    <mergeCell ref="E30:E38"/>
    <mergeCell ref="E39:E45"/>
  </mergeCells>
  <pageMargins left="0.7" right="0.7" top="0.75" bottom="0.75" header="0.3" footer="0.3"/>
  <pageSetup paperSize="9" orientation="portrait" r:id="rId1"/>
  <ignoredErrors>
    <ignoredError sqref="L4 L6 G5 K14"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A49" zoomScale="55" zoomScaleNormal="55" workbookViewId="0">
      <selection activeCell="E16" sqref="E16:K16"/>
    </sheetView>
  </sheetViews>
  <sheetFormatPr defaultRowHeight="16.5" x14ac:dyDescent="0.3"/>
  <cols>
    <col min="2" max="2" width="27.375" customWidth="1"/>
    <col min="3" max="3" width="12.5" bestFit="1" customWidth="1"/>
    <col min="4" max="4" width="34.375" bestFit="1" customWidth="1"/>
    <col min="5" max="5" width="32.375" customWidth="1"/>
    <col min="6" max="6" width="33.75" customWidth="1"/>
    <col min="7" max="7" width="22.5" bestFit="1" customWidth="1"/>
    <col min="8" max="9" width="22.5" customWidth="1"/>
    <col min="10" max="10" width="22.5" style="1" customWidth="1"/>
    <col min="11" max="11" width="17.25" bestFit="1" customWidth="1"/>
    <col min="12" max="12" width="18.125" customWidth="1"/>
  </cols>
  <sheetData>
    <row r="1" spans="1:12" ht="21" x14ac:dyDescent="0.35">
      <c r="E1" s="158" t="s">
        <v>36</v>
      </c>
      <c r="F1" s="158"/>
      <c r="G1" s="158"/>
      <c r="H1" s="158"/>
    </row>
    <row r="3" spans="1:12" x14ac:dyDescent="0.3">
      <c r="A3" s="2"/>
      <c r="B3" s="4" t="s">
        <v>2</v>
      </c>
      <c r="C3" s="105" t="s">
        <v>30</v>
      </c>
      <c r="D3" s="106"/>
      <c r="E3" s="5"/>
      <c r="F3" s="108" t="s">
        <v>12</v>
      </c>
      <c r="G3" s="109"/>
      <c r="H3" s="3"/>
      <c r="I3" s="107" t="s">
        <v>20</v>
      </c>
      <c r="J3" s="107"/>
      <c r="K3" s="107"/>
      <c r="L3" s="40">
        <v>3</v>
      </c>
    </row>
    <row r="4" spans="1:12" x14ac:dyDescent="0.3">
      <c r="A4" s="2"/>
      <c r="B4" s="4" t="s">
        <v>9</v>
      </c>
      <c r="C4" s="105" t="s">
        <v>31</v>
      </c>
      <c r="D4" s="106"/>
      <c r="E4" s="5"/>
      <c r="F4" s="6" t="s">
        <v>57</v>
      </c>
      <c r="G4" s="6" t="s">
        <v>8</v>
      </c>
      <c r="H4" s="3"/>
      <c r="I4" s="107" t="s">
        <v>14</v>
      </c>
      <c r="J4" s="107"/>
      <c r="K4" s="107"/>
      <c r="L4" s="7">
        <f>(100-L3)/100</f>
        <v>0.97</v>
      </c>
    </row>
    <row r="5" spans="1:12" x14ac:dyDescent="0.3">
      <c r="A5" s="2"/>
      <c r="B5" s="4" t="s">
        <v>34</v>
      </c>
      <c r="C5" s="105" t="s">
        <v>35</v>
      </c>
      <c r="D5" s="106"/>
      <c r="E5" s="8"/>
      <c r="F5" s="10">
        <v>1</v>
      </c>
      <c r="G5" s="10">
        <f>F5*60*60</f>
        <v>3600</v>
      </c>
      <c r="H5" s="11"/>
      <c r="I5" s="107" t="s">
        <v>29</v>
      </c>
      <c r="J5" s="107"/>
      <c r="K5" s="107"/>
      <c r="L5" s="41">
        <v>80</v>
      </c>
    </row>
    <row r="6" spans="1:12" x14ac:dyDescent="0.3">
      <c r="A6" s="2"/>
      <c r="B6" s="4" t="s">
        <v>33</v>
      </c>
      <c r="C6" s="12">
        <v>1.5</v>
      </c>
      <c r="D6" s="12" t="s">
        <v>5</v>
      </c>
      <c r="E6" s="8"/>
      <c r="F6" s="13"/>
      <c r="G6" s="13"/>
      <c r="H6" s="3"/>
      <c r="I6" s="107" t="s">
        <v>13</v>
      </c>
      <c r="J6" s="107"/>
      <c r="K6" s="107"/>
      <c r="L6" s="7">
        <f>C7*(L5/100)</f>
        <v>1200</v>
      </c>
    </row>
    <row r="7" spans="1:12" x14ac:dyDescent="0.3">
      <c r="A7" s="2"/>
      <c r="B7" s="4" t="s">
        <v>32</v>
      </c>
      <c r="C7" s="14">
        <v>1500</v>
      </c>
      <c r="D7" s="12" t="s">
        <v>3</v>
      </c>
      <c r="E7" s="2"/>
      <c r="F7" s="2"/>
      <c r="G7" s="2"/>
      <c r="H7" s="2"/>
      <c r="I7" s="2"/>
      <c r="J7" s="3"/>
      <c r="K7" s="2"/>
      <c r="L7" s="2"/>
    </row>
    <row r="8" spans="1:12" x14ac:dyDescent="0.3">
      <c r="A8" s="2"/>
      <c r="B8" s="2"/>
      <c r="C8" s="2"/>
      <c r="D8" s="2"/>
      <c r="E8" s="2"/>
      <c r="F8" s="2"/>
      <c r="G8" s="2"/>
      <c r="H8" s="2"/>
      <c r="I8" s="2"/>
      <c r="J8" s="3"/>
      <c r="K8" s="2"/>
      <c r="L8" s="2"/>
    </row>
    <row r="9" spans="1:12" x14ac:dyDescent="0.3">
      <c r="A9" s="2"/>
      <c r="B9" s="2"/>
      <c r="C9" s="2"/>
      <c r="D9" s="2"/>
      <c r="E9" s="2"/>
      <c r="F9" s="2"/>
      <c r="G9" s="2"/>
      <c r="H9" s="2"/>
      <c r="I9" s="2"/>
      <c r="J9" s="3"/>
      <c r="K9" s="2"/>
      <c r="L9" s="2"/>
    </row>
    <row r="10" spans="1:12" x14ac:dyDescent="0.3">
      <c r="A10" s="2"/>
      <c r="B10" s="2"/>
      <c r="C10" s="2"/>
      <c r="D10" s="2"/>
      <c r="E10" s="2"/>
      <c r="F10" s="2"/>
      <c r="G10" s="2"/>
      <c r="H10" s="2"/>
      <c r="I10" s="2"/>
      <c r="J10" s="3"/>
      <c r="K10" s="2"/>
      <c r="L10" s="2"/>
    </row>
    <row r="11" spans="1:12" x14ac:dyDescent="0.3">
      <c r="A11" s="2"/>
      <c r="B11" s="2"/>
      <c r="C11" s="2"/>
      <c r="D11" s="2"/>
      <c r="E11" s="2"/>
      <c r="F11" s="2"/>
      <c r="G11" s="2"/>
      <c r="H11" s="2"/>
      <c r="I11" s="2"/>
      <c r="J11" s="3"/>
      <c r="K11" s="2"/>
      <c r="L11" s="2"/>
    </row>
    <row r="12" spans="1:12" ht="82.5" x14ac:dyDescent="0.3">
      <c r="A12" s="2"/>
      <c r="B12" s="2"/>
      <c r="C12" s="2"/>
      <c r="D12" s="2"/>
      <c r="E12" s="76" t="s">
        <v>65</v>
      </c>
      <c r="F12" s="76" t="s">
        <v>66</v>
      </c>
      <c r="G12" s="76" t="s">
        <v>67</v>
      </c>
      <c r="H12" s="76" t="s">
        <v>68</v>
      </c>
      <c r="I12" s="76" t="s">
        <v>69</v>
      </c>
      <c r="J12" s="76" t="s">
        <v>70</v>
      </c>
      <c r="K12" s="77" t="s">
        <v>71</v>
      </c>
      <c r="L12" s="2"/>
    </row>
    <row r="13" spans="1:12" ht="37.5" x14ac:dyDescent="0.3">
      <c r="A13" s="2"/>
      <c r="B13" s="2"/>
      <c r="C13" s="2"/>
      <c r="D13" s="2"/>
      <c r="E13" s="82" t="s">
        <v>64</v>
      </c>
      <c r="F13" s="75" t="s">
        <v>63</v>
      </c>
      <c r="G13" s="74">
        <v>0.06</v>
      </c>
      <c r="H13" s="74">
        <v>3600</v>
      </c>
      <c r="I13" s="74">
        <f>G13*H13/G5</f>
        <v>0.06</v>
      </c>
      <c r="J13" s="74">
        <f>I13*24*365</f>
        <v>525.6</v>
      </c>
      <c r="K13" s="74">
        <f>(L6*L4)-J13</f>
        <v>638.4</v>
      </c>
      <c r="L13" s="2"/>
    </row>
    <row r="14" spans="1:12" ht="18.75" x14ac:dyDescent="0.3">
      <c r="A14" s="2"/>
      <c r="B14" s="2"/>
      <c r="C14" s="2"/>
      <c r="D14" s="2"/>
      <c r="E14" s="83"/>
      <c r="F14" s="84"/>
      <c r="G14" s="13"/>
      <c r="H14" s="13"/>
      <c r="I14" s="13"/>
      <c r="J14" s="13"/>
      <c r="K14" s="13"/>
      <c r="L14" s="2"/>
    </row>
    <row r="15" spans="1:12" ht="18.75" x14ac:dyDescent="0.3">
      <c r="A15" s="2"/>
      <c r="B15" s="2"/>
      <c r="C15" s="2"/>
      <c r="D15" s="2"/>
      <c r="E15" s="83"/>
      <c r="F15" s="84"/>
      <c r="G15" s="13"/>
      <c r="H15" s="13"/>
      <c r="I15" s="13"/>
      <c r="J15" s="13"/>
      <c r="K15" s="13"/>
      <c r="L15" s="2"/>
    </row>
    <row r="16" spans="1:12" ht="50.45" customHeight="1" x14ac:dyDescent="0.3">
      <c r="A16" s="2"/>
      <c r="B16" s="2"/>
      <c r="C16" s="2"/>
      <c r="D16" s="2"/>
      <c r="E16" s="159" t="s">
        <v>79</v>
      </c>
      <c r="F16" s="160"/>
      <c r="G16" s="160"/>
      <c r="H16" s="160"/>
      <c r="I16" s="160"/>
      <c r="J16" s="160"/>
      <c r="K16" s="161"/>
      <c r="L16" s="2"/>
    </row>
    <row r="17" spans="2:12" ht="18.75" x14ac:dyDescent="0.3">
      <c r="B17" s="2"/>
      <c r="C17" s="66"/>
      <c r="D17" s="66"/>
      <c r="E17" s="78"/>
      <c r="F17" s="79"/>
      <c r="G17" s="80"/>
      <c r="H17" s="80"/>
      <c r="I17" s="80"/>
      <c r="J17" s="80"/>
      <c r="K17" s="13"/>
      <c r="L17" s="2"/>
    </row>
    <row r="20" spans="2:12" ht="17.25" thickBot="1" x14ac:dyDescent="0.35"/>
    <row r="21" spans="2:12" ht="42" customHeight="1" thickBot="1" x14ac:dyDescent="0.35">
      <c r="B21" s="2"/>
      <c r="C21" s="68" t="s">
        <v>0</v>
      </c>
      <c r="D21" s="69" t="s">
        <v>16</v>
      </c>
      <c r="E21" s="70" t="s">
        <v>17</v>
      </c>
      <c r="F21" s="70" t="s">
        <v>1</v>
      </c>
      <c r="G21" s="71" t="s">
        <v>4</v>
      </c>
      <c r="H21" s="72" t="s">
        <v>6</v>
      </c>
      <c r="I21" s="37" t="s">
        <v>11</v>
      </c>
      <c r="J21" s="38" t="s">
        <v>10</v>
      </c>
      <c r="K21" s="39" t="s">
        <v>42</v>
      </c>
    </row>
    <row r="22" spans="2:12" ht="29.45" customHeight="1" x14ac:dyDescent="0.3">
      <c r="B22" s="2"/>
      <c r="C22" s="110">
        <v>1</v>
      </c>
      <c r="D22" s="113" t="s">
        <v>15</v>
      </c>
      <c r="E22" s="116" t="s">
        <v>22</v>
      </c>
      <c r="F22" s="15" t="s">
        <v>37</v>
      </c>
      <c r="G22" s="16">
        <v>140</v>
      </c>
      <c r="H22" s="16">
        <v>30</v>
      </c>
      <c r="I22" s="51">
        <f>G22*H22/(G5)</f>
        <v>1.1666666666666667</v>
      </c>
      <c r="J22" s="125">
        <f>I22+I23+I24+I25+I26+I27+I28+I29</f>
        <v>1.9666666666666668</v>
      </c>
      <c r="K22" s="128">
        <f>K13/J22</f>
        <v>324.61016949152537</v>
      </c>
    </row>
    <row r="23" spans="2:12" ht="28.5" x14ac:dyDescent="0.3">
      <c r="B23" s="2"/>
      <c r="C23" s="111"/>
      <c r="D23" s="114"/>
      <c r="E23" s="117"/>
      <c r="F23" s="17" t="s">
        <v>38</v>
      </c>
      <c r="G23" s="16">
        <v>0</v>
      </c>
      <c r="H23" s="16">
        <v>3570</v>
      </c>
      <c r="I23" s="51">
        <f>G23*H23/(G5)</f>
        <v>0</v>
      </c>
      <c r="J23" s="126"/>
      <c r="K23" s="129"/>
    </row>
    <row r="24" spans="2:12" ht="28.5" x14ac:dyDescent="0.3">
      <c r="B24" s="2"/>
      <c r="C24" s="111"/>
      <c r="D24" s="114"/>
      <c r="E24" s="117"/>
      <c r="F24" s="18" t="s">
        <v>39</v>
      </c>
      <c r="G24" s="19">
        <v>0</v>
      </c>
      <c r="H24" s="19">
        <v>3600</v>
      </c>
      <c r="I24" s="52">
        <f>G24*H24/G5</f>
        <v>0</v>
      </c>
      <c r="J24" s="126"/>
      <c r="K24" s="129"/>
    </row>
    <row r="25" spans="2:12" ht="20.45" customHeight="1" x14ac:dyDescent="0.3">
      <c r="B25" s="2"/>
      <c r="C25" s="111"/>
      <c r="D25" s="114"/>
      <c r="E25" s="117"/>
      <c r="F25" s="18" t="s">
        <v>45</v>
      </c>
      <c r="G25" s="19">
        <v>0</v>
      </c>
      <c r="H25" s="19">
        <v>3600</v>
      </c>
      <c r="I25" s="52">
        <f>G25*H25/G5</f>
        <v>0</v>
      </c>
      <c r="J25" s="126"/>
      <c r="K25" s="129"/>
    </row>
    <row r="26" spans="2:12" ht="20.45" customHeight="1" x14ac:dyDescent="0.3">
      <c r="B26" s="2"/>
      <c r="C26" s="111"/>
      <c r="D26" s="114"/>
      <c r="E26" s="117"/>
      <c r="F26" s="18" t="s">
        <v>19</v>
      </c>
      <c r="G26" s="19">
        <v>20</v>
      </c>
      <c r="H26" s="19">
        <v>60</v>
      </c>
      <c r="I26" s="52">
        <f>G26*H26/G5</f>
        <v>0.33333333333333331</v>
      </c>
      <c r="J26" s="126"/>
      <c r="K26" s="129"/>
    </row>
    <row r="27" spans="2:12" ht="26.45" customHeight="1" x14ac:dyDescent="0.3">
      <c r="B27" s="2"/>
      <c r="C27" s="111"/>
      <c r="D27" s="114"/>
      <c r="E27" s="117"/>
      <c r="F27" s="18" t="s">
        <v>25</v>
      </c>
      <c r="G27" s="19">
        <v>150</v>
      </c>
      <c r="H27" s="19">
        <v>10</v>
      </c>
      <c r="I27" s="52">
        <f>G27*H27/G5</f>
        <v>0.41666666666666669</v>
      </c>
      <c r="J27" s="126"/>
      <c r="K27" s="129"/>
    </row>
    <row r="28" spans="2:12" ht="15" customHeight="1" x14ac:dyDescent="0.3">
      <c r="B28" s="2"/>
      <c r="C28" s="111"/>
      <c r="D28" s="114"/>
      <c r="E28" s="117"/>
      <c r="F28" s="19" t="s">
        <v>72</v>
      </c>
      <c r="G28" s="19">
        <v>6</v>
      </c>
      <c r="H28" s="19">
        <v>30</v>
      </c>
      <c r="I28" s="52">
        <f>G28*H28/G5</f>
        <v>0.05</v>
      </c>
      <c r="J28" s="126"/>
      <c r="K28" s="129"/>
    </row>
    <row r="29" spans="2:12" ht="28.5" customHeight="1" thickBot="1" x14ac:dyDescent="0.35">
      <c r="B29" s="2"/>
      <c r="C29" s="111"/>
      <c r="D29" s="114"/>
      <c r="E29" s="118"/>
      <c r="F29" s="20" t="s">
        <v>46</v>
      </c>
      <c r="G29" s="21">
        <v>0</v>
      </c>
      <c r="H29" s="21">
        <v>3600</v>
      </c>
      <c r="I29" s="53">
        <f>G29*H29/G5</f>
        <v>0</v>
      </c>
      <c r="J29" s="127"/>
      <c r="K29" s="130"/>
    </row>
    <row r="30" spans="2:12" ht="28.5" customHeight="1" x14ac:dyDescent="0.3">
      <c r="B30" s="2"/>
      <c r="C30" s="111"/>
      <c r="D30" s="114"/>
      <c r="E30" s="119" t="s">
        <v>23</v>
      </c>
      <c r="F30" s="35" t="s">
        <v>38</v>
      </c>
      <c r="G30" s="50">
        <v>0</v>
      </c>
      <c r="H30" s="50">
        <v>3600</v>
      </c>
      <c r="I30" s="67">
        <f>G30*H30/(G5)</f>
        <v>0</v>
      </c>
      <c r="J30" s="131">
        <f>I30+I31+I32+I33+I34+I35+I36+I37+I38</f>
        <v>1.8833333333333333</v>
      </c>
      <c r="K30" s="131">
        <f>K13/J30</f>
        <v>338.97345132743362</v>
      </c>
    </row>
    <row r="31" spans="2:12" ht="30" x14ac:dyDescent="0.3">
      <c r="B31" s="2"/>
      <c r="C31" s="111"/>
      <c r="D31" s="114"/>
      <c r="E31" s="120"/>
      <c r="F31" s="36" t="s">
        <v>40</v>
      </c>
      <c r="G31" s="36">
        <v>80</v>
      </c>
      <c r="H31" s="36">
        <v>30</v>
      </c>
      <c r="I31" s="55">
        <f>G31*H31/(G5)</f>
        <v>0.66666666666666663</v>
      </c>
      <c r="J31" s="132"/>
      <c r="K31" s="132"/>
    </row>
    <row r="32" spans="2:12" ht="30" x14ac:dyDescent="0.3">
      <c r="B32" s="2"/>
      <c r="C32" s="111"/>
      <c r="D32" s="114"/>
      <c r="E32" s="120"/>
      <c r="F32" s="36" t="s">
        <v>39</v>
      </c>
      <c r="G32" s="36">
        <v>50</v>
      </c>
      <c r="H32" s="36">
        <v>30</v>
      </c>
      <c r="I32" s="55">
        <f>G32*H32/(G5)</f>
        <v>0.41666666666666669</v>
      </c>
      <c r="J32" s="132"/>
      <c r="K32" s="132"/>
    </row>
    <row r="33" spans="2:11" ht="30" x14ac:dyDescent="0.3">
      <c r="B33" s="2"/>
      <c r="C33" s="111"/>
      <c r="D33" s="114"/>
      <c r="E33" s="120"/>
      <c r="F33" s="36" t="s">
        <v>43</v>
      </c>
      <c r="G33" s="36">
        <v>0</v>
      </c>
      <c r="H33" s="36">
        <v>3540</v>
      </c>
      <c r="I33" s="55">
        <f>G33*H33/(G5)</f>
        <v>0</v>
      </c>
      <c r="J33" s="132"/>
      <c r="K33" s="132"/>
    </row>
    <row r="34" spans="2:11" ht="27" customHeight="1" x14ac:dyDescent="0.3">
      <c r="B34" s="2"/>
      <c r="C34" s="111"/>
      <c r="D34" s="114"/>
      <c r="E34" s="120"/>
      <c r="F34" s="36" t="s">
        <v>24</v>
      </c>
      <c r="G34" s="36">
        <v>0</v>
      </c>
      <c r="H34" s="36">
        <v>3600</v>
      </c>
      <c r="I34" s="55">
        <f>G34*H34/(G5)</f>
        <v>0</v>
      </c>
      <c r="J34" s="132"/>
      <c r="K34" s="132"/>
    </row>
    <row r="35" spans="2:11" ht="15" customHeight="1" x14ac:dyDescent="0.3">
      <c r="B35" s="2"/>
      <c r="C35" s="111"/>
      <c r="D35" s="114"/>
      <c r="E35" s="120"/>
      <c r="F35" s="36" t="s">
        <v>19</v>
      </c>
      <c r="G35" s="36">
        <v>20</v>
      </c>
      <c r="H35" s="36">
        <v>60</v>
      </c>
      <c r="I35" s="55">
        <f>G35*H35/(G5)</f>
        <v>0.33333333333333331</v>
      </c>
      <c r="J35" s="132"/>
      <c r="K35" s="132"/>
    </row>
    <row r="36" spans="2:11" ht="14.45" customHeight="1" x14ac:dyDescent="0.3">
      <c r="B36" s="2"/>
      <c r="C36" s="111"/>
      <c r="D36" s="114"/>
      <c r="E36" s="120"/>
      <c r="F36" s="36" t="s">
        <v>25</v>
      </c>
      <c r="G36" s="36">
        <v>150</v>
      </c>
      <c r="H36" s="36">
        <v>10</v>
      </c>
      <c r="I36" s="55">
        <f>G36*H36/(G5)</f>
        <v>0.41666666666666669</v>
      </c>
      <c r="J36" s="132"/>
      <c r="K36" s="132"/>
    </row>
    <row r="37" spans="2:11" x14ac:dyDescent="0.3">
      <c r="B37" s="2"/>
      <c r="C37" s="111"/>
      <c r="D37" s="114"/>
      <c r="E37" s="120"/>
      <c r="F37" s="36" t="s">
        <v>72</v>
      </c>
      <c r="G37" s="36">
        <v>6</v>
      </c>
      <c r="H37" s="36">
        <v>30</v>
      </c>
      <c r="I37" s="55">
        <f>G37*H37/(G5)</f>
        <v>0.05</v>
      </c>
      <c r="J37" s="132"/>
      <c r="K37" s="132"/>
    </row>
    <row r="38" spans="2:11" ht="15" customHeight="1" thickBot="1" x14ac:dyDescent="0.35">
      <c r="B38" s="2"/>
      <c r="C38" s="111"/>
      <c r="D38" s="114"/>
      <c r="E38" s="121"/>
      <c r="F38" s="36" t="s">
        <v>46</v>
      </c>
      <c r="G38" s="36">
        <v>0</v>
      </c>
      <c r="H38" s="36">
        <v>3600</v>
      </c>
      <c r="I38" s="55">
        <f>G38*H38/(G5)</f>
        <v>0</v>
      </c>
      <c r="J38" s="133"/>
      <c r="K38" s="133"/>
    </row>
    <row r="39" spans="2:11" ht="30" x14ac:dyDescent="0.3">
      <c r="B39" s="2"/>
      <c r="C39" s="111"/>
      <c r="D39" s="114"/>
      <c r="E39" s="122" t="s">
        <v>55</v>
      </c>
      <c r="F39" s="22" t="s">
        <v>38</v>
      </c>
      <c r="G39" s="23">
        <v>0</v>
      </c>
      <c r="H39" s="23">
        <v>3600</v>
      </c>
      <c r="I39" s="57">
        <f>G39*H39/(G5)</f>
        <v>0</v>
      </c>
      <c r="J39" s="137">
        <f>I39+I40+I41+I42+I43+I44+I45</f>
        <v>0.90833333333333344</v>
      </c>
      <c r="K39" s="140">
        <f>K13/J39</f>
        <v>702.82568807339442</v>
      </c>
    </row>
    <row r="40" spans="2:11" ht="28.5" customHeight="1" x14ac:dyDescent="0.3">
      <c r="B40" s="2"/>
      <c r="C40" s="111"/>
      <c r="D40" s="114"/>
      <c r="E40" s="123"/>
      <c r="F40" s="24" t="s">
        <v>39</v>
      </c>
      <c r="G40" s="25">
        <v>0</v>
      </c>
      <c r="H40" s="25">
        <v>3600</v>
      </c>
      <c r="I40" s="58">
        <f>G40*H40/(G5)</f>
        <v>0</v>
      </c>
      <c r="J40" s="138"/>
      <c r="K40" s="141"/>
    </row>
    <row r="41" spans="2:11" ht="30" x14ac:dyDescent="0.3">
      <c r="B41" s="2"/>
      <c r="C41" s="111"/>
      <c r="D41" s="114"/>
      <c r="E41" s="123"/>
      <c r="F41" s="24" t="s">
        <v>41</v>
      </c>
      <c r="G41" s="25">
        <v>13</v>
      </c>
      <c r="H41" s="25">
        <v>30</v>
      </c>
      <c r="I41" s="58">
        <f>G41*H41/(G5)</f>
        <v>0.10833333333333334</v>
      </c>
      <c r="J41" s="138"/>
      <c r="K41" s="141"/>
    </row>
    <row r="42" spans="2:11" ht="28.5" customHeight="1" x14ac:dyDescent="0.3">
      <c r="B42" s="2"/>
      <c r="C42" s="111"/>
      <c r="D42" s="114"/>
      <c r="E42" s="123"/>
      <c r="F42" s="24" t="s">
        <v>19</v>
      </c>
      <c r="G42" s="25">
        <v>20</v>
      </c>
      <c r="H42" s="25">
        <v>60</v>
      </c>
      <c r="I42" s="58">
        <f>G42*H42/(G5)</f>
        <v>0.33333333333333331</v>
      </c>
      <c r="J42" s="138"/>
      <c r="K42" s="141"/>
    </row>
    <row r="43" spans="2:11" x14ac:dyDescent="0.3">
      <c r="B43" s="2"/>
      <c r="C43" s="111"/>
      <c r="D43" s="114"/>
      <c r="E43" s="123"/>
      <c r="F43" s="24" t="s">
        <v>25</v>
      </c>
      <c r="G43" s="25">
        <v>150</v>
      </c>
      <c r="H43" s="25">
        <v>10</v>
      </c>
      <c r="I43" s="58">
        <f>G43*H43/(G5)</f>
        <v>0.41666666666666669</v>
      </c>
      <c r="J43" s="138"/>
      <c r="K43" s="141"/>
    </row>
    <row r="44" spans="2:11" x14ac:dyDescent="0.3">
      <c r="B44" s="2"/>
      <c r="C44" s="111"/>
      <c r="D44" s="114"/>
      <c r="E44" s="123"/>
      <c r="F44" s="24" t="s">
        <v>72</v>
      </c>
      <c r="G44" s="25">
        <v>6</v>
      </c>
      <c r="H44" s="25">
        <v>30</v>
      </c>
      <c r="I44" s="58">
        <f>G44*H44/(G5)</f>
        <v>0.05</v>
      </c>
      <c r="J44" s="138"/>
      <c r="K44" s="141"/>
    </row>
    <row r="45" spans="2:11" ht="17.25" thickBot="1" x14ac:dyDescent="0.35">
      <c r="B45" s="2"/>
      <c r="C45" s="112"/>
      <c r="D45" s="115"/>
      <c r="E45" s="124"/>
      <c r="F45" s="26" t="s">
        <v>46</v>
      </c>
      <c r="G45" s="27">
        <v>0</v>
      </c>
      <c r="H45" s="27">
        <v>3600</v>
      </c>
      <c r="I45" s="59">
        <f>G45*H45/(G5)</f>
        <v>0</v>
      </c>
      <c r="J45" s="139"/>
      <c r="K45" s="142"/>
    </row>
    <row r="46" spans="2:11" ht="28.5" customHeight="1" x14ac:dyDescent="0.3">
      <c r="B46" s="2"/>
      <c r="C46" s="110">
        <v>2</v>
      </c>
      <c r="D46" s="143" t="s">
        <v>26</v>
      </c>
      <c r="E46" s="155" t="s">
        <v>28</v>
      </c>
      <c r="F46" s="34" t="s">
        <v>18</v>
      </c>
      <c r="G46" s="34">
        <v>140</v>
      </c>
      <c r="H46" s="34">
        <v>30</v>
      </c>
      <c r="I46" s="60">
        <f>G46*H46/(G5)</f>
        <v>1.1666666666666667</v>
      </c>
      <c r="J46" s="125">
        <f>I46+I47+I48+I49+I50+I51+I52+I53</f>
        <v>2.0749999999999997</v>
      </c>
      <c r="K46" s="125">
        <f>K13/J46</f>
        <v>307.66265060240966</v>
      </c>
    </row>
    <row r="47" spans="2:11" ht="25.5" customHeight="1" x14ac:dyDescent="0.3">
      <c r="B47" s="2"/>
      <c r="C47" s="111"/>
      <c r="D47" s="144"/>
      <c r="E47" s="156"/>
      <c r="F47" s="34" t="s">
        <v>38</v>
      </c>
      <c r="G47" s="34">
        <v>0</v>
      </c>
      <c r="H47" s="34">
        <v>3570</v>
      </c>
      <c r="I47" s="60">
        <f>G47*H47/(G5)</f>
        <v>0</v>
      </c>
      <c r="J47" s="126"/>
      <c r="K47" s="126"/>
    </row>
    <row r="48" spans="2:11" ht="30" x14ac:dyDescent="0.3">
      <c r="B48" s="2"/>
      <c r="C48" s="111"/>
      <c r="D48" s="144"/>
      <c r="E48" s="156"/>
      <c r="F48" s="34" t="s">
        <v>39</v>
      </c>
      <c r="G48" s="34">
        <v>0</v>
      </c>
      <c r="H48" s="34">
        <v>3600</v>
      </c>
      <c r="I48" s="60">
        <f>G48*H48/(G5)</f>
        <v>0</v>
      </c>
      <c r="J48" s="126"/>
      <c r="K48" s="126"/>
    </row>
    <row r="49" spans="2:11" ht="28.5" customHeight="1" x14ac:dyDescent="0.3">
      <c r="B49" s="2"/>
      <c r="C49" s="111"/>
      <c r="D49" s="144"/>
      <c r="E49" s="156"/>
      <c r="F49" s="34" t="s">
        <v>24</v>
      </c>
      <c r="G49" s="34">
        <v>13</v>
      </c>
      <c r="H49" s="34">
        <v>30</v>
      </c>
      <c r="I49" s="60">
        <f>G49*H49/(G5)</f>
        <v>0.10833333333333334</v>
      </c>
      <c r="J49" s="126"/>
      <c r="K49" s="126"/>
    </row>
    <row r="50" spans="2:11" ht="14.45" customHeight="1" x14ac:dyDescent="0.3">
      <c r="B50" s="2"/>
      <c r="C50" s="111"/>
      <c r="D50" s="144"/>
      <c r="E50" s="156"/>
      <c r="F50" s="34" t="s">
        <v>19</v>
      </c>
      <c r="G50" s="34">
        <v>20</v>
      </c>
      <c r="H50" s="34">
        <v>60</v>
      </c>
      <c r="I50" s="60">
        <f>G50*H50/(G5)</f>
        <v>0.33333333333333331</v>
      </c>
      <c r="J50" s="126"/>
      <c r="K50" s="126"/>
    </row>
    <row r="51" spans="2:11" ht="14.45" customHeight="1" x14ac:dyDescent="0.3">
      <c r="B51" s="2"/>
      <c r="C51" s="111"/>
      <c r="D51" s="144"/>
      <c r="E51" s="156"/>
      <c r="F51" s="34" t="s">
        <v>25</v>
      </c>
      <c r="G51" s="34">
        <v>150</v>
      </c>
      <c r="H51" s="34">
        <v>10</v>
      </c>
      <c r="I51" s="60">
        <f>G51*H51/(G5)</f>
        <v>0.41666666666666669</v>
      </c>
      <c r="J51" s="126"/>
      <c r="K51" s="126"/>
    </row>
    <row r="52" spans="2:11" x14ac:dyDescent="0.3">
      <c r="B52" s="2"/>
      <c r="C52" s="111"/>
      <c r="D52" s="144"/>
      <c r="E52" s="156"/>
      <c r="F52" s="34" t="s">
        <v>72</v>
      </c>
      <c r="G52" s="34">
        <v>6</v>
      </c>
      <c r="H52" s="34">
        <v>30</v>
      </c>
      <c r="I52" s="60">
        <f>G52*H52/(G5)</f>
        <v>0.05</v>
      </c>
      <c r="J52" s="126"/>
      <c r="K52" s="126"/>
    </row>
    <row r="53" spans="2:11" ht="26.45" customHeight="1" thickBot="1" x14ac:dyDescent="0.35">
      <c r="B53" s="2"/>
      <c r="C53" s="111"/>
      <c r="D53" s="144"/>
      <c r="E53" s="157"/>
      <c r="F53" s="34" t="s">
        <v>46</v>
      </c>
      <c r="G53" s="34">
        <v>0</v>
      </c>
      <c r="H53" s="34">
        <v>3600</v>
      </c>
      <c r="I53" s="60">
        <f>G53*H53/(G5)</f>
        <v>0</v>
      </c>
      <c r="J53" s="127"/>
      <c r="K53" s="127"/>
    </row>
    <row r="54" spans="2:11" ht="60" customHeight="1" x14ac:dyDescent="0.3">
      <c r="B54" s="2"/>
      <c r="C54" s="111"/>
      <c r="D54" s="144"/>
      <c r="E54" s="146" t="s">
        <v>27</v>
      </c>
      <c r="F54" s="28" t="s">
        <v>38</v>
      </c>
      <c r="G54" s="29">
        <v>0</v>
      </c>
      <c r="H54" s="29">
        <v>3600</v>
      </c>
      <c r="I54" s="63">
        <f>G54*H54/(G5)</f>
        <v>0</v>
      </c>
      <c r="J54" s="149">
        <f>I54+I55+I56+I57+I58+I59+I60+I61+I62</f>
        <v>1.9916666666666667</v>
      </c>
      <c r="K54" s="152">
        <f>K13/J54</f>
        <v>320.53556485355648</v>
      </c>
    </row>
    <row r="55" spans="2:11" ht="30" x14ac:dyDescent="0.3">
      <c r="B55" s="2"/>
      <c r="C55" s="111"/>
      <c r="D55" s="144"/>
      <c r="E55" s="147"/>
      <c r="F55" s="30" t="s">
        <v>40</v>
      </c>
      <c r="G55" s="31">
        <v>80</v>
      </c>
      <c r="H55" s="31">
        <v>30</v>
      </c>
      <c r="I55" s="64">
        <f>G55*H55/(G5)</f>
        <v>0.66666666666666663</v>
      </c>
      <c r="J55" s="150"/>
      <c r="K55" s="153"/>
    </row>
    <row r="56" spans="2:11" ht="30" x14ac:dyDescent="0.3">
      <c r="B56" s="2"/>
      <c r="C56" s="111"/>
      <c r="D56" s="144"/>
      <c r="E56" s="147"/>
      <c r="F56" s="30" t="s">
        <v>39</v>
      </c>
      <c r="G56" s="31">
        <v>50</v>
      </c>
      <c r="H56" s="31">
        <v>30</v>
      </c>
      <c r="I56" s="64">
        <f>G56*H56/(G5)</f>
        <v>0.41666666666666669</v>
      </c>
      <c r="J56" s="150"/>
      <c r="K56" s="153"/>
    </row>
    <row r="57" spans="2:11" ht="30" x14ac:dyDescent="0.3">
      <c r="B57" s="2"/>
      <c r="C57" s="111"/>
      <c r="D57" s="144"/>
      <c r="E57" s="147"/>
      <c r="F57" s="30" t="s">
        <v>43</v>
      </c>
      <c r="G57" s="31">
        <v>0</v>
      </c>
      <c r="H57" s="31">
        <v>3560</v>
      </c>
      <c r="I57" s="64">
        <f>G57*H57/(G5)</f>
        <v>0</v>
      </c>
      <c r="J57" s="150"/>
      <c r="K57" s="153"/>
    </row>
    <row r="58" spans="2:11" ht="30" x14ac:dyDescent="0.3">
      <c r="B58" s="2"/>
      <c r="C58" s="111"/>
      <c r="D58" s="144"/>
      <c r="E58" s="147"/>
      <c r="F58" s="30" t="s">
        <v>24</v>
      </c>
      <c r="G58" s="31">
        <v>13</v>
      </c>
      <c r="H58" s="31">
        <v>30</v>
      </c>
      <c r="I58" s="64">
        <f>G58*H58/(G5)</f>
        <v>0.10833333333333334</v>
      </c>
      <c r="J58" s="150"/>
      <c r="K58" s="153"/>
    </row>
    <row r="59" spans="2:11" ht="14.45" customHeight="1" x14ac:dyDescent="0.3">
      <c r="B59" s="2"/>
      <c r="C59" s="111"/>
      <c r="D59" s="144"/>
      <c r="E59" s="147"/>
      <c r="F59" s="30" t="s">
        <v>19</v>
      </c>
      <c r="G59" s="31">
        <v>20</v>
      </c>
      <c r="H59" s="31">
        <v>60</v>
      </c>
      <c r="I59" s="64">
        <f>G59*H59/(G5)</f>
        <v>0.33333333333333331</v>
      </c>
      <c r="J59" s="150"/>
      <c r="K59" s="153"/>
    </row>
    <row r="60" spans="2:11" x14ac:dyDescent="0.3">
      <c r="B60" s="2"/>
      <c r="C60" s="111"/>
      <c r="D60" s="144"/>
      <c r="E60" s="147"/>
      <c r="F60" s="30" t="s">
        <v>25</v>
      </c>
      <c r="G60" s="31">
        <v>150</v>
      </c>
      <c r="H60" s="31">
        <v>10</v>
      </c>
      <c r="I60" s="64">
        <f>G60*H60/(G5)</f>
        <v>0.41666666666666669</v>
      </c>
      <c r="J60" s="150"/>
      <c r="K60" s="153"/>
    </row>
    <row r="61" spans="2:11" ht="15" customHeight="1" x14ac:dyDescent="0.3">
      <c r="B61" s="2"/>
      <c r="C61" s="111"/>
      <c r="D61" s="144"/>
      <c r="E61" s="147"/>
      <c r="F61" s="30" t="s">
        <v>72</v>
      </c>
      <c r="G61" s="31">
        <v>6</v>
      </c>
      <c r="H61" s="31">
        <v>30</v>
      </c>
      <c r="I61" s="64">
        <f>G61*H61/(G5)</f>
        <v>0.05</v>
      </c>
      <c r="J61" s="150"/>
      <c r="K61" s="153"/>
    </row>
    <row r="62" spans="2:11" ht="17.25" thickBot="1" x14ac:dyDescent="0.35">
      <c r="B62" s="2"/>
      <c r="C62" s="112"/>
      <c r="D62" s="145"/>
      <c r="E62" s="148"/>
      <c r="F62" s="32" t="s">
        <v>46</v>
      </c>
      <c r="G62" s="33">
        <v>0</v>
      </c>
      <c r="H62" s="33">
        <v>3600</v>
      </c>
      <c r="I62" s="65">
        <f>G62*H62/(G5)</f>
        <v>0</v>
      </c>
      <c r="J62" s="151"/>
      <c r="K62" s="154"/>
    </row>
    <row r="66" spans="5:10" ht="14.45" customHeight="1" x14ac:dyDescent="0.3">
      <c r="E66" s="162" t="s">
        <v>56</v>
      </c>
      <c r="F66" s="162"/>
      <c r="G66" s="162"/>
      <c r="H66" s="162"/>
      <c r="I66" s="162"/>
      <c r="J66" s="162"/>
    </row>
    <row r="67" spans="5:10" ht="14.45" customHeight="1" x14ac:dyDescent="0.3">
      <c r="E67" s="163"/>
      <c r="F67" s="163"/>
      <c r="G67" s="163"/>
      <c r="H67" s="163"/>
      <c r="I67" s="163"/>
      <c r="J67" s="163"/>
    </row>
    <row r="68" spans="5:10" ht="14.45" customHeight="1" x14ac:dyDescent="0.3">
      <c r="E68" s="163"/>
      <c r="F68" s="163"/>
      <c r="G68" s="163"/>
      <c r="H68" s="163"/>
      <c r="I68" s="163"/>
      <c r="J68" s="163"/>
    </row>
    <row r="69" spans="5:10" ht="14.45" customHeight="1" x14ac:dyDescent="0.3">
      <c r="E69" s="163"/>
      <c r="F69" s="163"/>
      <c r="G69" s="163"/>
      <c r="H69" s="163"/>
      <c r="I69" s="163"/>
      <c r="J69" s="163"/>
    </row>
    <row r="70" spans="5:10" ht="14.45" customHeight="1" x14ac:dyDescent="0.3">
      <c r="E70" s="163"/>
      <c r="F70" s="163"/>
      <c r="G70" s="163"/>
      <c r="H70" s="163"/>
      <c r="I70" s="163"/>
      <c r="J70" s="163"/>
    </row>
    <row r="71" spans="5:10" ht="14.45" customHeight="1" x14ac:dyDescent="0.3">
      <c r="E71" s="163"/>
      <c r="F71" s="163"/>
      <c r="G71" s="163"/>
      <c r="H71" s="163"/>
      <c r="I71" s="163"/>
      <c r="J71" s="163"/>
    </row>
    <row r="72" spans="5:10" ht="14.45" customHeight="1" x14ac:dyDescent="0.3">
      <c r="E72" s="163"/>
      <c r="F72" s="163"/>
      <c r="G72" s="163"/>
      <c r="H72" s="163"/>
      <c r="I72" s="163"/>
      <c r="J72" s="163"/>
    </row>
    <row r="73" spans="5:10" ht="14.45" customHeight="1" x14ac:dyDescent="0.3">
      <c r="E73" s="163"/>
      <c r="F73" s="163"/>
      <c r="G73" s="163"/>
      <c r="H73" s="163"/>
      <c r="I73" s="163"/>
      <c r="J73" s="163"/>
    </row>
    <row r="74" spans="5:10" ht="14.45" customHeight="1" x14ac:dyDescent="0.3">
      <c r="E74" s="163"/>
      <c r="F74" s="163"/>
      <c r="G74" s="163"/>
      <c r="H74" s="163"/>
      <c r="I74" s="163"/>
      <c r="J74" s="163"/>
    </row>
    <row r="75" spans="5:10" ht="11.45" customHeight="1" x14ac:dyDescent="0.3">
      <c r="E75" s="163"/>
      <c r="F75" s="163"/>
      <c r="G75" s="163"/>
      <c r="H75" s="163"/>
      <c r="I75" s="163"/>
      <c r="J75" s="163"/>
    </row>
    <row r="76" spans="5:10" x14ac:dyDescent="0.3">
      <c r="E76" s="163"/>
      <c r="F76" s="163"/>
      <c r="G76" s="163"/>
      <c r="H76" s="163"/>
      <c r="I76" s="163"/>
      <c r="J76" s="163"/>
    </row>
  </sheetData>
  <sheetProtection algorithmName="SHA-512" hashValue="rjqDk6YhW1VgeTzGmui4+y5p9qfEf6SN0MO4EQiQ0yNaBRmf7B6/YjgPbjIArPBMZdhM94mMqXG/3l1axif0Ag==" saltValue="ELmd+v1LHeflekJYptskkg==" spinCount="100000" sheet="1" objects="1" scenarios="1"/>
  <mergeCells count="30">
    <mergeCell ref="E66:J76"/>
    <mergeCell ref="K30:K38"/>
    <mergeCell ref="E39:E45"/>
    <mergeCell ref="J39:J45"/>
    <mergeCell ref="K39:K45"/>
    <mergeCell ref="C46:C62"/>
    <mergeCell ref="D46:D62"/>
    <mergeCell ref="E46:E53"/>
    <mergeCell ref="J46:J53"/>
    <mergeCell ref="K46:K53"/>
    <mergeCell ref="E54:E62"/>
    <mergeCell ref="J54:J62"/>
    <mergeCell ref="K54:K62"/>
    <mergeCell ref="C5:D5"/>
    <mergeCell ref="I5:K5"/>
    <mergeCell ref="I6:K6"/>
    <mergeCell ref="C22:C45"/>
    <mergeCell ref="D22:D45"/>
    <mergeCell ref="E22:E29"/>
    <mergeCell ref="J22:J29"/>
    <mergeCell ref="K22:K29"/>
    <mergeCell ref="E30:E38"/>
    <mergeCell ref="J30:J38"/>
    <mergeCell ref="E16:K16"/>
    <mergeCell ref="E1:H1"/>
    <mergeCell ref="C3:D3"/>
    <mergeCell ref="F3:G3"/>
    <mergeCell ref="I3:K3"/>
    <mergeCell ref="C4:D4"/>
    <mergeCell ref="I4:K4"/>
  </mergeCells>
  <pageMargins left="0.7" right="0.7" top="0.75" bottom="0.75" header="0.3" footer="0.3"/>
  <pageSetup paperSize="9" orientation="portrait" r:id="rId1"/>
  <ignoredErrors>
    <ignoredError sqref="I30:J30 L4 L6 G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zoomScale="55" zoomScaleNormal="55" workbookViewId="0">
      <selection activeCell="L6" sqref="L6"/>
    </sheetView>
  </sheetViews>
  <sheetFormatPr defaultRowHeight="16.5" x14ac:dyDescent="0.3"/>
  <cols>
    <col min="2" max="2" width="27.375" customWidth="1"/>
    <col min="3" max="3" width="12.5" bestFit="1" customWidth="1"/>
    <col min="4" max="4" width="34.375" bestFit="1" customWidth="1"/>
    <col min="5" max="5" width="32.375" customWidth="1"/>
    <col min="6" max="6" width="33.75" customWidth="1"/>
    <col min="7" max="7" width="22.5" bestFit="1" customWidth="1"/>
    <col min="8" max="9" width="22.5" customWidth="1"/>
    <col min="10" max="10" width="22.5" style="1" customWidth="1"/>
    <col min="11" max="11" width="17.25" bestFit="1" customWidth="1"/>
    <col min="12" max="12" width="18.125" customWidth="1"/>
  </cols>
  <sheetData>
    <row r="1" spans="1:12" ht="21" x14ac:dyDescent="0.35">
      <c r="E1" s="158" t="s">
        <v>36</v>
      </c>
      <c r="F1" s="158"/>
      <c r="G1" s="158"/>
      <c r="H1" s="158"/>
    </row>
    <row r="2" spans="1:12" x14ac:dyDescent="0.3">
      <c r="A2" s="2"/>
      <c r="B2" s="2"/>
      <c r="C2" s="2"/>
      <c r="D2" s="2"/>
      <c r="E2" s="2"/>
      <c r="F2" s="2"/>
      <c r="G2" s="2"/>
      <c r="H2" s="2"/>
      <c r="I2" s="2"/>
      <c r="J2" s="3"/>
      <c r="K2" s="2"/>
      <c r="L2" s="2"/>
    </row>
    <row r="3" spans="1:12" x14ac:dyDescent="0.3">
      <c r="A3" s="2"/>
      <c r="B3" s="4" t="s">
        <v>2</v>
      </c>
      <c r="C3" s="105" t="s">
        <v>30</v>
      </c>
      <c r="D3" s="106"/>
      <c r="E3" s="5"/>
      <c r="F3" s="108" t="s">
        <v>12</v>
      </c>
      <c r="G3" s="109"/>
      <c r="H3" s="3"/>
      <c r="I3" s="107" t="s">
        <v>20</v>
      </c>
      <c r="J3" s="107"/>
      <c r="K3" s="107"/>
      <c r="L3" s="40">
        <v>3</v>
      </c>
    </row>
    <row r="4" spans="1:12" x14ac:dyDescent="0.3">
      <c r="A4" s="2"/>
      <c r="B4" s="4" t="s">
        <v>9</v>
      </c>
      <c r="C4" s="105" t="s">
        <v>31</v>
      </c>
      <c r="D4" s="106"/>
      <c r="E4" s="5"/>
      <c r="F4" s="6" t="s">
        <v>57</v>
      </c>
      <c r="G4" s="6" t="s">
        <v>8</v>
      </c>
      <c r="H4" s="3"/>
      <c r="I4" s="107" t="s">
        <v>14</v>
      </c>
      <c r="J4" s="107"/>
      <c r="K4" s="107"/>
      <c r="L4" s="7">
        <f>(100-L3)/100</f>
        <v>0.97</v>
      </c>
    </row>
    <row r="5" spans="1:12" x14ac:dyDescent="0.3">
      <c r="A5" s="2"/>
      <c r="B5" s="4" t="s">
        <v>34</v>
      </c>
      <c r="C5" s="105" t="s">
        <v>35</v>
      </c>
      <c r="D5" s="106"/>
      <c r="E5" s="8"/>
      <c r="F5" s="10">
        <v>1</v>
      </c>
      <c r="G5" s="10">
        <f>F5*60*60</f>
        <v>3600</v>
      </c>
      <c r="H5" s="11"/>
      <c r="I5" s="107" t="s">
        <v>29</v>
      </c>
      <c r="J5" s="107"/>
      <c r="K5" s="107"/>
      <c r="L5" s="41">
        <v>80</v>
      </c>
    </row>
    <row r="6" spans="1:12" x14ac:dyDescent="0.3">
      <c r="A6" s="2"/>
      <c r="B6" s="4" t="s">
        <v>33</v>
      </c>
      <c r="C6" s="12">
        <v>1.5</v>
      </c>
      <c r="D6" s="12" t="s">
        <v>5</v>
      </c>
      <c r="E6" s="8"/>
      <c r="F6" s="13"/>
      <c r="G6" s="13"/>
      <c r="H6" s="3"/>
      <c r="I6" s="107" t="s">
        <v>13</v>
      </c>
      <c r="J6" s="107"/>
      <c r="K6" s="107"/>
      <c r="L6" s="7">
        <f>C7*(L5/100)</f>
        <v>1200</v>
      </c>
    </row>
    <row r="7" spans="1:12" x14ac:dyDescent="0.3">
      <c r="A7" s="2"/>
      <c r="B7" s="4" t="s">
        <v>32</v>
      </c>
      <c r="C7" s="14">
        <v>1500</v>
      </c>
      <c r="D7" s="12" t="s">
        <v>3</v>
      </c>
      <c r="E7" s="2"/>
      <c r="F7" s="2"/>
      <c r="G7" s="2"/>
      <c r="H7" s="2"/>
      <c r="I7" s="2"/>
      <c r="J7" s="3"/>
      <c r="K7" s="2"/>
      <c r="L7" s="2"/>
    </row>
    <row r="8" spans="1:12" x14ac:dyDescent="0.3">
      <c r="A8" s="2"/>
      <c r="B8" s="2"/>
      <c r="C8" s="2"/>
      <c r="D8" s="2"/>
      <c r="E8" s="2"/>
      <c r="F8" s="2"/>
      <c r="G8" s="2"/>
      <c r="H8" s="2"/>
      <c r="I8" s="2"/>
      <c r="J8" s="3"/>
      <c r="K8" s="2"/>
      <c r="L8" s="2"/>
    </row>
    <row r="9" spans="1:12" x14ac:dyDescent="0.3">
      <c r="A9" s="2"/>
      <c r="B9" s="2"/>
      <c r="C9" s="2"/>
      <c r="D9" s="2"/>
      <c r="E9" s="2"/>
      <c r="F9" s="2"/>
      <c r="G9" s="2"/>
      <c r="H9" s="2"/>
      <c r="I9" s="2"/>
      <c r="J9" s="3"/>
      <c r="K9" s="2"/>
      <c r="L9" s="2"/>
    </row>
    <row r="10" spans="1:12" x14ac:dyDescent="0.3">
      <c r="A10" s="2"/>
      <c r="B10" s="2"/>
      <c r="C10" s="2"/>
      <c r="D10" s="2"/>
      <c r="E10" s="2"/>
      <c r="F10" s="2"/>
      <c r="G10" s="2"/>
      <c r="H10" s="2"/>
      <c r="I10" s="2"/>
      <c r="J10" s="3"/>
      <c r="K10" s="2"/>
      <c r="L10" s="2"/>
    </row>
    <row r="11" spans="1:12" ht="99" x14ac:dyDescent="0.3">
      <c r="A11" s="2"/>
      <c r="B11" s="2"/>
      <c r="C11" s="2"/>
      <c r="D11" s="2"/>
      <c r="E11" s="76" t="s">
        <v>65</v>
      </c>
      <c r="F11" s="76" t="s">
        <v>66</v>
      </c>
      <c r="G11" s="77" t="s">
        <v>73</v>
      </c>
      <c r="H11" s="77" t="s">
        <v>74</v>
      </c>
      <c r="I11" s="77" t="s">
        <v>75</v>
      </c>
      <c r="J11" s="77" t="s">
        <v>76</v>
      </c>
      <c r="K11" s="77" t="s">
        <v>77</v>
      </c>
      <c r="L11" s="2"/>
    </row>
    <row r="12" spans="1:12" ht="37.5" x14ac:dyDescent="0.3">
      <c r="A12" s="2"/>
      <c r="B12" s="2"/>
      <c r="C12" s="2"/>
      <c r="D12" s="2"/>
      <c r="E12" s="82" t="s">
        <v>64</v>
      </c>
      <c r="F12" s="75" t="s">
        <v>63</v>
      </c>
      <c r="G12" s="74">
        <v>0.06</v>
      </c>
      <c r="H12" s="74">
        <v>3600</v>
      </c>
      <c r="I12" s="74">
        <f>G12*H12/G5</f>
        <v>0.06</v>
      </c>
      <c r="J12" s="74">
        <f>I12*24*365</f>
        <v>525.6</v>
      </c>
      <c r="K12" s="74">
        <f>(L6*L4)-J12</f>
        <v>638.4</v>
      </c>
      <c r="L12" s="2"/>
    </row>
    <row r="13" spans="1:12" x14ac:dyDescent="0.3">
      <c r="A13" s="2"/>
      <c r="B13" s="2"/>
      <c r="C13" s="2"/>
      <c r="D13" s="2"/>
      <c r="E13" s="2"/>
      <c r="F13" s="2"/>
      <c r="G13" s="2"/>
      <c r="H13" s="2"/>
      <c r="I13" s="2"/>
      <c r="J13" s="3"/>
      <c r="K13" s="2"/>
      <c r="L13" s="2"/>
    </row>
    <row r="14" spans="1:12" x14ac:dyDescent="0.3">
      <c r="A14" s="2"/>
      <c r="B14" s="2"/>
      <c r="C14" s="2"/>
      <c r="D14" s="2"/>
      <c r="E14" s="2"/>
      <c r="F14" s="2"/>
      <c r="G14" s="2"/>
      <c r="H14" s="2"/>
      <c r="I14" s="2"/>
      <c r="J14" s="3"/>
      <c r="K14" s="2"/>
      <c r="L14" s="2"/>
    </row>
    <row r="15" spans="1:12" x14ac:dyDescent="0.3">
      <c r="A15" s="2"/>
      <c r="B15" s="2"/>
      <c r="C15" s="2"/>
      <c r="D15" s="2"/>
      <c r="E15" s="2"/>
      <c r="F15" s="2"/>
      <c r="G15" s="2"/>
      <c r="H15" s="2"/>
      <c r="I15" s="2"/>
      <c r="J15" s="3"/>
      <c r="K15" s="2"/>
      <c r="L15" s="2"/>
    </row>
    <row r="16" spans="1:12" x14ac:dyDescent="0.3">
      <c r="A16" s="2"/>
      <c r="B16" s="2"/>
      <c r="C16" s="2"/>
      <c r="D16" s="2"/>
      <c r="E16" s="2"/>
      <c r="F16" s="2"/>
      <c r="G16" s="2"/>
      <c r="H16" s="2"/>
      <c r="I16" s="2"/>
      <c r="J16" s="3"/>
      <c r="K16" s="2"/>
      <c r="L16" s="2"/>
    </row>
    <row r="19" spans="2:11" ht="17.25" thickBot="1" x14ac:dyDescent="0.35"/>
    <row r="20" spans="2:11" ht="42" customHeight="1" thickBot="1" x14ac:dyDescent="0.35">
      <c r="B20" s="2"/>
      <c r="C20" s="68" t="s">
        <v>0</v>
      </c>
      <c r="D20" s="69" t="s">
        <v>16</v>
      </c>
      <c r="E20" s="70" t="s">
        <v>17</v>
      </c>
      <c r="F20" s="70" t="s">
        <v>1</v>
      </c>
      <c r="G20" s="71" t="s">
        <v>4</v>
      </c>
      <c r="H20" s="72" t="s">
        <v>6</v>
      </c>
      <c r="I20" s="37" t="s">
        <v>11</v>
      </c>
      <c r="J20" s="38" t="s">
        <v>10</v>
      </c>
      <c r="K20" s="39" t="s">
        <v>42</v>
      </c>
    </row>
    <row r="21" spans="2:11" ht="29.45" customHeight="1" x14ac:dyDescent="0.3">
      <c r="B21" s="2"/>
      <c r="C21" s="110">
        <v>1</v>
      </c>
      <c r="D21" s="113" t="s">
        <v>15</v>
      </c>
      <c r="E21" s="116" t="s">
        <v>22</v>
      </c>
      <c r="F21" s="15" t="s">
        <v>37</v>
      </c>
      <c r="G21" s="16">
        <v>140</v>
      </c>
      <c r="H21" s="16">
        <v>30</v>
      </c>
      <c r="I21" s="51">
        <f>G21*H21/(G5)</f>
        <v>1.1666666666666667</v>
      </c>
      <c r="J21" s="125">
        <f>I21+I22+I23+I24+I25+I26+I27+I28</f>
        <v>407.26944444444445</v>
      </c>
      <c r="K21" s="128">
        <f>K12/J21</f>
        <v>1.5675126349604751</v>
      </c>
    </row>
    <row r="22" spans="2:11" ht="28.5" x14ac:dyDescent="0.3">
      <c r="B22" s="2"/>
      <c r="C22" s="111"/>
      <c r="D22" s="114"/>
      <c r="E22" s="117"/>
      <c r="F22" s="17" t="s">
        <v>38</v>
      </c>
      <c r="G22" s="16">
        <v>136</v>
      </c>
      <c r="H22" s="16">
        <v>3570</v>
      </c>
      <c r="I22" s="51">
        <f>G22*H22/(G5)</f>
        <v>134.86666666666667</v>
      </c>
      <c r="J22" s="126"/>
      <c r="K22" s="129"/>
    </row>
    <row r="23" spans="2:11" ht="28.5" x14ac:dyDescent="0.3">
      <c r="B23" s="2"/>
      <c r="C23" s="111"/>
      <c r="D23" s="114"/>
      <c r="E23" s="117"/>
      <c r="F23" s="18" t="s">
        <v>39</v>
      </c>
      <c r="G23" s="19">
        <v>50</v>
      </c>
      <c r="H23" s="19">
        <v>3600</v>
      </c>
      <c r="I23" s="52">
        <f>G23*H23/G5</f>
        <v>50</v>
      </c>
      <c r="J23" s="126"/>
      <c r="K23" s="129"/>
    </row>
    <row r="24" spans="2:11" ht="20.45" customHeight="1" x14ac:dyDescent="0.3">
      <c r="B24" s="2"/>
      <c r="C24" s="111"/>
      <c r="D24" s="114"/>
      <c r="E24" s="117"/>
      <c r="F24" s="18" t="s">
        <v>24</v>
      </c>
      <c r="G24" s="19">
        <v>13</v>
      </c>
      <c r="H24" s="19">
        <v>3600</v>
      </c>
      <c r="I24" s="52">
        <f>G24*H24/G5</f>
        <v>13</v>
      </c>
      <c r="J24" s="126"/>
      <c r="K24" s="129"/>
    </row>
    <row r="25" spans="2:11" ht="20.45" customHeight="1" x14ac:dyDescent="0.3">
      <c r="B25" s="2"/>
      <c r="C25" s="111"/>
      <c r="D25" s="114"/>
      <c r="E25" s="117"/>
      <c r="F25" s="18" t="s">
        <v>19</v>
      </c>
      <c r="G25" s="19">
        <v>20</v>
      </c>
      <c r="H25" s="19">
        <v>60</v>
      </c>
      <c r="I25" s="52">
        <f>G25*H25/G5</f>
        <v>0.33333333333333331</v>
      </c>
      <c r="J25" s="126"/>
      <c r="K25" s="129"/>
    </row>
    <row r="26" spans="2:11" ht="26.45" customHeight="1" x14ac:dyDescent="0.3">
      <c r="B26" s="2"/>
      <c r="C26" s="111"/>
      <c r="D26" s="114"/>
      <c r="E26" s="117"/>
      <c r="F26" s="18" t="s">
        <v>25</v>
      </c>
      <c r="G26" s="19">
        <v>685</v>
      </c>
      <c r="H26" s="19">
        <v>10</v>
      </c>
      <c r="I26" s="52">
        <f>G26*H26/G5</f>
        <v>1.9027777777777777</v>
      </c>
      <c r="J26" s="126"/>
      <c r="K26" s="129"/>
    </row>
    <row r="27" spans="2:11" ht="15" customHeight="1" x14ac:dyDescent="0.3">
      <c r="B27" s="2"/>
      <c r="C27" s="111"/>
      <c r="D27" s="114"/>
      <c r="E27" s="117"/>
      <c r="F27" s="19" t="s">
        <v>72</v>
      </c>
      <c r="G27" s="19">
        <v>6</v>
      </c>
      <c r="H27" s="19">
        <v>3600</v>
      </c>
      <c r="I27" s="52">
        <f>G27*H27/G5</f>
        <v>6</v>
      </c>
      <c r="J27" s="126"/>
      <c r="K27" s="129"/>
    </row>
    <row r="28" spans="2:11" ht="28.5" customHeight="1" thickBot="1" x14ac:dyDescent="0.35">
      <c r="B28" s="2"/>
      <c r="C28" s="111"/>
      <c r="D28" s="114"/>
      <c r="E28" s="118"/>
      <c r="F28" s="73" t="s">
        <v>44</v>
      </c>
      <c r="G28" s="73">
        <v>200</v>
      </c>
      <c r="H28" s="73">
        <v>3600</v>
      </c>
      <c r="I28" s="53">
        <f>G28*H28/G5</f>
        <v>200</v>
      </c>
      <c r="J28" s="127"/>
      <c r="K28" s="130"/>
    </row>
    <row r="29" spans="2:11" ht="28.5" customHeight="1" x14ac:dyDescent="0.3">
      <c r="B29" s="2"/>
      <c r="C29" s="111"/>
      <c r="D29" s="114"/>
      <c r="E29" s="119" t="s">
        <v>23</v>
      </c>
      <c r="F29" s="36" t="s">
        <v>38</v>
      </c>
      <c r="G29" s="36">
        <v>136</v>
      </c>
      <c r="H29" s="36">
        <v>3600</v>
      </c>
      <c r="I29" s="55">
        <f>G29*H29/(G5)</f>
        <v>136</v>
      </c>
      <c r="J29" s="131">
        <f>I29+I30+I31+I32+I33+I34+I35+I36+I37</f>
        <v>358.31944444444446</v>
      </c>
      <c r="K29" s="131">
        <f>K12/J29</f>
        <v>1.7816504515678901</v>
      </c>
    </row>
    <row r="30" spans="2:11" ht="30" x14ac:dyDescent="0.3">
      <c r="B30" s="2"/>
      <c r="C30" s="111"/>
      <c r="D30" s="114"/>
      <c r="E30" s="120"/>
      <c r="F30" s="36" t="s">
        <v>40</v>
      </c>
      <c r="G30" s="36">
        <v>80</v>
      </c>
      <c r="H30" s="36">
        <v>30</v>
      </c>
      <c r="I30" s="55">
        <f>G30*H30/(G5)</f>
        <v>0.66666666666666663</v>
      </c>
      <c r="J30" s="132"/>
      <c r="K30" s="132"/>
    </row>
    <row r="31" spans="2:11" ht="30" x14ac:dyDescent="0.3">
      <c r="B31" s="2"/>
      <c r="C31" s="111"/>
      <c r="D31" s="114"/>
      <c r="E31" s="120"/>
      <c r="F31" s="36" t="s">
        <v>39</v>
      </c>
      <c r="G31" s="36">
        <v>50</v>
      </c>
      <c r="H31" s="36">
        <v>30</v>
      </c>
      <c r="I31" s="55">
        <f>G31*H31/(G5)</f>
        <v>0.41666666666666669</v>
      </c>
      <c r="J31" s="132"/>
      <c r="K31" s="132"/>
    </row>
    <row r="32" spans="2:11" ht="30" x14ac:dyDescent="0.3">
      <c r="B32" s="2"/>
      <c r="C32" s="111"/>
      <c r="D32" s="114"/>
      <c r="E32" s="120"/>
      <c r="F32" s="36" t="s">
        <v>43</v>
      </c>
      <c r="G32" s="36">
        <v>0</v>
      </c>
      <c r="H32" s="36">
        <v>3540</v>
      </c>
      <c r="I32" s="55">
        <f>G32*H32/(G5)</f>
        <v>0</v>
      </c>
      <c r="J32" s="132"/>
      <c r="K32" s="132"/>
    </row>
    <row r="33" spans="2:11" ht="27" customHeight="1" x14ac:dyDescent="0.3">
      <c r="B33" s="2"/>
      <c r="C33" s="111"/>
      <c r="D33" s="114"/>
      <c r="E33" s="120"/>
      <c r="F33" s="36" t="s">
        <v>24</v>
      </c>
      <c r="G33" s="36">
        <v>13</v>
      </c>
      <c r="H33" s="36">
        <v>3600</v>
      </c>
      <c r="I33" s="55">
        <f>G33*H33/(G5)</f>
        <v>13</v>
      </c>
      <c r="J33" s="132"/>
      <c r="K33" s="132"/>
    </row>
    <row r="34" spans="2:11" ht="15" customHeight="1" x14ac:dyDescent="0.3">
      <c r="B34" s="2"/>
      <c r="C34" s="111"/>
      <c r="D34" s="114"/>
      <c r="E34" s="120"/>
      <c r="F34" s="36" t="s">
        <v>19</v>
      </c>
      <c r="G34" s="36">
        <v>20</v>
      </c>
      <c r="H34" s="36">
        <v>60</v>
      </c>
      <c r="I34" s="55">
        <f>G34*H34/(G5)</f>
        <v>0.33333333333333331</v>
      </c>
      <c r="J34" s="132"/>
      <c r="K34" s="132"/>
    </row>
    <row r="35" spans="2:11" ht="14.45" customHeight="1" x14ac:dyDescent="0.3">
      <c r="B35" s="2"/>
      <c r="C35" s="111"/>
      <c r="D35" s="114"/>
      <c r="E35" s="120"/>
      <c r="F35" s="36" t="s">
        <v>25</v>
      </c>
      <c r="G35" s="36">
        <v>685</v>
      </c>
      <c r="H35" s="36">
        <v>10</v>
      </c>
      <c r="I35" s="55">
        <f>G35*H35/(G5)</f>
        <v>1.9027777777777777</v>
      </c>
      <c r="J35" s="132"/>
      <c r="K35" s="132"/>
    </row>
    <row r="36" spans="2:11" x14ac:dyDescent="0.3">
      <c r="B36" s="2"/>
      <c r="C36" s="111"/>
      <c r="D36" s="114"/>
      <c r="E36" s="120"/>
      <c r="F36" s="36" t="s">
        <v>72</v>
      </c>
      <c r="G36" s="36">
        <v>6</v>
      </c>
      <c r="H36" s="36">
        <v>3600</v>
      </c>
      <c r="I36" s="55">
        <f>G36*H36/(G5)</f>
        <v>6</v>
      </c>
      <c r="J36" s="132"/>
      <c r="K36" s="132"/>
    </row>
    <row r="37" spans="2:11" ht="15" customHeight="1" thickBot="1" x14ac:dyDescent="0.35">
      <c r="B37" s="2"/>
      <c r="C37" s="111"/>
      <c r="D37" s="114"/>
      <c r="E37" s="121"/>
      <c r="F37" s="36" t="s">
        <v>44</v>
      </c>
      <c r="G37" s="36">
        <v>200</v>
      </c>
      <c r="H37" s="36">
        <v>3600</v>
      </c>
      <c r="I37" s="55">
        <f>G37*H37/(G5)</f>
        <v>200</v>
      </c>
      <c r="J37" s="133"/>
      <c r="K37" s="133"/>
    </row>
    <row r="38" spans="2:11" ht="30" x14ac:dyDescent="0.3">
      <c r="B38" s="2"/>
      <c r="C38" s="111"/>
      <c r="D38" s="114"/>
      <c r="E38" s="122" t="s">
        <v>55</v>
      </c>
      <c r="F38" s="22" t="s">
        <v>38</v>
      </c>
      <c r="G38" s="23">
        <v>136</v>
      </c>
      <c r="H38" s="23">
        <v>3600</v>
      </c>
      <c r="I38" s="57">
        <f>G38*H38/(G5)</f>
        <v>136</v>
      </c>
      <c r="J38" s="137">
        <f>I38+I39+I40+I41+I42+I43+I44</f>
        <v>357.23611111111109</v>
      </c>
      <c r="K38" s="140">
        <f>K12/J38</f>
        <v>1.7870533805062012</v>
      </c>
    </row>
    <row r="39" spans="2:11" ht="28.5" customHeight="1" x14ac:dyDescent="0.3">
      <c r="B39" s="2"/>
      <c r="C39" s="111"/>
      <c r="D39" s="114"/>
      <c r="E39" s="123"/>
      <c r="F39" s="24" t="s">
        <v>39</v>
      </c>
      <c r="G39" s="25">
        <v>0</v>
      </c>
      <c r="H39" s="25">
        <v>3600</v>
      </c>
      <c r="I39" s="58">
        <f>G39*H39/(G5)</f>
        <v>0</v>
      </c>
      <c r="J39" s="138"/>
      <c r="K39" s="141"/>
    </row>
    <row r="40" spans="2:11" ht="30" x14ac:dyDescent="0.3">
      <c r="B40" s="2"/>
      <c r="C40" s="111"/>
      <c r="D40" s="114"/>
      <c r="E40" s="123"/>
      <c r="F40" s="24" t="s">
        <v>41</v>
      </c>
      <c r="G40" s="25">
        <v>13</v>
      </c>
      <c r="H40" s="25">
        <v>3600</v>
      </c>
      <c r="I40" s="58">
        <f>G40*H40/(G5)</f>
        <v>13</v>
      </c>
      <c r="J40" s="138"/>
      <c r="K40" s="141"/>
    </row>
    <row r="41" spans="2:11" ht="28.5" customHeight="1" x14ac:dyDescent="0.3">
      <c r="B41" s="2"/>
      <c r="C41" s="111"/>
      <c r="D41" s="114"/>
      <c r="E41" s="123"/>
      <c r="F41" s="24" t="s">
        <v>19</v>
      </c>
      <c r="G41" s="25">
        <v>20</v>
      </c>
      <c r="H41" s="25">
        <v>60</v>
      </c>
      <c r="I41" s="58">
        <f>G41*H41/(G5)</f>
        <v>0.33333333333333331</v>
      </c>
      <c r="J41" s="138"/>
      <c r="K41" s="141"/>
    </row>
    <row r="42" spans="2:11" x14ac:dyDescent="0.3">
      <c r="B42" s="2"/>
      <c r="C42" s="111"/>
      <c r="D42" s="114"/>
      <c r="E42" s="123"/>
      <c r="F42" s="24" t="s">
        <v>25</v>
      </c>
      <c r="G42" s="25">
        <v>685</v>
      </c>
      <c r="H42" s="25">
        <v>10</v>
      </c>
      <c r="I42" s="58">
        <f>G42*H42/(G5)</f>
        <v>1.9027777777777777</v>
      </c>
      <c r="J42" s="138"/>
      <c r="K42" s="141"/>
    </row>
    <row r="43" spans="2:11" x14ac:dyDescent="0.3">
      <c r="B43" s="2"/>
      <c r="C43" s="111"/>
      <c r="D43" s="114"/>
      <c r="E43" s="123"/>
      <c r="F43" s="24" t="s">
        <v>72</v>
      </c>
      <c r="G43" s="25">
        <v>6</v>
      </c>
      <c r="H43" s="25">
        <v>3600</v>
      </c>
      <c r="I43" s="58">
        <f>G43*H43/(G5)</f>
        <v>6</v>
      </c>
      <c r="J43" s="138"/>
      <c r="K43" s="141"/>
    </row>
    <row r="44" spans="2:11" ht="17.25" thickBot="1" x14ac:dyDescent="0.35">
      <c r="B44" s="2"/>
      <c r="C44" s="112"/>
      <c r="D44" s="115"/>
      <c r="E44" s="124"/>
      <c r="F44" s="26" t="s">
        <v>44</v>
      </c>
      <c r="G44" s="27">
        <v>200</v>
      </c>
      <c r="H44" s="27">
        <v>3600</v>
      </c>
      <c r="I44" s="59">
        <f>G44*H44/(G5)</f>
        <v>200</v>
      </c>
      <c r="J44" s="139"/>
      <c r="K44" s="142"/>
    </row>
    <row r="45" spans="2:11" ht="28.5" customHeight="1" x14ac:dyDescent="0.3">
      <c r="B45" s="2"/>
      <c r="C45" s="110">
        <v>2</v>
      </c>
      <c r="D45" s="143" t="s">
        <v>26</v>
      </c>
      <c r="E45" s="155" t="s">
        <v>28</v>
      </c>
      <c r="F45" s="34" t="s">
        <v>18</v>
      </c>
      <c r="G45" s="34">
        <v>140</v>
      </c>
      <c r="H45" s="34">
        <v>30</v>
      </c>
      <c r="I45" s="60">
        <f>G45*H45/(G5)</f>
        <v>1.1666666666666667</v>
      </c>
      <c r="J45" s="125">
        <f>I45+I46+I47+I48+I49+I50+I51+I52</f>
        <v>357.26944444444445</v>
      </c>
      <c r="K45" s="125">
        <f>K12/J45</f>
        <v>1.7868866479547805</v>
      </c>
    </row>
    <row r="46" spans="2:11" ht="30" x14ac:dyDescent="0.3">
      <c r="B46" s="2"/>
      <c r="C46" s="111"/>
      <c r="D46" s="144"/>
      <c r="E46" s="156"/>
      <c r="F46" s="34" t="s">
        <v>38</v>
      </c>
      <c r="G46" s="34">
        <v>136</v>
      </c>
      <c r="H46" s="34">
        <v>3570</v>
      </c>
      <c r="I46" s="60">
        <f>G46*H46/(G5)</f>
        <v>134.86666666666667</v>
      </c>
      <c r="J46" s="126"/>
      <c r="K46" s="126"/>
    </row>
    <row r="47" spans="2:11" ht="30" x14ac:dyDescent="0.3">
      <c r="B47" s="2"/>
      <c r="C47" s="111"/>
      <c r="D47" s="144"/>
      <c r="E47" s="156"/>
      <c r="F47" s="34" t="s">
        <v>39</v>
      </c>
      <c r="G47" s="34">
        <v>0</v>
      </c>
      <c r="H47" s="34">
        <v>3600</v>
      </c>
      <c r="I47" s="60">
        <f>G47*H47/(G5)</f>
        <v>0</v>
      </c>
      <c r="J47" s="126"/>
      <c r="K47" s="126"/>
    </row>
    <row r="48" spans="2:11" ht="28.5" customHeight="1" x14ac:dyDescent="0.3">
      <c r="B48" s="2"/>
      <c r="C48" s="111"/>
      <c r="D48" s="144"/>
      <c r="E48" s="156"/>
      <c r="F48" s="34" t="s">
        <v>24</v>
      </c>
      <c r="G48" s="34">
        <v>13</v>
      </c>
      <c r="H48" s="34">
        <v>3600</v>
      </c>
      <c r="I48" s="60">
        <f>G48*H48/(G5)</f>
        <v>13</v>
      </c>
      <c r="J48" s="126"/>
      <c r="K48" s="126"/>
    </row>
    <row r="49" spans="2:11" ht="14.45" customHeight="1" x14ac:dyDescent="0.3">
      <c r="B49" s="2"/>
      <c r="C49" s="111"/>
      <c r="D49" s="144"/>
      <c r="E49" s="156"/>
      <c r="F49" s="34" t="s">
        <v>19</v>
      </c>
      <c r="G49" s="34">
        <v>20</v>
      </c>
      <c r="H49" s="34">
        <v>60</v>
      </c>
      <c r="I49" s="60">
        <f>G49*H49/(G5)</f>
        <v>0.33333333333333331</v>
      </c>
      <c r="J49" s="126"/>
      <c r="K49" s="126"/>
    </row>
    <row r="50" spans="2:11" ht="14.45" customHeight="1" x14ac:dyDescent="0.3">
      <c r="B50" s="2"/>
      <c r="C50" s="111"/>
      <c r="D50" s="144"/>
      <c r="E50" s="156"/>
      <c r="F50" s="34" t="s">
        <v>25</v>
      </c>
      <c r="G50" s="34">
        <v>685</v>
      </c>
      <c r="H50" s="34">
        <v>10</v>
      </c>
      <c r="I50" s="60">
        <f>G50*H50/(G5)</f>
        <v>1.9027777777777777</v>
      </c>
      <c r="J50" s="126"/>
      <c r="K50" s="126"/>
    </row>
    <row r="51" spans="2:11" x14ac:dyDescent="0.3">
      <c r="B51" s="2"/>
      <c r="C51" s="111"/>
      <c r="D51" s="144"/>
      <c r="E51" s="156"/>
      <c r="F51" s="34" t="s">
        <v>72</v>
      </c>
      <c r="G51" s="34">
        <v>6</v>
      </c>
      <c r="H51" s="34">
        <v>3600</v>
      </c>
      <c r="I51" s="60">
        <f>G51*H51/(G5)</f>
        <v>6</v>
      </c>
      <c r="J51" s="126"/>
      <c r="K51" s="126"/>
    </row>
    <row r="52" spans="2:11" ht="26.45" customHeight="1" thickBot="1" x14ac:dyDescent="0.35">
      <c r="B52" s="2"/>
      <c r="C52" s="111"/>
      <c r="D52" s="144"/>
      <c r="E52" s="157"/>
      <c r="F52" s="34" t="s">
        <v>44</v>
      </c>
      <c r="G52" s="34">
        <v>200</v>
      </c>
      <c r="H52" s="34">
        <v>3600</v>
      </c>
      <c r="I52" s="60">
        <f>G52*H52/(G5)</f>
        <v>200</v>
      </c>
      <c r="J52" s="127"/>
      <c r="K52" s="127"/>
    </row>
    <row r="53" spans="2:11" ht="60" customHeight="1" x14ac:dyDescent="0.3">
      <c r="B53" s="2"/>
      <c r="C53" s="111"/>
      <c r="D53" s="144"/>
      <c r="E53" s="146" t="s">
        <v>27</v>
      </c>
      <c r="F53" s="28" t="s">
        <v>38</v>
      </c>
      <c r="G53" s="29">
        <v>136</v>
      </c>
      <c r="H53" s="29">
        <v>3600</v>
      </c>
      <c r="I53" s="63">
        <f>G53*H53/(G5)</f>
        <v>136</v>
      </c>
      <c r="J53" s="149">
        <f>I53+I54+I55+I56+I57+I58+I59+I60+I61</f>
        <v>358.31944444444446</v>
      </c>
      <c r="K53" s="152">
        <f>K12/J53</f>
        <v>1.7816504515678901</v>
      </c>
    </row>
    <row r="54" spans="2:11" ht="30" x14ac:dyDescent="0.3">
      <c r="B54" s="2"/>
      <c r="C54" s="111"/>
      <c r="D54" s="144"/>
      <c r="E54" s="147"/>
      <c r="F54" s="30" t="s">
        <v>40</v>
      </c>
      <c r="G54" s="31">
        <v>80</v>
      </c>
      <c r="H54" s="31">
        <v>30</v>
      </c>
      <c r="I54" s="64">
        <f>G54*H54/(G5)</f>
        <v>0.66666666666666663</v>
      </c>
      <c r="J54" s="150"/>
      <c r="K54" s="153"/>
    </row>
    <row r="55" spans="2:11" ht="30" x14ac:dyDescent="0.3">
      <c r="B55" s="2"/>
      <c r="C55" s="111"/>
      <c r="D55" s="144"/>
      <c r="E55" s="147"/>
      <c r="F55" s="30" t="s">
        <v>39</v>
      </c>
      <c r="G55" s="31">
        <v>50</v>
      </c>
      <c r="H55" s="31">
        <v>30</v>
      </c>
      <c r="I55" s="64">
        <f>G55*H55/(G5)</f>
        <v>0.41666666666666669</v>
      </c>
      <c r="J55" s="150"/>
      <c r="K55" s="153"/>
    </row>
    <row r="56" spans="2:11" ht="30" x14ac:dyDescent="0.3">
      <c r="B56" s="2"/>
      <c r="C56" s="111"/>
      <c r="D56" s="144"/>
      <c r="E56" s="147"/>
      <c r="F56" s="30" t="s">
        <v>43</v>
      </c>
      <c r="G56" s="31">
        <v>0</v>
      </c>
      <c r="H56" s="31">
        <v>3540</v>
      </c>
      <c r="I56" s="64">
        <f>G56*H56/(G5)</f>
        <v>0</v>
      </c>
      <c r="J56" s="150"/>
      <c r="K56" s="153"/>
    </row>
    <row r="57" spans="2:11" ht="30" x14ac:dyDescent="0.3">
      <c r="B57" s="2"/>
      <c r="C57" s="111"/>
      <c r="D57" s="144"/>
      <c r="E57" s="147"/>
      <c r="F57" s="30" t="s">
        <v>24</v>
      </c>
      <c r="G57" s="31">
        <v>13</v>
      </c>
      <c r="H57" s="31">
        <v>3600</v>
      </c>
      <c r="I57" s="64">
        <f>G57*H57/(G5)</f>
        <v>13</v>
      </c>
      <c r="J57" s="150"/>
      <c r="K57" s="153"/>
    </row>
    <row r="58" spans="2:11" ht="14.45" customHeight="1" x14ac:dyDescent="0.3">
      <c r="B58" s="2"/>
      <c r="C58" s="111"/>
      <c r="D58" s="144"/>
      <c r="E58" s="147"/>
      <c r="F58" s="30" t="s">
        <v>19</v>
      </c>
      <c r="G58" s="31">
        <v>20</v>
      </c>
      <c r="H58" s="31">
        <v>60</v>
      </c>
      <c r="I58" s="64">
        <f>G58*H58/(G5)</f>
        <v>0.33333333333333331</v>
      </c>
      <c r="J58" s="150"/>
      <c r="K58" s="153"/>
    </row>
    <row r="59" spans="2:11" x14ac:dyDescent="0.3">
      <c r="B59" s="2"/>
      <c r="C59" s="111"/>
      <c r="D59" s="144"/>
      <c r="E59" s="147"/>
      <c r="F59" s="30" t="s">
        <v>25</v>
      </c>
      <c r="G59" s="31">
        <v>685</v>
      </c>
      <c r="H59" s="31">
        <v>10</v>
      </c>
      <c r="I59" s="64">
        <f>G59*H59/(G5)</f>
        <v>1.9027777777777777</v>
      </c>
      <c r="J59" s="150"/>
      <c r="K59" s="153"/>
    </row>
    <row r="60" spans="2:11" ht="15" customHeight="1" x14ac:dyDescent="0.3">
      <c r="B60" s="2"/>
      <c r="C60" s="111"/>
      <c r="D60" s="144"/>
      <c r="E60" s="147"/>
      <c r="F60" s="30" t="s">
        <v>72</v>
      </c>
      <c r="G60" s="31">
        <v>6</v>
      </c>
      <c r="H60" s="31">
        <v>3600</v>
      </c>
      <c r="I60" s="64">
        <f>G60*H60/(G5)</f>
        <v>6</v>
      </c>
      <c r="J60" s="150"/>
      <c r="K60" s="153"/>
    </row>
    <row r="61" spans="2:11" ht="17.25" thickBot="1" x14ac:dyDescent="0.35">
      <c r="B61" s="2"/>
      <c r="C61" s="112"/>
      <c r="D61" s="145"/>
      <c r="E61" s="148"/>
      <c r="F61" s="32" t="s">
        <v>44</v>
      </c>
      <c r="G61" s="33">
        <v>200</v>
      </c>
      <c r="H61" s="33">
        <v>3600</v>
      </c>
      <c r="I61" s="65">
        <f>G61*H61/(G5)</f>
        <v>200</v>
      </c>
      <c r="J61" s="151"/>
      <c r="K61" s="154"/>
    </row>
    <row r="65" spans="5:10" ht="14.45" customHeight="1" x14ac:dyDescent="0.3">
      <c r="E65" s="164" t="s">
        <v>58</v>
      </c>
      <c r="F65" s="164"/>
      <c r="G65" s="164"/>
      <c r="H65" s="164"/>
      <c r="I65" s="164"/>
      <c r="J65" s="164"/>
    </row>
    <row r="66" spans="5:10" x14ac:dyDescent="0.3">
      <c r="E66" s="165"/>
      <c r="F66" s="165"/>
      <c r="G66" s="165"/>
      <c r="H66" s="165"/>
      <c r="I66" s="165"/>
      <c r="J66" s="165"/>
    </row>
    <row r="67" spans="5:10" x14ac:dyDescent="0.3">
      <c r="E67" s="165"/>
      <c r="F67" s="165"/>
      <c r="G67" s="165"/>
      <c r="H67" s="165"/>
      <c r="I67" s="165"/>
      <c r="J67" s="165"/>
    </row>
    <row r="68" spans="5:10" x14ac:dyDescent="0.3">
      <c r="E68" s="165"/>
      <c r="F68" s="165"/>
      <c r="G68" s="165"/>
      <c r="H68" s="165"/>
      <c r="I68" s="165"/>
      <c r="J68" s="165"/>
    </row>
    <row r="69" spans="5:10" x14ac:dyDescent="0.3">
      <c r="E69" s="165"/>
      <c r="F69" s="165"/>
      <c r="G69" s="165"/>
      <c r="H69" s="165"/>
      <c r="I69" s="165"/>
      <c r="J69" s="165"/>
    </row>
    <row r="70" spans="5:10" x14ac:dyDescent="0.3">
      <c r="E70" s="165"/>
      <c r="F70" s="165"/>
      <c r="G70" s="165"/>
      <c r="H70" s="165"/>
      <c r="I70" s="165"/>
      <c r="J70" s="165"/>
    </row>
    <row r="71" spans="5:10" x14ac:dyDescent="0.3">
      <c r="E71" s="165"/>
      <c r="F71" s="165"/>
      <c r="G71" s="165"/>
      <c r="H71" s="165"/>
      <c r="I71" s="165"/>
      <c r="J71" s="165"/>
    </row>
    <row r="72" spans="5:10" x14ac:dyDescent="0.3">
      <c r="E72" s="165"/>
      <c r="F72" s="165"/>
      <c r="G72" s="165"/>
      <c r="H72" s="165"/>
      <c r="I72" s="165"/>
      <c r="J72" s="165"/>
    </row>
    <row r="73" spans="5:10" x14ac:dyDescent="0.3">
      <c r="E73" s="165"/>
      <c r="F73" s="165"/>
      <c r="G73" s="165"/>
      <c r="H73" s="165"/>
      <c r="I73" s="165"/>
      <c r="J73" s="165"/>
    </row>
    <row r="74" spans="5:10" x14ac:dyDescent="0.3">
      <c r="E74" s="165"/>
      <c r="F74" s="165"/>
      <c r="G74" s="165"/>
      <c r="H74" s="165"/>
      <c r="I74" s="165"/>
      <c r="J74" s="165"/>
    </row>
    <row r="75" spans="5:10" x14ac:dyDescent="0.3">
      <c r="E75" s="165"/>
      <c r="F75" s="165"/>
      <c r="G75" s="165"/>
      <c r="H75" s="165"/>
      <c r="I75" s="165"/>
      <c r="J75" s="165"/>
    </row>
  </sheetData>
  <sheetProtection algorithmName="SHA-512" hashValue="TmKs58VCtNN3t6lfPZKCwM3Cm4MRElAvyX17Mms3iOFBhK4D0QFyg4o9/4vLh1Ntg2ttRyGAaMol5yjnjMmf2Q==" saltValue="6QSvvNUWUE3jKqc1vHjqjw==" spinCount="100000" sheet="1" objects="1" scenarios="1"/>
  <mergeCells count="29">
    <mergeCell ref="E65:J75"/>
    <mergeCell ref="K29:K37"/>
    <mergeCell ref="E38:E44"/>
    <mergeCell ref="J38:J44"/>
    <mergeCell ref="K38:K44"/>
    <mergeCell ref="C45:C61"/>
    <mergeCell ref="D45:D61"/>
    <mergeCell ref="E45:E52"/>
    <mergeCell ref="J45:J52"/>
    <mergeCell ref="K45:K52"/>
    <mergeCell ref="E53:E61"/>
    <mergeCell ref="J53:J61"/>
    <mergeCell ref="K53:K61"/>
    <mergeCell ref="C5:D5"/>
    <mergeCell ref="I5:K5"/>
    <mergeCell ref="I6:K6"/>
    <mergeCell ref="C21:C44"/>
    <mergeCell ref="D21:D44"/>
    <mergeCell ref="E21:E28"/>
    <mergeCell ref="J21:J28"/>
    <mergeCell ref="K21:K28"/>
    <mergeCell ref="E29:E37"/>
    <mergeCell ref="J29:J37"/>
    <mergeCell ref="E1:H1"/>
    <mergeCell ref="C3:D3"/>
    <mergeCell ref="F3:G3"/>
    <mergeCell ref="I3:K3"/>
    <mergeCell ref="C4:D4"/>
    <mergeCell ref="I4:K4"/>
  </mergeCells>
  <pageMargins left="0.7" right="0.7" top="0.75" bottom="0.75" header="0.3" footer="0.3"/>
  <pageSetup paperSize="9" orientation="portrait" r:id="rId1"/>
  <ignoredErrors>
    <ignoredError sqref="K12"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Guideline</vt:lpstr>
      <vt:lpstr>Worst Case Battery Run Time</vt:lpstr>
      <vt:lpstr>Optimized Battery Run Time</vt:lpstr>
      <vt:lpstr>Worst Case Battery Run Time+EVK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2020-08-31T14:28:01Z</dcterms:modified>
</cp:coreProperties>
</file>