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8_{8590DB5A-8B7C-40CD-9BE1-F828E3F4C348}" xr6:coauthVersionLast="47" xr6:coauthVersionMax="47" xr10:uidLastSave="{00000000-0000-0000-0000-000000000000}"/>
  <bookViews>
    <workbookView xWindow="-108" yWindow="-108" windowWidth="23256" windowHeight="1257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9" i="11" l="1"/>
  <c r="F38" i="11"/>
  <c r="F37" i="11"/>
  <c r="F36" i="11"/>
  <c r="F29" i="11"/>
  <c r="H22" i="11"/>
  <c r="H21" i="11"/>
  <c r="H23" i="11"/>
  <c r="H24" i="11"/>
  <c r="F35" i="11"/>
  <c r="F33" i="11"/>
  <c r="F26" i="11"/>
  <c r="F27" i="11"/>
  <c r="E9" i="11"/>
  <c r="E11" i="11" s="1"/>
  <c r="H7" i="11"/>
  <c r="E10" i="11" l="1"/>
  <c r="E13" i="11"/>
  <c r="F13" i="11" s="1"/>
  <c r="F9" i="11"/>
  <c r="H26" i="11"/>
  <c r="I5" i="11"/>
  <c r="I6" i="11" s="1"/>
  <c r="H44" i="11"/>
  <c r="H43" i="11"/>
  <c r="H42" i="11"/>
  <c r="H40" i="11"/>
  <c r="H19" i="11"/>
  <c r="H14" i="11"/>
  <c r="H8" i="11"/>
  <c r="E15" i="11" l="1"/>
  <c r="F15" i="11" s="1"/>
  <c r="F11" i="11"/>
  <c r="F10" i="11" s="1"/>
  <c r="H9" i="11"/>
  <c r="E16" i="11" l="1"/>
  <c r="F16" i="11" s="1"/>
  <c r="H41" i="11"/>
  <c r="H10" i="11"/>
  <c r="H27" i="11"/>
  <c r="H15" i="11"/>
  <c r="H13" i="11"/>
  <c r="E12" i="11"/>
  <c r="F12" i="11" s="1"/>
  <c r="J5" i="11"/>
  <c r="K5" i="11" l="1"/>
  <c r="L5" i="11" l="1"/>
  <c r="M5" i="11" l="1"/>
  <c r="N5" i="11" l="1"/>
  <c r="O5" i="11" l="1"/>
  <c r="P5" i="11" l="1"/>
  <c r="P6" i="11" s="1"/>
  <c r="O6" i="11"/>
  <c r="N6" i="11"/>
  <c r="M6" i="11"/>
  <c r="L6" i="11"/>
  <c r="K6" i="11"/>
  <c r="J6" i="11"/>
  <c r="I4" i="11"/>
  <c r="H16" i="11" l="1"/>
  <c r="E17" i="11"/>
  <c r="H11" i="11"/>
  <c r="H12" i="11"/>
  <c r="P4" i="11"/>
  <c r="Q5" i="11"/>
  <c r="E18" i="11" l="1"/>
  <c r="F17" i="11"/>
  <c r="R5" i="11"/>
  <c r="S5" i="11" l="1"/>
  <c r="T5" i="11" l="1"/>
  <c r="U5" i="11" l="1"/>
  <c r="V5" i="11" l="1"/>
  <c r="W5" i="11" l="1"/>
  <c r="W6" i="11" s="1"/>
  <c r="V6" i="11"/>
  <c r="U6" i="11"/>
  <c r="T6" i="11"/>
  <c r="S6" i="11"/>
  <c r="R6" i="11"/>
  <c r="Q6" i="11"/>
  <c r="F18" i="11"/>
  <c r="H18" i="11" s="1"/>
  <c r="H17"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l="1"/>
  <c r="AW6" i="11" s="1"/>
  <c r="AX5" i="11" l="1"/>
  <c r="AY5" i="11" s="1"/>
  <c r="AX6" i="11" l="1"/>
  <c r="AY6" i="11"/>
  <c r="AY4" i="11"/>
  <c r="AZ5" i="11"/>
  <c r="AZ6" i="11" s="1"/>
  <c r="BA5" i="11" l="1"/>
  <c r="BA6" i="11" s="1"/>
  <c r="BB5" i="11" l="1"/>
  <c r="BB6" i="11" s="1"/>
  <c r="BC5" i="11" l="1"/>
  <c r="BC6" i="11" s="1"/>
  <c r="BD5" i="11" l="1"/>
  <c r="BD6" i="11" s="1"/>
  <c r="BE5" i="11" l="1"/>
  <c r="BE6" i="11" s="1"/>
</calcChain>
</file>

<file path=xl/sharedStrings.xml><?xml version="1.0" encoding="utf-8"?>
<sst xmlns="http://schemas.openxmlformats.org/spreadsheetml/2006/main" count="95" uniqueCount="82">
  <si>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</si>
  <si>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</si>
  <si>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</si>
  <si>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</si>
  <si>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</si>
  <si>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</si>
  <si>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</si>
  <si>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</si>
  <si>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</si>
  <si>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</si>
  <si>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</si>
  <si>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</si>
  <si>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</si>
  <si>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</si>
  <si>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</si>
  <si>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</si>
  <si>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</si>
  <si>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</si>
  <si>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</si>
  <si>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Nom</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</si>
  <si>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</si>
  <si>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</si>
  <si>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</si>
  <si>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</si>
  <si>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</si>
  <si>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</si>
  <si>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</si>
  <si>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</si>
  <si>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</si>
  <si>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</si>
  <si>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</si>
  <si>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</si>
  <si>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</si>
  <si>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</si>
  <si>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</si>
  <si>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</si>
  <si>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</si>
  <si>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</si>
  <si>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</si>
  <si>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 xml:space="preserve">
Ant Colony Rush </t>
  </si>
  <si>
    <t>Analyse</t>
  </si>
  <si>
    <t>Conception</t>
  </si>
  <si>
    <t>Développement</t>
  </si>
  <si>
    <t>Livraison</t>
  </si>
  <si>
    <t>Définition des fonctionnalités</t>
  </si>
  <si>
    <t>Déterminer la faisabilité (accord du responsable)</t>
  </si>
  <si>
    <t>Etablir les objectifs du jeu</t>
  </si>
  <si>
    <t>Distribution des tâches</t>
  </si>
  <si>
    <t>Création du GitHub et du Trello</t>
  </si>
  <si>
    <t>Conception des différentes fonctionnalités</t>
  </si>
  <si>
    <t>Définition des fonctionnalités prioritaires et secondaires</t>
  </si>
  <si>
    <t>Recherche de ressources libre de droit</t>
  </si>
  <si>
    <t>Définition de la structure du code et du modèle MVC</t>
  </si>
  <si>
    <t>Rédaction de la documentation</t>
  </si>
  <si>
    <t>Préparation de la soutenance</t>
  </si>
  <si>
    <t>Johan</t>
  </si>
  <si>
    <t>Ania</t>
  </si>
  <si>
    <t>Esther</t>
  </si>
  <si>
    <t>Amine</t>
  </si>
  <si>
    <t>Ania, Esther</t>
  </si>
  <si>
    <t>Menu principal avec sélection de la difficulté</t>
  </si>
  <si>
    <t>Panneaux de contrôle du jeu</t>
  </si>
  <si>
    <t>Option de pause et gestion du chronomètre</t>
  </si>
  <si>
    <t>Amine, Johan</t>
  </si>
  <si>
    <t>Sauvegarde du score et du meilleur record</t>
  </si>
  <si>
    <t>Fourmis</t>
  </si>
  <si>
    <t>Animation</t>
  </si>
  <si>
    <t>Déplacements</t>
  </si>
  <si>
    <t>Crapaud</t>
  </si>
  <si>
    <t>Déplacements et animation</t>
  </si>
  <si>
    <t>Caractéristiques spéciales (faim, sommeil, …)</t>
  </si>
  <si>
    <t>Le nid et les abris</t>
  </si>
  <si>
    <t>Ressources</t>
  </si>
  <si>
    <t>Génération initiale et en cours de partie</t>
  </si>
  <si>
    <t>Animation de la pousse</t>
  </si>
  <si>
    <t>Esther, Johan</t>
  </si>
  <si>
    <t>Transport vers le nid</t>
  </si>
  <si>
    <t>Mode histoire</t>
  </si>
  <si>
    <t>Effets sonores</t>
  </si>
  <si>
    <t>Effet nuit</t>
  </si>
  <si>
    <t>Effet pluie</t>
  </si>
  <si>
    <t>Interface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</si>
</sst>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13" fillId="0" borderId="0" xfId="5" applyAlignment="1">
      <alignment horizontal="left" wrapText="1"/>
    </xf>
    <xf numFmtId="0" fontId="9" fillId="0" borderId="0" xfId="8">
      <alignment horizontal="right" indent="1"/>
    </xf>
    <xf numFmtId="0" fontId="9" fillId="0" borderId="7" xfId="8" applyBorder="1">
      <alignment horizontal="right" indent="1"/>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6" fillId="11" borderId="2" xfId="12" applyFont="1" applyFill="1">
      <alignment horizontal="left" vertical="center" indent="2"/>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22"/>
      <tableStyleElement type="headerRow" dxfId="121"/>
      <tableStyleElement type="totalRow" dxfId="120"/>
      <tableStyleElement type="firstColumn" dxfId="119"/>
      <tableStyleElement type="lastColumn" dxfId="118"/>
      <tableStyleElement type="firstRowStripe" dxfId="117"/>
      <tableStyleElement type="secondRowStripe" dxfId="116"/>
      <tableStyleElement type="firstColumnStripe" dxfId="115"/>
      <tableStyleElement type="secondColumnStripe" dxfId="1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47"/>
  <sheetViews>
    <sheetView showGridLines="0" tabSelected="1" showRuler="0" zoomScaleNormal="100" zoomScalePageLayoutView="70" workbookViewId="0">
      <pane ySplit="6" topLeftCell="A49" activePane="bottomLeft" state="frozen"/>
      <selection pane="bottomLeft" activeCell="F41" sqref="F41"/>
    </sheetView>
  </sheetViews>
  <sheetFormatPr baseColWidth="10" defaultColWidth="9.109375" defaultRowHeight="30" customHeight="1" x14ac:dyDescent="0.3"/>
  <cols>
    <col min="1" max="1" width="2.6640625" style="45" customWidth="1"/>
    <col min="2" max="2" width="43.4414062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57" width="2.5546875" customWidth="1"/>
  </cols>
  <sheetData>
    <row r="1" spans="1:57" ht="30" customHeight="1" x14ac:dyDescent="0.55000000000000004">
      <c r="A1" s="46" t="s">
        <v>0</v>
      </c>
      <c r="B1" s="87" t="s">
        <v>39</v>
      </c>
      <c r="C1" s="1"/>
      <c r="D1" s="2"/>
      <c r="E1" s="4"/>
      <c r="F1" s="34"/>
      <c r="H1" s="2"/>
      <c r="I1" s="66" t="s">
        <v>24</v>
      </c>
    </row>
    <row r="2" spans="1:57" ht="30" customHeight="1" x14ac:dyDescent="0.35">
      <c r="A2" s="45" t="s">
        <v>1</v>
      </c>
      <c r="B2" s="49"/>
      <c r="I2" s="67" t="s">
        <v>25</v>
      </c>
    </row>
    <row r="3" spans="1:57" ht="30" customHeight="1" x14ac:dyDescent="0.3">
      <c r="A3" s="45" t="s">
        <v>2</v>
      </c>
      <c r="B3" s="50"/>
      <c r="C3" s="88" t="s">
        <v>16</v>
      </c>
      <c r="D3" s="89"/>
      <c r="E3" s="93">
        <v>45719</v>
      </c>
      <c r="F3" s="93"/>
    </row>
    <row r="4" spans="1:57" ht="30" customHeight="1" x14ac:dyDescent="0.3">
      <c r="A4" s="46" t="s">
        <v>3</v>
      </c>
      <c r="C4" s="88" t="s">
        <v>17</v>
      </c>
      <c r="D4" s="89"/>
      <c r="E4" s="7">
        <v>1</v>
      </c>
      <c r="I4" s="90">
        <f>I5</f>
        <v>45719</v>
      </c>
      <c r="J4" s="91"/>
      <c r="K4" s="91"/>
      <c r="L4" s="91"/>
      <c r="M4" s="91"/>
      <c r="N4" s="91"/>
      <c r="O4" s="92"/>
      <c r="P4" s="90">
        <f>P5</f>
        <v>45726</v>
      </c>
      <c r="Q4" s="91"/>
      <c r="R4" s="91"/>
      <c r="S4" s="91"/>
      <c r="T4" s="91"/>
      <c r="U4" s="91"/>
      <c r="V4" s="92"/>
      <c r="W4" s="90">
        <f>W5</f>
        <v>45733</v>
      </c>
      <c r="X4" s="91"/>
      <c r="Y4" s="91"/>
      <c r="Z4" s="91"/>
      <c r="AA4" s="91"/>
      <c r="AB4" s="91"/>
      <c r="AC4" s="92"/>
      <c r="AD4" s="90">
        <f>AD5</f>
        <v>45740</v>
      </c>
      <c r="AE4" s="91"/>
      <c r="AF4" s="91"/>
      <c r="AG4" s="91"/>
      <c r="AH4" s="91"/>
      <c r="AI4" s="91"/>
      <c r="AJ4" s="92"/>
      <c r="AK4" s="90">
        <f>AK5</f>
        <v>45747</v>
      </c>
      <c r="AL4" s="91"/>
      <c r="AM4" s="91"/>
      <c r="AN4" s="91"/>
      <c r="AO4" s="91"/>
      <c r="AP4" s="91"/>
      <c r="AQ4" s="92"/>
      <c r="AR4" s="90">
        <f>AR5</f>
        <v>45754</v>
      </c>
      <c r="AS4" s="91"/>
      <c r="AT4" s="91"/>
      <c r="AU4" s="91"/>
      <c r="AV4" s="91"/>
      <c r="AW4" s="91"/>
      <c r="AX4" s="92"/>
      <c r="AY4" s="90">
        <f>AY5</f>
        <v>45761</v>
      </c>
      <c r="AZ4" s="91"/>
      <c r="BA4" s="91"/>
      <c r="BB4" s="91"/>
      <c r="BC4" s="91"/>
      <c r="BD4" s="91"/>
      <c r="BE4" s="92"/>
    </row>
    <row r="5" spans="1:57" ht="15" customHeight="1" x14ac:dyDescent="0.3">
      <c r="A5" s="46" t="s">
        <v>4</v>
      </c>
      <c r="B5" s="65"/>
      <c r="C5" s="65"/>
      <c r="D5" s="65"/>
      <c r="E5" s="65"/>
      <c r="F5" s="65"/>
      <c r="G5" s="65"/>
      <c r="I5" s="84">
        <f>Début_Projet-WEEKDAY(Début_Projet,1)+2+7*(Semaine_Affichage-1)</f>
        <v>45719</v>
      </c>
      <c r="J5" s="85">
        <f>I5+1</f>
        <v>45720</v>
      </c>
      <c r="K5" s="85">
        <f t="shared" ref="K5:AX5" si="0">J5+1</f>
        <v>45721</v>
      </c>
      <c r="L5" s="85">
        <f t="shared" si="0"/>
        <v>45722</v>
      </c>
      <c r="M5" s="85">
        <f t="shared" si="0"/>
        <v>45723</v>
      </c>
      <c r="N5" s="85">
        <f t="shared" si="0"/>
        <v>45724</v>
      </c>
      <c r="O5" s="86">
        <f t="shared" si="0"/>
        <v>45725</v>
      </c>
      <c r="P5" s="84">
        <f>O5+1</f>
        <v>45726</v>
      </c>
      <c r="Q5" s="85">
        <f>P5+1</f>
        <v>45727</v>
      </c>
      <c r="R5" s="85">
        <f t="shared" si="0"/>
        <v>45728</v>
      </c>
      <c r="S5" s="85">
        <f t="shared" si="0"/>
        <v>45729</v>
      </c>
      <c r="T5" s="85">
        <f t="shared" si="0"/>
        <v>45730</v>
      </c>
      <c r="U5" s="85">
        <f t="shared" si="0"/>
        <v>45731</v>
      </c>
      <c r="V5" s="86">
        <f t="shared" si="0"/>
        <v>45732</v>
      </c>
      <c r="W5" s="84">
        <f>V5+1</f>
        <v>45733</v>
      </c>
      <c r="X5" s="85">
        <f>W5+1</f>
        <v>45734</v>
      </c>
      <c r="Y5" s="85">
        <f t="shared" si="0"/>
        <v>45735</v>
      </c>
      <c r="Z5" s="85">
        <f t="shared" si="0"/>
        <v>45736</v>
      </c>
      <c r="AA5" s="85">
        <f t="shared" si="0"/>
        <v>45737</v>
      </c>
      <c r="AB5" s="85">
        <f t="shared" si="0"/>
        <v>45738</v>
      </c>
      <c r="AC5" s="86">
        <f t="shared" si="0"/>
        <v>45739</v>
      </c>
      <c r="AD5" s="84">
        <f>AC5+1</f>
        <v>45740</v>
      </c>
      <c r="AE5" s="85">
        <f>AD5+1</f>
        <v>45741</v>
      </c>
      <c r="AF5" s="85">
        <f t="shared" si="0"/>
        <v>45742</v>
      </c>
      <c r="AG5" s="85">
        <f t="shared" si="0"/>
        <v>45743</v>
      </c>
      <c r="AH5" s="85">
        <f t="shared" si="0"/>
        <v>45744</v>
      </c>
      <c r="AI5" s="85">
        <f t="shared" si="0"/>
        <v>45745</v>
      </c>
      <c r="AJ5" s="86">
        <f t="shared" si="0"/>
        <v>45746</v>
      </c>
      <c r="AK5" s="84">
        <f>AJ5+1</f>
        <v>45747</v>
      </c>
      <c r="AL5" s="85">
        <f>AK5+1</f>
        <v>45748</v>
      </c>
      <c r="AM5" s="85">
        <f t="shared" si="0"/>
        <v>45749</v>
      </c>
      <c r="AN5" s="85">
        <f t="shared" si="0"/>
        <v>45750</v>
      </c>
      <c r="AO5" s="85">
        <f t="shared" si="0"/>
        <v>45751</v>
      </c>
      <c r="AP5" s="85">
        <f t="shared" si="0"/>
        <v>45752</v>
      </c>
      <c r="AQ5" s="86">
        <f t="shared" si="0"/>
        <v>45753</v>
      </c>
      <c r="AR5" s="84">
        <f>AQ5+1</f>
        <v>45754</v>
      </c>
      <c r="AS5" s="85">
        <f>AR5+1</f>
        <v>45755</v>
      </c>
      <c r="AT5" s="85">
        <f t="shared" si="0"/>
        <v>45756</v>
      </c>
      <c r="AU5" s="85">
        <f t="shared" si="0"/>
        <v>45757</v>
      </c>
      <c r="AV5" s="85">
        <f t="shared" si="0"/>
        <v>45758</v>
      </c>
      <c r="AW5" s="85">
        <f t="shared" si="0"/>
        <v>45759</v>
      </c>
      <c r="AX5" s="86">
        <f t="shared" si="0"/>
        <v>45760</v>
      </c>
      <c r="AY5" s="84">
        <f>AX5+1</f>
        <v>45761</v>
      </c>
      <c r="AZ5" s="85">
        <f>AY5+1</f>
        <v>45762</v>
      </c>
      <c r="BA5" s="85">
        <f t="shared" ref="BA5:BE5" si="1">AZ5+1</f>
        <v>45763</v>
      </c>
      <c r="BB5" s="85">
        <f t="shared" si="1"/>
        <v>45764</v>
      </c>
      <c r="BC5" s="85">
        <f t="shared" si="1"/>
        <v>45765</v>
      </c>
      <c r="BD5" s="85">
        <f t="shared" si="1"/>
        <v>45766</v>
      </c>
      <c r="BE5" s="86">
        <f t="shared" si="1"/>
        <v>45767</v>
      </c>
    </row>
    <row r="6" spans="1:57" ht="30" customHeight="1" thickBot="1" x14ac:dyDescent="0.35">
      <c r="A6" s="46" t="s">
        <v>5</v>
      </c>
      <c r="B6" s="8" t="s">
        <v>14</v>
      </c>
      <c r="C6" s="9" t="s">
        <v>18</v>
      </c>
      <c r="D6" s="9" t="s">
        <v>20</v>
      </c>
      <c r="E6" s="9" t="s">
        <v>21</v>
      </c>
      <c r="F6" s="9" t="s">
        <v>22</v>
      </c>
      <c r="G6" s="9"/>
      <c r="H6" s="9" t="s">
        <v>23</v>
      </c>
      <c r="I6" s="10" t="str">
        <f t="shared" ref="I6:AN6" si="2">LEFT(TEXT(I5,"jjj"),1)</f>
        <v>l</v>
      </c>
      <c r="J6" s="10" t="str">
        <f t="shared" si="2"/>
        <v>m</v>
      </c>
      <c r="K6" s="10" t="str">
        <f t="shared" si="2"/>
        <v>m</v>
      </c>
      <c r="L6" s="10" t="str">
        <f t="shared" si="2"/>
        <v>j</v>
      </c>
      <c r="M6" s="10" t="str">
        <f t="shared" si="2"/>
        <v>v</v>
      </c>
      <c r="N6" s="10" t="str">
        <f t="shared" si="2"/>
        <v>s</v>
      </c>
      <c r="O6" s="10" t="str">
        <f t="shared" si="2"/>
        <v>d</v>
      </c>
      <c r="P6" s="10" t="str">
        <f t="shared" si="2"/>
        <v>l</v>
      </c>
      <c r="Q6" s="10" t="str">
        <f t="shared" si="2"/>
        <v>m</v>
      </c>
      <c r="R6" s="10" t="str">
        <f t="shared" si="2"/>
        <v>m</v>
      </c>
      <c r="S6" s="10" t="str">
        <f t="shared" si="2"/>
        <v>j</v>
      </c>
      <c r="T6" s="10" t="str">
        <f t="shared" si="2"/>
        <v>v</v>
      </c>
      <c r="U6" s="10" t="str">
        <f t="shared" si="2"/>
        <v>s</v>
      </c>
      <c r="V6" s="10" t="str">
        <f t="shared" si="2"/>
        <v>d</v>
      </c>
      <c r="W6" s="10" t="str">
        <f t="shared" si="2"/>
        <v>l</v>
      </c>
      <c r="X6" s="10" t="str">
        <f t="shared" si="2"/>
        <v>m</v>
      </c>
      <c r="Y6" s="10" t="str">
        <f t="shared" si="2"/>
        <v>m</v>
      </c>
      <c r="Z6" s="10" t="str">
        <f t="shared" si="2"/>
        <v>j</v>
      </c>
      <c r="AA6" s="10" t="str">
        <f t="shared" si="2"/>
        <v>v</v>
      </c>
      <c r="AB6" s="10" t="str">
        <f t="shared" si="2"/>
        <v>s</v>
      </c>
      <c r="AC6" s="10" t="str">
        <f t="shared" si="2"/>
        <v>d</v>
      </c>
      <c r="AD6" s="10" t="str">
        <f t="shared" si="2"/>
        <v>l</v>
      </c>
      <c r="AE6" s="10" t="str">
        <f t="shared" si="2"/>
        <v>m</v>
      </c>
      <c r="AF6" s="10" t="str">
        <f t="shared" si="2"/>
        <v>m</v>
      </c>
      <c r="AG6" s="10" t="str">
        <f t="shared" si="2"/>
        <v>j</v>
      </c>
      <c r="AH6" s="10" t="str">
        <f t="shared" si="2"/>
        <v>v</v>
      </c>
      <c r="AI6" s="10" t="str">
        <f t="shared" si="2"/>
        <v>s</v>
      </c>
      <c r="AJ6" s="10" t="str">
        <f t="shared" si="2"/>
        <v>d</v>
      </c>
      <c r="AK6" s="10" t="str">
        <f t="shared" si="2"/>
        <v>l</v>
      </c>
      <c r="AL6" s="10" t="str">
        <f t="shared" si="2"/>
        <v>m</v>
      </c>
      <c r="AM6" s="10" t="str">
        <f t="shared" si="2"/>
        <v>m</v>
      </c>
      <c r="AN6" s="10" t="str">
        <f t="shared" si="2"/>
        <v>j</v>
      </c>
      <c r="AO6" s="10" t="str">
        <f t="shared" ref="AO6:BE6" si="3">LEFT(TEXT(AO5,"jjj"),1)</f>
        <v>v</v>
      </c>
      <c r="AP6" s="10" t="str">
        <f t="shared" si="3"/>
        <v>s</v>
      </c>
      <c r="AQ6" s="10" t="str">
        <f t="shared" si="3"/>
        <v>d</v>
      </c>
      <c r="AR6" s="10" t="str">
        <f t="shared" si="3"/>
        <v>l</v>
      </c>
      <c r="AS6" s="10" t="str">
        <f t="shared" si="3"/>
        <v>m</v>
      </c>
      <c r="AT6" s="10" t="str">
        <f t="shared" si="3"/>
        <v>m</v>
      </c>
      <c r="AU6" s="10" t="str">
        <f t="shared" si="3"/>
        <v>j</v>
      </c>
      <c r="AV6" s="10" t="str">
        <f t="shared" si="3"/>
        <v>v</v>
      </c>
      <c r="AW6" s="10" t="str">
        <f t="shared" si="3"/>
        <v>s</v>
      </c>
      <c r="AX6" s="10" t="str">
        <f t="shared" si="3"/>
        <v>d</v>
      </c>
      <c r="AY6" s="10" t="str">
        <f t="shared" si="3"/>
        <v>l</v>
      </c>
      <c r="AZ6" s="10" t="str">
        <f t="shared" si="3"/>
        <v>m</v>
      </c>
      <c r="BA6" s="10" t="str">
        <f t="shared" si="3"/>
        <v>m</v>
      </c>
      <c r="BB6" s="10" t="str">
        <f t="shared" si="3"/>
        <v>j</v>
      </c>
      <c r="BC6" s="10" t="str">
        <f t="shared" si="3"/>
        <v>v</v>
      </c>
      <c r="BD6" s="10" t="str">
        <f t="shared" si="3"/>
        <v>s</v>
      </c>
      <c r="BE6" s="10" t="str">
        <f t="shared" si="3"/>
        <v>d</v>
      </c>
    </row>
    <row r="7" spans="1:57" ht="15" hidden="1" customHeight="1" thickBot="1" x14ac:dyDescent="0.35">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row>
    <row r="8" spans="1:57" s="3" customFormat="1" ht="30" customHeight="1" thickBot="1" x14ac:dyDescent="0.35">
      <c r="A8" s="46" t="s">
        <v>7</v>
      </c>
      <c r="B8" s="15" t="s">
        <v>40</v>
      </c>
      <c r="C8" s="51"/>
      <c r="D8" s="16"/>
      <c r="E8" s="69"/>
      <c r="F8" s="70"/>
      <c r="G8" s="14"/>
      <c r="H8" s="14" t="str">
        <f t="shared" ref="H8:H44" si="4">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row>
    <row r="9" spans="1:57" s="3" customFormat="1" ht="30" customHeight="1" thickBot="1" x14ac:dyDescent="0.35">
      <c r="A9" s="46" t="s">
        <v>8</v>
      </c>
      <c r="B9" s="60" t="s">
        <v>46</v>
      </c>
      <c r="C9" s="52" t="s">
        <v>19</v>
      </c>
      <c r="D9" s="17">
        <v>1</v>
      </c>
      <c r="E9" s="71">
        <f>Début_Projet</f>
        <v>45719</v>
      </c>
      <c r="F9" s="71">
        <f>E9+6</f>
        <v>45725</v>
      </c>
      <c r="G9" s="14"/>
      <c r="H9" s="14">
        <f t="shared" si="4"/>
        <v>7</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row>
    <row r="10" spans="1:57" s="3" customFormat="1" ht="30" customHeight="1" thickBot="1" x14ac:dyDescent="0.35">
      <c r="A10" s="46" t="s">
        <v>9</v>
      </c>
      <c r="B10" s="60" t="s">
        <v>44</v>
      </c>
      <c r="C10" s="52"/>
      <c r="D10" s="17">
        <v>1</v>
      </c>
      <c r="E10" s="71">
        <f>E9</f>
        <v>45719</v>
      </c>
      <c r="F10" s="71">
        <f>F11</f>
        <v>45725</v>
      </c>
      <c r="G10" s="14"/>
      <c r="H10" s="14">
        <f t="shared" si="4"/>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row>
    <row r="11" spans="1:57" s="3" customFormat="1" ht="30" customHeight="1" thickBot="1" x14ac:dyDescent="0.35">
      <c r="A11" s="45"/>
      <c r="B11" s="60" t="s">
        <v>45</v>
      </c>
      <c r="C11" s="52"/>
      <c r="D11" s="17">
        <v>1</v>
      </c>
      <c r="E11" s="71">
        <f>E9</f>
        <v>45719</v>
      </c>
      <c r="F11" s="71">
        <f>F9</f>
        <v>45725</v>
      </c>
      <c r="G11" s="14"/>
      <c r="H11" s="14">
        <f t="shared" si="4"/>
        <v>7</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row>
    <row r="12" spans="1:57" s="3" customFormat="1" ht="30" customHeight="1" thickBot="1" x14ac:dyDescent="0.35">
      <c r="A12" s="45"/>
      <c r="B12" s="60" t="s">
        <v>47</v>
      </c>
      <c r="C12" s="52"/>
      <c r="D12" s="17">
        <v>1</v>
      </c>
      <c r="E12" s="71">
        <f>F11</f>
        <v>45725</v>
      </c>
      <c r="F12" s="71">
        <f>E12+10</f>
        <v>45735</v>
      </c>
      <c r="G12" s="14"/>
      <c r="H12" s="14">
        <f t="shared" si="4"/>
        <v>11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row>
    <row r="13" spans="1:57" s="3" customFormat="1" ht="30" customHeight="1" thickBot="1" x14ac:dyDescent="0.35">
      <c r="A13" s="45"/>
      <c r="B13" s="60" t="s">
        <v>48</v>
      </c>
      <c r="C13" s="52"/>
      <c r="D13" s="17">
        <v>1</v>
      </c>
      <c r="E13" s="71">
        <f>E9</f>
        <v>45719</v>
      </c>
      <c r="F13" s="71">
        <f>E13</f>
        <v>45719</v>
      </c>
      <c r="G13" s="14"/>
      <c r="H13" s="14">
        <f t="shared" si="4"/>
        <v>1</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row>
    <row r="14" spans="1:57" s="3" customFormat="1" ht="30" customHeight="1" thickBot="1" x14ac:dyDescent="0.35">
      <c r="A14" s="46" t="s">
        <v>10</v>
      </c>
      <c r="B14" s="18" t="s">
        <v>41</v>
      </c>
      <c r="C14" s="53"/>
      <c r="D14" s="19"/>
      <c r="E14" s="72"/>
      <c r="F14" s="73"/>
      <c r="G14" s="14"/>
      <c r="H14" s="14" t="str">
        <f t="shared" si="4"/>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row>
    <row r="15" spans="1:57" s="3" customFormat="1" ht="30" customHeight="1" thickBot="1" x14ac:dyDescent="0.35">
      <c r="A15" s="46"/>
      <c r="B15" s="61" t="s">
        <v>49</v>
      </c>
      <c r="C15" s="54"/>
      <c r="D15" s="20">
        <v>1</v>
      </c>
      <c r="E15" s="74">
        <f>F9+1</f>
        <v>45726</v>
      </c>
      <c r="F15" s="74">
        <f>E15+7</f>
        <v>45733</v>
      </c>
      <c r="G15" s="14"/>
      <c r="H15" s="14">
        <f t="shared" si="4"/>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row>
    <row r="16" spans="1:57" s="3" customFormat="1" ht="30" customHeight="1" thickBot="1" x14ac:dyDescent="0.35">
      <c r="A16" s="45"/>
      <c r="B16" s="61" t="s">
        <v>50</v>
      </c>
      <c r="C16" s="54"/>
      <c r="D16" s="20">
        <v>1</v>
      </c>
      <c r="E16" s="74">
        <f>E15+2</f>
        <v>45728</v>
      </c>
      <c r="F16" s="74">
        <f>E16+5</f>
        <v>45733</v>
      </c>
      <c r="G16" s="14"/>
      <c r="H16" s="14">
        <f t="shared" si="4"/>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row>
    <row r="17" spans="1:57" s="3" customFormat="1" ht="30" customHeight="1" thickBot="1" x14ac:dyDescent="0.35">
      <c r="A17" s="45"/>
      <c r="B17" s="61" t="s">
        <v>51</v>
      </c>
      <c r="C17" s="54"/>
      <c r="D17" s="20">
        <v>0.8</v>
      </c>
      <c r="E17" s="74">
        <f>F16</f>
        <v>45733</v>
      </c>
      <c r="F17" s="74">
        <f>E17+20</f>
        <v>45753</v>
      </c>
      <c r="G17" s="14"/>
      <c r="H17" s="14">
        <f t="shared" si="4"/>
        <v>21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row>
    <row r="18" spans="1:57" s="3" customFormat="1" ht="30" customHeight="1" thickBot="1" x14ac:dyDescent="0.35">
      <c r="A18" s="45"/>
      <c r="B18" s="61" t="s">
        <v>52</v>
      </c>
      <c r="C18" s="54"/>
      <c r="D18" s="20">
        <v>1</v>
      </c>
      <c r="E18" s="74">
        <f>E17</f>
        <v>45733</v>
      </c>
      <c r="F18" s="74">
        <f>E18+2</f>
        <v>45735</v>
      </c>
      <c r="G18" s="14"/>
      <c r="H18" s="14">
        <f t="shared" si="4"/>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row>
    <row r="19" spans="1:57" s="3" customFormat="1" ht="30" customHeight="1" thickBot="1" x14ac:dyDescent="0.35">
      <c r="A19" s="45" t="s">
        <v>11</v>
      </c>
      <c r="B19" s="21" t="s">
        <v>42</v>
      </c>
      <c r="C19" s="55"/>
      <c r="D19" s="22"/>
      <c r="E19" s="75"/>
      <c r="F19" s="76"/>
      <c r="G19" s="14"/>
      <c r="H19" s="14" t="str">
        <f t="shared" si="4"/>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row>
    <row r="20" spans="1:57" s="3" customFormat="1" ht="30" customHeight="1" thickBot="1" x14ac:dyDescent="0.35">
      <c r="A20" s="45"/>
      <c r="B20" s="94" t="s">
        <v>81</v>
      </c>
      <c r="C20" s="56"/>
      <c r="D20" s="23"/>
      <c r="E20" s="77"/>
      <c r="F20" s="77"/>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row>
    <row r="21" spans="1:57" s="3" customFormat="1" ht="30" customHeight="1" thickBot="1" x14ac:dyDescent="0.35">
      <c r="A21" s="45"/>
      <c r="B21" s="62" t="s">
        <v>60</v>
      </c>
      <c r="C21" s="56" t="s">
        <v>57</v>
      </c>
      <c r="D21" s="23">
        <v>0.99</v>
      </c>
      <c r="E21" s="77">
        <v>45726</v>
      </c>
      <c r="F21" s="77">
        <v>45740</v>
      </c>
      <c r="G21" s="14"/>
      <c r="H21" s="14">
        <f t="shared" si="4"/>
        <v>15</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row>
    <row r="22" spans="1:57" s="3" customFormat="1" ht="30" customHeight="1" thickBot="1" x14ac:dyDescent="0.35">
      <c r="A22" s="45"/>
      <c r="B22" s="62" t="s">
        <v>64</v>
      </c>
      <c r="C22" s="56" t="s">
        <v>58</v>
      </c>
      <c r="D22" s="23">
        <v>1</v>
      </c>
      <c r="E22" s="77">
        <v>45756</v>
      </c>
      <c r="F22" s="77">
        <v>45756</v>
      </c>
      <c r="G22" s="14"/>
      <c r="H22" s="14">
        <f t="shared" si="4"/>
        <v>1</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row>
    <row r="23" spans="1:57" s="3" customFormat="1" ht="30" customHeight="1" thickBot="1" x14ac:dyDescent="0.35">
      <c r="A23" s="45"/>
      <c r="B23" s="62" t="s">
        <v>61</v>
      </c>
      <c r="C23" s="56" t="s">
        <v>57</v>
      </c>
      <c r="D23" s="23">
        <v>0.99</v>
      </c>
      <c r="E23" s="77">
        <v>45726</v>
      </c>
      <c r="F23" s="77">
        <v>45763</v>
      </c>
      <c r="G23" s="14"/>
      <c r="H23" s="14">
        <f t="shared" si="4"/>
        <v>38</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row>
    <row r="24" spans="1:57" s="3" customFormat="1" ht="30" customHeight="1" thickBot="1" x14ac:dyDescent="0.35">
      <c r="A24" s="45"/>
      <c r="B24" s="62" t="s">
        <v>62</v>
      </c>
      <c r="C24" s="56" t="s">
        <v>63</v>
      </c>
      <c r="D24" s="23">
        <v>0.99</v>
      </c>
      <c r="E24" s="77">
        <v>45758</v>
      </c>
      <c r="F24" s="77">
        <v>45759</v>
      </c>
      <c r="G24" s="14"/>
      <c r="H24" s="14">
        <f t="shared" si="4"/>
        <v>2</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row>
    <row r="25" spans="1:57" s="3" customFormat="1" ht="30" customHeight="1" thickBot="1" x14ac:dyDescent="0.35">
      <c r="A25" s="45"/>
      <c r="B25" s="94" t="s">
        <v>65</v>
      </c>
      <c r="C25" s="56"/>
      <c r="D25" s="23"/>
      <c r="E25" s="77"/>
      <c r="F25" s="77"/>
      <c r="G25" s="14"/>
      <c r="H25" s="14"/>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row>
    <row r="26" spans="1:57" s="3" customFormat="1" ht="30" customHeight="1" thickBot="1" x14ac:dyDescent="0.35">
      <c r="A26" s="45"/>
      <c r="B26" s="62" t="s">
        <v>66</v>
      </c>
      <c r="C26" s="56" t="s">
        <v>56</v>
      </c>
      <c r="D26" s="23">
        <v>1</v>
      </c>
      <c r="E26" s="77">
        <v>45729</v>
      </c>
      <c r="F26" s="77">
        <f>E26+17</f>
        <v>45746</v>
      </c>
      <c r="G26" s="14"/>
      <c r="H26" s="14">
        <f t="shared" si="4"/>
        <v>18</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row>
    <row r="27" spans="1:57" s="3" customFormat="1" ht="30" customHeight="1" thickBot="1" x14ac:dyDescent="0.35">
      <c r="A27" s="45"/>
      <c r="B27" s="62" t="s">
        <v>67</v>
      </c>
      <c r="C27" s="56" t="s">
        <v>55</v>
      </c>
      <c r="D27" s="23">
        <v>1</v>
      </c>
      <c r="E27" s="77">
        <v>45726</v>
      </c>
      <c r="F27" s="77">
        <f>E27+5</f>
        <v>45731</v>
      </c>
      <c r="G27" s="14"/>
      <c r="H27" s="14">
        <f t="shared" si="4"/>
        <v>6</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row>
    <row r="28" spans="1:57" s="3" customFormat="1" ht="30" customHeight="1" thickBot="1" x14ac:dyDescent="0.35">
      <c r="A28" s="45"/>
      <c r="B28" s="94" t="s">
        <v>68</v>
      </c>
      <c r="C28" s="56"/>
      <c r="D28" s="23"/>
      <c r="E28" s="77"/>
      <c r="F28" s="77"/>
      <c r="G28" s="14"/>
      <c r="H28" s="14"/>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row>
    <row r="29" spans="1:57" s="3" customFormat="1" ht="30" customHeight="1" thickBot="1" x14ac:dyDescent="0.35">
      <c r="A29" s="45"/>
      <c r="B29" s="62" t="s">
        <v>69</v>
      </c>
      <c r="C29" s="56" t="s">
        <v>56</v>
      </c>
      <c r="D29" s="23">
        <v>0.9</v>
      </c>
      <c r="E29" s="77">
        <v>45728</v>
      </c>
      <c r="F29" s="77">
        <f>E29+7</f>
        <v>45735</v>
      </c>
      <c r="G29" s="14"/>
      <c r="H29" s="14"/>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row>
    <row r="30" spans="1:57" s="3" customFormat="1" ht="30" customHeight="1" thickBot="1" x14ac:dyDescent="0.35">
      <c r="A30" s="45"/>
      <c r="B30" s="62" t="s">
        <v>70</v>
      </c>
      <c r="C30" s="56" t="s">
        <v>55</v>
      </c>
      <c r="D30" s="23">
        <v>0.7</v>
      </c>
      <c r="E30" s="77">
        <v>45748</v>
      </c>
      <c r="F30" s="77">
        <v>9.0019753086419758</v>
      </c>
      <c r="G30" s="14"/>
      <c r="H30" s="14"/>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row>
    <row r="31" spans="1:57" s="3" customFormat="1" ht="30" customHeight="1" thickBot="1" x14ac:dyDescent="0.35">
      <c r="A31" s="45"/>
      <c r="B31" s="62" t="s">
        <v>71</v>
      </c>
      <c r="C31" s="56" t="s">
        <v>58</v>
      </c>
      <c r="D31" s="23">
        <v>1</v>
      </c>
      <c r="E31" s="77">
        <v>45730</v>
      </c>
      <c r="F31" s="77">
        <v>45732</v>
      </c>
      <c r="G31" s="14"/>
      <c r="H31" s="14"/>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row>
    <row r="32" spans="1:57" s="3" customFormat="1" ht="30" customHeight="1" thickBot="1" x14ac:dyDescent="0.35">
      <c r="A32" s="45"/>
      <c r="B32" s="94" t="s">
        <v>72</v>
      </c>
      <c r="C32" s="56"/>
      <c r="D32" s="23"/>
      <c r="E32" s="77"/>
      <c r="F32" s="77"/>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row>
    <row r="33" spans="1:57" s="3" customFormat="1" ht="30" customHeight="1" thickBot="1" x14ac:dyDescent="0.35">
      <c r="A33" s="45"/>
      <c r="B33" s="62" t="s">
        <v>73</v>
      </c>
      <c r="C33" s="56" t="s">
        <v>58</v>
      </c>
      <c r="D33" s="23">
        <v>1</v>
      </c>
      <c r="E33" s="77">
        <v>45743</v>
      </c>
      <c r="F33" s="77">
        <f>E33+7</f>
        <v>45750</v>
      </c>
      <c r="G33" s="14"/>
      <c r="H33" s="14"/>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row>
    <row r="34" spans="1:57" s="3" customFormat="1" ht="30" customHeight="1" thickBot="1" x14ac:dyDescent="0.35">
      <c r="A34" s="45"/>
      <c r="B34" s="62" t="s">
        <v>74</v>
      </c>
      <c r="C34" s="56" t="s">
        <v>58</v>
      </c>
      <c r="D34" s="23">
        <v>1</v>
      </c>
      <c r="E34" s="77">
        <v>45759</v>
      </c>
      <c r="F34" s="77">
        <v>45761</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row>
    <row r="35" spans="1:57" s="3" customFormat="1" ht="30" customHeight="1" thickBot="1" x14ac:dyDescent="0.35">
      <c r="A35" s="45"/>
      <c r="B35" s="62" t="s">
        <v>76</v>
      </c>
      <c r="C35" s="56" t="s">
        <v>75</v>
      </c>
      <c r="D35" s="23">
        <v>1</v>
      </c>
      <c r="E35" s="77">
        <v>45740</v>
      </c>
      <c r="F35" s="77">
        <f>E35+7</f>
        <v>45747</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row>
    <row r="36" spans="1:57" s="3" customFormat="1" ht="30" customHeight="1" thickBot="1" x14ac:dyDescent="0.35">
      <c r="A36" s="45"/>
      <c r="B36" s="62" t="s">
        <v>78</v>
      </c>
      <c r="C36" s="56" t="s">
        <v>56</v>
      </c>
      <c r="D36" s="23">
        <v>1</v>
      </c>
      <c r="E36" s="77">
        <v>45756</v>
      </c>
      <c r="F36" s="77">
        <f>E36+1</f>
        <v>45757</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row>
    <row r="37" spans="1:57" s="3" customFormat="1" ht="30" customHeight="1" thickBot="1" x14ac:dyDescent="0.35">
      <c r="A37" s="45"/>
      <c r="B37" s="62" t="s">
        <v>79</v>
      </c>
      <c r="C37" s="56" t="s">
        <v>57</v>
      </c>
      <c r="D37" s="23">
        <v>1</v>
      </c>
      <c r="E37" s="77">
        <v>45756</v>
      </c>
      <c r="F37" s="77">
        <f>E37+2</f>
        <v>45758</v>
      </c>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row>
    <row r="38" spans="1:57" s="3" customFormat="1" ht="30" customHeight="1" thickBot="1" x14ac:dyDescent="0.35">
      <c r="A38" s="45"/>
      <c r="B38" s="62" t="s">
        <v>80</v>
      </c>
      <c r="C38" s="56" t="s">
        <v>56</v>
      </c>
      <c r="D38" s="23">
        <v>0</v>
      </c>
      <c r="E38" s="77">
        <v>45762</v>
      </c>
      <c r="F38" s="77">
        <f>E38+1</f>
        <v>45763</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row>
    <row r="39" spans="1:57" s="3" customFormat="1" ht="30" customHeight="1" thickBot="1" x14ac:dyDescent="0.35">
      <c r="A39" s="45"/>
      <c r="B39" s="62" t="s">
        <v>77</v>
      </c>
      <c r="C39" s="56" t="s">
        <v>57</v>
      </c>
      <c r="D39" s="23">
        <v>0</v>
      </c>
      <c r="E39" s="77">
        <v>45762</v>
      </c>
      <c r="F39" s="77">
        <f>E39+1</f>
        <v>45763</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row>
    <row r="40" spans="1:57" s="3" customFormat="1" ht="30" customHeight="1" thickBot="1" x14ac:dyDescent="0.35">
      <c r="A40" s="45" t="s">
        <v>11</v>
      </c>
      <c r="B40" s="24" t="s">
        <v>43</v>
      </c>
      <c r="C40" s="57"/>
      <c r="D40" s="25"/>
      <c r="E40" s="78"/>
      <c r="F40" s="79"/>
      <c r="G40" s="14"/>
      <c r="H40" s="14" t="str">
        <f t="shared" si="4"/>
        <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row>
    <row r="41" spans="1:57" s="3" customFormat="1" ht="30" customHeight="1" thickBot="1" x14ac:dyDescent="0.35">
      <c r="A41" s="45"/>
      <c r="B41" s="63" t="s">
        <v>53</v>
      </c>
      <c r="C41" s="58" t="s">
        <v>59</v>
      </c>
      <c r="D41" s="26"/>
      <c r="E41" s="80">
        <v>45762</v>
      </c>
      <c r="F41" s="80">
        <v>45763</v>
      </c>
      <c r="G41" s="14"/>
      <c r="H41" s="14">
        <f t="shared" si="4"/>
        <v>2</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row>
    <row r="42" spans="1:57" s="3" customFormat="1" ht="30" customHeight="1" thickBot="1" x14ac:dyDescent="0.35">
      <c r="A42" s="45"/>
      <c r="B42" s="63" t="s">
        <v>54</v>
      </c>
      <c r="C42" s="58"/>
      <c r="D42" s="26"/>
      <c r="E42" s="80">
        <v>45762</v>
      </c>
      <c r="F42" s="80">
        <v>45763</v>
      </c>
      <c r="G42" s="14"/>
      <c r="H42" s="14">
        <f t="shared" si="4"/>
        <v>2</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row>
    <row r="43" spans="1:57" s="3" customFormat="1" ht="30" customHeight="1" thickBot="1" x14ac:dyDescent="0.35">
      <c r="A43" s="45" t="s">
        <v>12</v>
      </c>
      <c r="B43" s="64"/>
      <c r="C43" s="59"/>
      <c r="D43" s="13"/>
      <c r="E43" s="81"/>
      <c r="F43" s="81"/>
      <c r="G43" s="14"/>
      <c r="H43" s="14" t="str">
        <f t="shared" si="4"/>
        <v/>
      </c>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row>
    <row r="44" spans="1:57" s="3" customFormat="1" ht="30" customHeight="1" thickBot="1" x14ac:dyDescent="0.35">
      <c r="A44" s="46" t="s">
        <v>13</v>
      </c>
      <c r="B44" s="27" t="s">
        <v>15</v>
      </c>
      <c r="C44" s="28"/>
      <c r="D44" s="29"/>
      <c r="E44" s="82"/>
      <c r="F44" s="83"/>
      <c r="G44" s="30"/>
      <c r="H44" s="30" t="str">
        <f t="shared" si="4"/>
        <v/>
      </c>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row>
    <row r="45" spans="1:57" ht="30" customHeight="1" x14ac:dyDescent="0.3">
      <c r="G45" s="6"/>
    </row>
    <row r="46" spans="1:57" ht="30" customHeight="1" x14ac:dyDescent="0.3">
      <c r="C46" s="11"/>
      <c r="F46" s="47"/>
    </row>
    <row r="47" spans="1:57" ht="30" customHeight="1" x14ac:dyDescent="0.3">
      <c r="C47" s="12"/>
    </row>
  </sheetData>
  <mergeCells count="10">
    <mergeCell ref="C3:D3"/>
    <mergeCell ref="C4:D4"/>
    <mergeCell ref="AK4:AQ4"/>
    <mergeCell ref="AR4:AX4"/>
    <mergeCell ref="AY4:BE4"/>
    <mergeCell ref="E3:F3"/>
    <mergeCell ref="I4:O4"/>
    <mergeCell ref="P4:V4"/>
    <mergeCell ref="W4:AC4"/>
    <mergeCell ref="AD4:AJ4"/>
  </mergeCells>
  <conditionalFormatting sqref="D7:D19 D26:D34 D39:D44">
    <cfRule type="dataBar" priority="15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19 I26:BD34 I39:BD44">
    <cfRule type="expression" dxfId="113" priority="177">
      <formula>AND(TODAY()&gt;=I$5,TODAY()&lt;J$5)</formula>
    </cfRule>
  </conditionalFormatting>
  <conditionalFormatting sqref="I7:BD19 I26:BD34 I39:BD44">
    <cfRule type="expression" dxfId="112" priority="171">
      <formula>AND(début_tâche&lt;=I$5,ROUNDDOWN((fin_tâche-début_tâche+1)*avancement_tâche,0)+début_tâche-1&gt;=I$5)</formula>
    </cfRule>
    <cfRule type="expression" dxfId="111" priority="172" stopIfTrue="1">
      <formula>AND(fin_tâche&gt;=I$5,début_tâche&lt;J$5)</formula>
    </cfRule>
  </conditionalFormatting>
  <conditionalFormatting sqref="BE5:BE19 BE26:BE34 BE39:BE44">
    <cfRule type="expression" dxfId="110" priority="179">
      <formula>AND(TODAY()&gt;=BE$5,TODAY()&lt;#REF!)</formula>
    </cfRule>
  </conditionalFormatting>
  <conditionalFormatting sqref="BE7:BE19 BE26:BE34 BE39:BE44">
    <cfRule type="expression" dxfId="109" priority="182">
      <formula>AND(début_tâche&lt;=BE$5,ROUNDDOWN((fin_tâche-début_tâche+1)*avancement_tâche,0)+début_tâche-1&gt;=BE$5)</formula>
    </cfRule>
    <cfRule type="expression" dxfId="108" priority="183" stopIfTrue="1">
      <formula>AND(fin_tâche&gt;=BE$5,début_tâche&lt;#REF!)</formula>
    </cfRule>
  </conditionalFormatting>
  <conditionalFormatting sqref="D20">
    <cfRule type="dataBar" priority="106">
      <dataBar>
        <cfvo type="num" val="0"/>
        <cfvo type="num" val="1"/>
        <color theme="0" tint="-0.249977111117893"/>
      </dataBar>
      <extLst>
        <ext xmlns:x14="http://schemas.microsoft.com/office/spreadsheetml/2009/9/main" uri="{B025F937-C7B1-47D3-B67F-A62EFF666E3E}">
          <x14:id>{FCFC6403-7CCB-4FAA-8F1D-1392AD3D8CBC}</x14:id>
        </ext>
      </extLst>
    </cfRule>
  </conditionalFormatting>
  <conditionalFormatting sqref="I20:BD20">
    <cfRule type="expression" dxfId="107" priority="109">
      <formula>AND(TODAY()&gt;=I$5,TODAY()&lt;J$5)</formula>
    </cfRule>
  </conditionalFormatting>
  <conditionalFormatting sqref="I20:BD20">
    <cfRule type="expression" dxfId="106" priority="107">
      <formula>AND(début_tâche&lt;=I$5,ROUNDDOWN((fin_tâche-début_tâche+1)*avancement_tâche,0)+début_tâche-1&gt;=I$5)</formula>
    </cfRule>
    <cfRule type="expression" dxfId="105" priority="108" stopIfTrue="1">
      <formula>AND(fin_tâche&gt;=I$5,début_tâche&lt;J$5)</formula>
    </cfRule>
  </conditionalFormatting>
  <conditionalFormatting sqref="BE20">
    <cfRule type="expression" dxfId="104" priority="110">
      <formula>AND(TODAY()&gt;=BE$5,TODAY()&lt;#REF!)</formula>
    </cfRule>
  </conditionalFormatting>
  <conditionalFormatting sqref="BE20">
    <cfRule type="expression" dxfId="103" priority="111">
      <formula>AND(début_tâche&lt;=BE$5,ROUNDDOWN((fin_tâche-début_tâche+1)*avancement_tâche,0)+début_tâche-1&gt;=BE$5)</formula>
    </cfRule>
    <cfRule type="expression" dxfId="102" priority="112" stopIfTrue="1">
      <formula>AND(fin_tâche&gt;=BE$5,début_tâche&lt;#REF!)</formula>
    </cfRule>
  </conditionalFormatting>
  <conditionalFormatting sqref="D25">
    <cfRule type="dataBar" priority="78">
      <dataBar>
        <cfvo type="num" val="0"/>
        <cfvo type="num" val="1"/>
        <color theme="0" tint="-0.249977111117893"/>
      </dataBar>
      <extLst>
        <ext xmlns:x14="http://schemas.microsoft.com/office/spreadsheetml/2009/9/main" uri="{B025F937-C7B1-47D3-B67F-A62EFF666E3E}">
          <x14:id>{3AA9E6F1-13D4-403A-8197-6FD4B1968E9D}</x14:id>
        </ext>
      </extLst>
    </cfRule>
  </conditionalFormatting>
  <conditionalFormatting sqref="I25:BD25">
    <cfRule type="expression" dxfId="101" priority="81">
      <formula>AND(TODAY()&gt;=I$5,TODAY()&lt;J$5)</formula>
    </cfRule>
  </conditionalFormatting>
  <conditionalFormatting sqref="I25:BD25">
    <cfRule type="expression" dxfId="100" priority="79">
      <formula>AND(début_tâche&lt;=I$5,ROUNDDOWN((fin_tâche-début_tâche+1)*avancement_tâche,0)+début_tâche-1&gt;=I$5)</formula>
    </cfRule>
    <cfRule type="expression" dxfId="99" priority="80" stopIfTrue="1">
      <formula>AND(fin_tâche&gt;=I$5,début_tâche&lt;J$5)</formula>
    </cfRule>
  </conditionalFormatting>
  <conditionalFormatting sqref="BE25">
    <cfRule type="expression" dxfId="98" priority="82">
      <formula>AND(TODAY()&gt;=BE$5,TODAY()&lt;#REF!)</formula>
    </cfRule>
  </conditionalFormatting>
  <conditionalFormatting sqref="BE25">
    <cfRule type="expression" dxfId="97" priority="83">
      <formula>AND(début_tâche&lt;=BE$5,ROUNDDOWN((fin_tâche-début_tâche+1)*avancement_tâche,0)+début_tâche-1&gt;=BE$5)</formula>
    </cfRule>
    <cfRule type="expression" dxfId="96" priority="84" stopIfTrue="1">
      <formula>AND(fin_tâche&gt;=BE$5,début_tâche&lt;#REF!)</formula>
    </cfRule>
  </conditionalFormatting>
  <conditionalFormatting sqref="D36">
    <cfRule type="dataBar" priority="57">
      <dataBar>
        <cfvo type="num" val="0"/>
        <cfvo type="num" val="1"/>
        <color theme="0" tint="-0.249977111117893"/>
      </dataBar>
      <extLst>
        <ext xmlns:x14="http://schemas.microsoft.com/office/spreadsheetml/2009/9/main" uri="{B025F937-C7B1-47D3-B67F-A62EFF666E3E}">
          <x14:id>{82B00843-3B8B-4D98-BEDC-7488093EEF8A}</x14:id>
        </ext>
      </extLst>
    </cfRule>
  </conditionalFormatting>
  <conditionalFormatting sqref="I36:BD36">
    <cfRule type="expression" dxfId="95" priority="60">
      <formula>AND(TODAY()&gt;=I$5,TODAY()&lt;J$5)</formula>
    </cfRule>
  </conditionalFormatting>
  <conditionalFormatting sqref="I36:BD36">
    <cfRule type="expression" dxfId="94" priority="58">
      <formula>AND(début_tâche&lt;=I$5,ROUNDDOWN((fin_tâche-début_tâche+1)*avancement_tâche,0)+début_tâche-1&gt;=I$5)</formula>
    </cfRule>
    <cfRule type="expression" dxfId="93" priority="59" stopIfTrue="1">
      <formula>AND(fin_tâche&gt;=I$5,début_tâche&lt;J$5)</formula>
    </cfRule>
  </conditionalFormatting>
  <conditionalFormatting sqref="BE36">
    <cfRule type="expression" dxfId="92" priority="61">
      <formula>AND(TODAY()&gt;=BE$5,TODAY()&lt;#REF!)</formula>
    </cfRule>
  </conditionalFormatting>
  <conditionalFormatting sqref="BE36">
    <cfRule type="expression" dxfId="91" priority="62">
      <formula>AND(début_tâche&lt;=BE$5,ROUNDDOWN((fin_tâche-début_tâche+1)*avancement_tâche,0)+début_tâche-1&gt;=BE$5)</formula>
    </cfRule>
    <cfRule type="expression" dxfId="90" priority="63" stopIfTrue="1">
      <formula>AND(fin_tâche&gt;=BE$5,début_tâche&lt;#REF!)</formula>
    </cfRule>
  </conditionalFormatting>
  <conditionalFormatting sqref="D35">
    <cfRule type="dataBar" priority="71">
      <dataBar>
        <cfvo type="num" val="0"/>
        <cfvo type="num" val="1"/>
        <color theme="0" tint="-0.249977111117893"/>
      </dataBar>
      <extLst>
        <ext xmlns:x14="http://schemas.microsoft.com/office/spreadsheetml/2009/9/main" uri="{B025F937-C7B1-47D3-B67F-A62EFF666E3E}">
          <x14:id>{2DF3B98D-4CEA-4C8F-A037-0113140225AD}</x14:id>
        </ext>
      </extLst>
    </cfRule>
  </conditionalFormatting>
  <conditionalFormatting sqref="I35:BD35">
    <cfRule type="expression" dxfId="77" priority="74">
      <formula>AND(TODAY()&gt;=I$5,TODAY()&lt;J$5)</formula>
    </cfRule>
  </conditionalFormatting>
  <conditionalFormatting sqref="I35:BD35">
    <cfRule type="expression" dxfId="76" priority="72">
      <formula>AND(début_tâche&lt;=I$5,ROUNDDOWN((fin_tâche-début_tâche+1)*avancement_tâche,0)+début_tâche-1&gt;=I$5)</formula>
    </cfRule>
    <cfRule type="expression" dxfId="75" priority="73" stopIfTrue="1">
      <formula>AND(fin_tâche&gt;=I$5,début_tâche&lt;J$5)</formula>
    </cfRule>
  </conditionalFormatting>
  <conditionalFormatting sqref="BE35">
    <cfRule type="expression" dxfId="74" priority="75">
      <formula>AND(TODAY()&gt;=BE$5,TODAY()&lt;#REF!)</formula>
    </cfRule>
  </conditionalFormatting>
  <conditionalFormatting sqref="BE35">
    <cfRule type="expression" dxfId="73" priority="76">
      <formula>AND(début_tâche&lt;=BE$5,ROUNDDOWN((fin_tâche-début_tâche+1)*avancement_tâche,0)+début_tâche-1&gt;=BE$5)</formula>
    </cfRule>
    <cfRule type="expression" dxfId="72" priority="77" stopIfTrue="1">
      <formula>AND(fin_tâche&gt;=BE$5,début_tâche&lt;#REF!)</formula>
    </cfRule>
  </conditionalFormatting>
  <conditionalFormatting sqref="D38">
    <cfRule type="dataBar" priority="64">
      <dataBar>
        <cfvo type="num" val="0"/>
        <cfvo type="num" val="1"/>
        <color theme="0" tint="-0.249977111117893"/>
      </dataBar>
      <extLst>
        <ext xmlns:x14="http://schemas.microsoft.com/office/spreadsheetml/2009/9/main" uri="{B025F937-C7B1-47D3-B67F-A62EFF666E3E}">
          <x14:id>{001B9232-FE34-4957-B3D5-F526AC78ECD3}</x14:id>
        </ext>
      </extLst>
    </cfRule>
  </conditionalFormatting>
  <conditionalFormatting sqref="I38:BD38">
    <cfRule type="expression" dxfId="71" priority="67">
      <formula>AND(TODAY()&gt;=I$5,TODAY()&lt;J$5)</formula>
    </cfRule>
  </conditionalFormatting>
  <conditionalFormatting sqref="I38:BD38">
    <cfRule type="expression" dxfId="70" priority="65">
      <formula>AND(début_tâche&lt;=I$5,ROUNDDOWN((fin_tâche-début_tâche+1)*avancement_tâche,0)+début_tâche-1&gt;=I$5)</formula>
    </cfRule>
    <cfRule type="expression" dxfId="69" priority="66" stopIfTrue="1">
      <formula>AND(fin_tâche&gt;=I$5,début_tâche&lt;J$5)</formula>
    </cfRule>
  </conditionalFormatting>
  <conditionalFormatting sqref="BE38">
    <cfRule type="expression" dxfId="68" priority="68">
      <formula>AND(TODAY()&gt;=BE$5,TODAY()&lt;#REF!)</formula>
    </cfRule>
  </conditionalFormatting>
  <conditionalFormatting sqref="BE38">
    <cfRule type="expression" dxfId="67" priority="69">
      <formula>AND(début_tâche&lt;=BE$5,ROUNDDOWN((fin_tâche-début_tâche+1)*avancement_tâche,0)+début_tâche-1&gt;=BE$5)</formula>
    </cfRule>
    <cfRule type="expression" dxfId="66" priority="70" stopIfTrue="1">
      <formula>AND(fin_tâche&gt;=BE$5,début_tâche&lt;#REF!)</formula>
    </cfRule>
  </conditionalFormatting>
  <conditionalFormatting sqref="D37">
    <cfRule type="dataBar" priority="50">
      <dataBar>
        <cfvo type="num" val="0"/>
        <cfvo type="num" val="1"/>
        <color theme="0" tint="-0.249977111117893"/>
      </dataBar>
      <extLst>
        <ext xmlns:x14="http://schemas.microsoft.com/office/spreadsheetml/2009/9/main" uri="{B025F937-C7B1-47D3-B67F-A62EFF666E3E}">
          <x14:id>{EE7D60AA-09A3-4679-8259-BA6C52AAAE6C}</x14:id>
        </ext>
      </extLst>
    </cfRule>
  </conditionalFormatting>
  <conditionalFormatting sqref="I37:BD37">
    <cfRule type="expression" dxfId="59" priority="53">
      <formula>AND(TODAY()&gt;=I$5,TODAY()&lt;J$5)</formula>
    </cfRule>
  </conditionalFormatting>
  <conditionalFormatting sqref="I37:BD37">
    <cfRule type="expression" dxfId="58" priority="51">
      <formula>AND(début_tâche&lt;=I$5,ROUNDDOWN((fin_tâche-début_tâche+1)*avancement_tâche,0)+début_tâche-1&gt;=I$5)</formula>
    </cfRule>
    <cfRule type="expression" dxfId="57" priority="52" stopIfTrue="1">
      <formula>AND(fin_tâche&gt;=I$5,début_tâche&lt;J$5)</formula>
    </cfRule>
  </conditionalFormatting>
  <conditionalFormatting sqref="BE37">
    <cfRule type="expression" dxfId="56" priority="54">
      <formula>AND(TODAY()&gt;=BE$5,TODAY()&lt;#REF!)</formula>
    </cfRule>
  </conditionalFormatting>
  <conditionalFormatting sqref="BE37">
    <cfRule type="expression" dxfId="55" priority="55">
      <formula>AND(début_tâche&lt;=BE$5,ROUNDDOWN((fin_tâche-début_tâche+1)*avancement_tâche,0)+début_tâche-1&gt;=BE$5)</formula>
    </cfRule>
    <cfRule type="expression" dxfId="54" priority="56" stopIfTrue="1">
      <formula>AND(fin_tâche&gt;=BE$5,début_tâche&lt;#REF!)</formula>
    </cfRule>
  </conditionalFormatting>
  <conditionalFormatting sqref="D24">
    <cfRule type="dataBar" priority="36">
      <dataBar>
        <cfvo type="num" val="0"/>
        <cfvo type="num" val="1"/>
        <color theme="0" tint="-0.249977111117893"/>
      </dataBar>
      <extLst>
        <ext xmlns:x14="http://schemas.microsoft.com/office/spreadsheetml/2009/9/main" uri="{B025F937-C7B1-47D3-B67F-A62EFF666E3E}">
          <x14:id>{548DC720-C678-477D-B8D0-A9DEA501C283}</x14:id>
        </ext>
      </extLst>
    </cfRule>
  </conditionalFormatting>
  <conditionalFormatting sqref="I24:BD24">
    <cfRule type="expression" dxfId="47" priority="39">
      <formula>AND(TODAY()&gt;=I$5,TODAY()&lt;J$5)</formula>
    </cfRule>
  </conditionalFormatting>
  <conditionalFormatting sqref="I24:BD24">
    <cfRule type="expression" dxfId="46" priority="37">
      <formula>AND(début_tâche&lt;=I$5,ROUNDDOWN((fin_tâche-début_tâche+1)*avancement_tâche,0)+début_tâche-1&gt;=I$5)</formula>
    </cfRule>
    <cfRule type="expression" dxfId="45" priority="38" stopIfTrue="1">
      <formula>AND(fin_tâche&gt;=I$5,début_tâche&lt;J$5)</formula>
    </cfRule>
  </conditionalFormatting>
  <conditionalFormatting sqref="BE24">
    <cfRule type="expression" dxfId="44" priority="40">
      <formula>AND(TODAY()&gt;=BE$5,TODAY()&lt;#REF!)</formula>
    </cfRule>
  </conditionalFormatting>
  <conditionalFormatting sqref="BE24">
    <cfRule type="expression" dxfId="43" priority="41">
      <formula>AND(début_tâche&lt;=BE$5,ROUNDDOWN((fin_tâche-début_tâche+1)*avancement_tâche,0)+début_tâche-1&gt;=BE$5)</formula>
    </cfRule>
    <cfRule type="expression" dxfId="42" priority="42" stopIfTrue="1">
      <formula>AND(fin_tâche&gt;=BE$5,début_tâche&lt;#REF!)</formula>
    </cfRule>
  </conditionalFormatting>
  <conditionalFormatting sqref="D23">
    <cfRule type="dataBar" priority="29">
      <dataBar>
        <cfvo type="num" val="0"/>
        <cfvo type="num" val="1"/>
        <color theme="0" tint="-0.249977111117893"/>
      </dataBar>
      <extLst>
        <ext xmlns:x14="http://schemas.microsoft.com/office/spreadsheetml/2009/9/main" uri="{B025F937-C7B1-47D3-B67F-A62EFF666E3E}">
          <x14:id>{1C7C2F8F-87FE-4F39-A18E-419B4316961A}</x14:id>
        </ext>
      </extLst>
    </cfRule>
  </conditionalFormatting>
  <conditionalFormatting sqref="I23:BD23">
    <cfRule type="expression" dxfId="41" priority="32">
      <formula>AND(TODAY()&gt;=I$5,TODAY()&lt;J$5)</formula>
    </cfRule>
  </conditionalFormatting>
  <conditionalFormatting sqref="I23:BD23">
    <cfRule type="expression" dxfId="40" priority="30">
      <formula>AND(début_tâche&lt;=I$5,ROUNDDOWN((fin_tâche-début_tâche+1)*avancement_tâche,0)+début_tâche-1&gt;=I$5)</formula>
    </cfRule>
    <cfRule type="expression" dxfId="39" priority="31" stopIfTrue="1">
      <formula>AND(fin_tâche&gt;=I$5,début_tâche&lt;J$5)</formula>
    </cfRule>
  </conditionalFormatting>
  <conditionalFormatting sqref="BE23">
    <cfRule type="expression" dxfId="38" priority="33">
      <formula>AND(TODAY()&gt;=BE$5,TODAY()&lt;#REF!)</formula>
    </cfRule>
  </conditionalFormatting>
  <conditionalFormatting sqref="BE23">
    <cfRule type="expression" dxfId="37" priority="34">
      <formula>AND(début_tâche&lt;=BE$5,ROUNDDOWN((fin_tâche-début_tâche+1)*avancement_tâche,0)+début_tâche-1&gt;=BE$5)</formula>
    </cfRule>
    <cfRule type="expression" dxfId="36" priority="35" stopIfTrue="1">
      <formula>AND(fin_tâche&gt;=BE$5,début_tâche&lt;#REF!)</formula>
    </cfRule>
  </conditionalFormatting>
  <conditionalFormatting sqref="D21">
    <cfRule type="dataBar" priority="8">
      <dataBar>
        <cfvo type="num" val="0"/>
        <cfvo type="num" val="1"/>
        <color theme="0" tint="-0.249977111117893"/>
      </dataBar>
      <extLst>
        <ext xmlns:x14="http://schemas.microsoft.com/office/spreadsheetml/2009/9/main" uri="{B025F937-C7B1-47D3-B67F-A62EFF666E3E}">
          <x14:id>{31F7AE0E-EAFF-4197-8276-47A8C55DA2E3}</x14:id>
        </ext>
      </extLst>
    </cfRule>
  </conditionalFormatting>
  <conditionalFormatting sqref="I21:BD21">
    <cfRule type="expression" dxfId="35" priority="11">
      <formula>AND(TODAY()&gt;=I$5,TODAY()&lt;J$5)</formula>
    </cfRule>
  </conditionalFormatting>
  <conditionalFormatting sqref="I21:BD21">
    <cfRule type="expression" dxfId="34" priority="9">
      <formula>AND(début_tâche&lt;=I$5,ROUNDDOWN((fin_tâche-début_tâche+1)*avancement_tâche,0)+début_tâche-1&gt;=I$5)</formula>
    </cfRule>
    <cfRule type="expression" dxfId="33" priority="10" stopIfTrue="1">
      <formula>AND(fin_tâche&gt;=I$5,début_tâche&lt;J$5)</formula>
    </cfRule>
  </conditionalFormatting>
  <conditionalFormatting sqref="BE21">
    <cfRule type="expression" dxfId="32" priority="12">
      <formula>AND(TODAY()&gt;=BE$5,TODAY()&lt;#REF!)</formula>
    </cfRule>
  </conditionalFormatting>
  <conditionalFormatting sqref="BE21">
    <cfRule type="expression" dxfId="31" priority="13">
      <formula>AND(début_tâche&lt;=BE$5,ROUNDDOWN((fin_tâche-début_tâche+1)*avancement_tâche,0)+début_tâche-1&gt;=BE$5)</formula>
    </cfRule>
    <cfRule type="expression" dxfId="30" priority="14" stopIfTrue="1">
      <formula>AND(fin_tâche&gt;=BE$5,début_tâche&lt;#REF!)</formula>
    </cfRule>
  </conditionalFormatting>
  <conditionalFormatting sqref="D22">
    <cfRule type="dataBar" priority="1">
      <dataBar>
        <cfvo type="num" val="0"/>
        <cfvo type="num" val="1"/>
        <color theme="0" tint="-0.249977111117893"/>
      </dataBar>
      <extLst>
        <ext xmlns:x14="http://schemas.microsoft.com/office/spreadsheetml/2009/9/main" uri="{B025F937-C7B1-47D3-B67F-A62EFF666E3E}">
          <x14:id>{2A8364EC-D59B-4C80-8B76-F561DF94E68F}</x14:id>
        </ext>
      </extLst>
    </cfRule>
  </conditionalFormatting>
  <conditionalFormatting sqref="I22:BD22">
    <cfRule type="expression" dxfId="5" priority="4">
      <formula>AND(TODAY()&gt;=I$5,TODAY()&lt;J$5)</formula>
    </cfRule>
  </conditionalFormatting>
  <conditionalFormatting sqref="I22:BD22">
    <cfRule type="expression" dxfId="4" priority="2">
      <formula>AND(début_tâche&lt;=I$5,ROUNDDOWN((fin_tâche-début_tâche+1)*avancement_tâche,0)+début_tâche-1&gt;=I$5)</formula>
    </cfRule>
    <cfRule type="expression" dxfId="3" priority="3" stopIfTrue="1">
      <formula>AND(fin_tâche&gt;=I$5,début_tâche&lt;J$5)</formula>
    </cfRule>
  </conditionalFormatting>
  <conditionalFormatting sqref="BE22">
    <cfRule type="expression" dxfId="2" priority="5">
      <formula>AND(TODAY()&gt;=BE$5,TODAY()&lt;#REF!)</formula>
    </cfRule>
  </conditionalFormatting>
  <conditionalFormatting sqref="BE22">
    <cfRule type="expression" dxfId="1" priority="6">
      <formula>AND(début_tâche&lt;=BE$5,ROUNDDOWN((fin_tâche-début_tâche+1)*avancement_tâche,0)+début_tâche-1&gt;=BE$5)</formula>
    </cfRule>
    <cfRule type="expression" dxfId="0" priority="7" stopIfTrue="1">
      <formula>AND(fin_tâche&gt;=BE$5,début_tâche&lt;#REF!)</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3" max="16383" man="1"/>
  </rowBreaks>
  <colBreaks count="1" manualBreakCount="1">
    <brk id="2" max="1048575" man="1"/>
  </colBreaks>
  <ignoredErrors>
    <ignoredError sqref="F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D26:D34 D39:D44</xm:sqref>
        </x14:conditionalFormatting>
        <x14:conditionalFormatting xmlns:xm="http://schemas.microsoft.com/office/excel/2006/main">
          <x14:cfRule type="dataBar" id="{FCFC6403-7CCB-4FAA-8F1D-1392AD3D8CBC}">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3AA9E6F1-13D4-403A-8197-6FD4B1968E9D}">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82B00843-3B8B-4D98-BEDC-7488093EEF8A}">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2DF3B98D-4CEA-4C8F-A037-0113140225AD}">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001B9232-FE34-4957-B3D5-F526AC78ECD3}">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EE7D60AA-09A3-4679-8259-BA6C52AAAE6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548DC720-C678-477D-B8D0-A9DEA501C283}">
            <x14:dataBar minLength="0" maxLength="100" gradient="0">
              <x14:cfvo type="num">
                <xm:f>0</xm:f>
              </x14:cfvo>
              <x14:cfvo type="num">
                <xm:f>1</xm:f>
              </x14:cfvo>
              <x14:negativeFillColor rgb="FFFF0000"/>
              <x14:axisColor rgb="FF000000"/>
            </x14:dataBar>
          </x14:cfRule>
          <xm:sqref>D24</xm:sqref>
        </x14:conditionalFormatting>
        <x14:conditionalFormatting xmlns:xm="http://schemas.microsoft.com/office/excel/2006/main">
          <x14:cfRule type="dataBar" id="{1C7C2F8F-87FE-4F39-A18E-419B4316961A}">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31F7AE0E-EAFF-4197-8276-47A8C55DA2E3}">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2A8364EC-D59B-4C80-8B76-F561DF94E68F}">
            <x14:dataBar minLength="0" maxLength="100" gradient="0">
              <x14:cfvo type="num">
                <xm:f>0</xm:f>
              </x14:cfvo>
              <x14:cfvo type="num">
                <xm:f>1</xm:f>
              </x14:cfvo>
              <x14:negativeFillColor rgb="FFFF0000"/>
              <x14:axisColor rgb="FF000000"/>
            </x14:dataBar>
          </x14:cfRule>
          <xm:sqref>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35" customWidth="1"/>
    <col min="2" max="16384" width="9.109375" style="2"/>
  </cols>
  <sheetData>
    <row r="1" spans="1:2" ht="46.5" customHeight="1" x14ac:dyDescent="0.3"/>
    <row r="2" spans="1:2" s="37" customFormat="1" ht="15.6" x14ac:dyDescent="0.3">
      <c r="A2" s="36" t="s">
        <v>24</v>
      </c>
      <c r="B2" s="36"/>
    </row>
    <row r="3" spans="1:2" s="41" customFormat="1" ht="27" customHeight="1" x14ac:dyDescent="0.3">
      <c r="A3" s="68" t="s">
        <v>25</v>
      </c>
      <c r="B3" s="42"/>
    </row>
    <row r="4" spans="1:2" s="38" customFormat="1" ht="25.8" x14ac:dyDescent="0.5">
      <c r="A4" s="39" t="s">
        <v>26</v>
      </c>
    </row>
    <row r="5" spans="1:2" ht="74.099999999999994" customHeight="1" x14ac:dyDescent="0.3">
      <c r="A5" s="40" t="s">
        <v>27</v>
      </c>
    </row>
    <row r="6" spans="1:2" ht="26.25" customHeight="1" x14ac:dyDescent="0.3">
      <c r="A6" s="39" t="s">
        <v>28</v>
      </c>
    </row>
    <row r="7" spans="1:2" s="35" customFormat="1" ht="204.9" customHeight="1" x14ac:dyDescent="0.3">
      <c r="A7" s="44" t="s">
        <v>29</v>
      </c>
    </row>
    <row r="8" spans="1:2" s="38" customFormat="1" ht="25.8" x14ac:dyDescent="0.5">
      <c r="A8" s="39" t="s">
        <v>30</v>
      </c>
    </row>
    <row r="9" spans="1:2" ht="57.6" x14ac:dyDescent="0.3">
      <c r="A9" s="40" t="s">
        <v>31</v>
      </c>
    </row>
    <row r="10" spans="1:2" s="35" customFormat="1" ht="27.9" customHeight="1" x14ac:dyDescent="0.3">
      <c r="A10" s="43" t="s">
        <v>32</v>
      </c>
    </row>
    <row r="11" spans="1:2" s="38" customFormat="1" ht="25.8" x14ac:dyDescent="0.5">
      <c r="A11" s="39" t="s">
        <v>33</v>
      </c>
    </row>
    <row r="12" spans="1:2" ht="28.8" x14ac:dyDescent="0.3">
      <c r="A12" s="40" t="s">
        <v>34</v>
      </c>
    </row>
    <row r="13" spans="1:2" s="35" customFormat="1" ht="27.9" customHeight="1" x14ac:dyDescent="0.3">
      <c r="A13" s="43" t="s">
        <v>35</v>
      </c>
    </row>
    <row r="14" spans="1:2" s="38" customFormat="1" ht="25.8" x14ac:dyDescent="0.5">
      <c r="A14" s="39" t="s">
        <v>36</v>
      </c>
    </row>
    <row r="15" spans="1:2" ht="88.5" customHeight="1" x14ac:dyDescent="0.3">
      <c r="A15" s="40" t="s">
        <v>37</v>
      </c>
    </row>
    <row r="16" spans="1:2" ht="96.75" customHeight="1" x14ac:dyDescent="0.3">
      <c r="A16" s="40"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2025-04-14T20:54:10Z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