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0570EC35-A7CC-4799-959E-8AC665BCDC63}" xr6:coauthVersionLast="45" xr6:coauthVersionMax="45" xr10:uidLastSave="{00000000-0000-0000-0000-000000000000}"/>
  <bookViews>
    <workbookView xWindow="-110" yWindow="-110" windowWidth="19420" windowHeight="10420" tabRatio="878" firstSheet="1" activeTab="5" xr2:uid="{00000000-000D-0000-FFFF-FFFF00000000}"/>
  </bookViews>
  <sheets>
    <sheet name="操作說明" sheetId="9" r:id="rId1"/>
    <sheet name="CME_GROUP_W0" sheetId="3" r:id="rId2"/>
    <sheet name="CME_GROUP_W1" sheetId="2" r:id="rId3"/>
    <sheet name="CME_GROUP_W2" sheetId="7" r:id="rId4"/>
    <sheet name="CME_GROUP_W3" sheetId="11" r:id="rId5"/>
    <sheet name="CME_GROUP_W4" sheetId="12" r:id="rId6"/>
    <sheet name="計算暫存資料列" sheetId="13" r:id="rId7"/>
    <sheet name="計算暫存檔" sheetId="1" r:id="rId8"/>
    <sheet name="結果NEW" sheetId="10" r:id="rId9"/>
  </sheets>
  <definedNames>
    <definedName name="_20190812_D003_取得CME交易所資訊_盤後_每日市場成交資訊" localSheetId="1">CME_GROUP_W0!$A$1:$I$26</definedName>
    <definedName name="_20190814_D003_取得CME交易所資訊_盤後_每日市場成交資訊" localSheetId="3">CME_GROUP_W2!$A$1:$I$26</definedName>
    <definedName name="_20190819_D003_取得CME交易所資訊_盤後_每日市場成交資訊" localSheetId="2">CME_GROUP_W1!$A$1:$I$26</definedName>
    <definedName name="_20191205_D003_取得CME交易所資訊_盤後_每日市場成交資訊" localSheetId="4">CME_GROUP_W3!$A$1:$I$26</definedName>
    <definedName name="_20191206_D003_取得CME交易所資訊_盤後_每日市場成交資訊" localSheetId="5">CME_GROUP_W4!$A$1:$I$26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8" i="10" l="1"/>
  <c r="V37" i="10"/>
  <c r="V35" i="10"/>
  <c r="V36" i="10" s="1"/>
  <c r="P4" i="1" l="1"/>
  <c r="P5" i="1"/>
  <c r="G4" i="1"/>
  <c r="F4" i="1"/>
  <c r="D5" i="1"/>
  <c r="D4" i="1"/>
  <c r="E5" i="1"/>
  <c r="E4" i="1"/>
  <c r="G5" i="1"/>
  <c r="F5" i="1"/>
  <c r="D3" i="1"/>
  <c r="D2" i="1"/>
  <c r="C6" i="1"/>
  <c r="C5" i="1"/>
  <c r="C4" i="1"/>
  <c r="C3" i="1"/>
  <c r="C2" i="1"/>
  <c r="G3" i="1"/>
  <c r="G2" i="1"/>
  <c r="F3" i="1"/>
  <c r="F2" i="1"/>
  <c r="E3" i="1"/>
  <c r="E2" i="1"/>
  <c r="H3" i="1" l="1"/>
  <c r="H2" i="1"/>
  <c r="H5" i="1"/>
  <c r="H4" i="1"/>
  <c r="O5" i="1"/>
  <c r="O4" i="1"/>
  <c r="O2" i="1"/>
  <c r="N5" i="1"/>
  <c r="N4" i="1"/>
  <c r="N3" i="1"/>
  <c r="N2" i="1"/>
  <c r="K6" i="1"/>
  <c r="K5" i="1"/>
  <c r="K4" i="1"/>
  <c r="K3" i="1"/>
  <c r="K2" i="1"/>
  <c r="O3" i="1" l="1"/>
  <c r="P3" i="1"/>
  <c r="Q4" i="1" s="1"/>
  <c r="R4" i="1" s="1"/>
  <c r="P2" i="1"/>
  <c r="Q25" i="10"/>
  <c r="R25" i="10" s="1"/>
  <c r="L25" i="10"/>
  <c r="M25" i="10" s="1"/>
  <c r="J25" i="10"/>
  <c r="I25" i="10"/>
  <c r="H25" i="10"/>
  <c r="Q5" i="1" l="1"/>
  <c r="R5" i="1" s="1"/>
  <c r="J4" i="1"/>
  <c r="J5" i="1"/>
  <c r="L5" i="1"/>
  <c r="M5" i="1" s="1"/>
  <c r="L4" i="1"/>
  <c r="M4" i="1" s="1"/>
  <c r="I5" i="1"/>
  <c r="I4" i="1"/>
  <c r="V21" i="10"/>
  <c r="V20" i="10"/>
  <c r="V19" i="10"/>
  <c r="V32" i="10" l="1"/>
  <c r="V31" i="10"/>
  <c r="V30" i="10"/>
  <c r="V29" i="10"/>
  <c r="V28" i="10"/>
  <c r="V27" i="10"/>
  <c r="V26" i="10"/>
  <c r="V25" i="10"/>
  <c r="V24" i="10"/>
  <c r="V23" i="10"/>
  <c r="V22" i="10"/>
  <c r="V16" i="10" l="1"/>
  <c r="V17" i="10"/>
  <c r="V18" i="10" s="1"/>
  <c r="K6" i="10" l="1"/>
  <c r="G6" i="10"/>
  <c r="F6" i="10"/>
  <c r="E6" i="10"/>
  <c r="D6" i="10"/>
  <c r="C6" i="10"/>
  <c r="A6" i="10"/>
  <c r="P5" i="10"/>
  <c r="Q6" i="10" s="1"/>
  <c r="R6" i="10" s="1"/>
  <c r="O5" i="10"/>
  <c r="N5" i="10"/>
  <c r="K5" i="10"/>
  <c r="G5" i="10"/>
  <c r="F5" i="10"/>
  <c r="E5" i="10"/>
  <c r="D5" i="10"/>
  <c r="C5" i="10"/>
  <c r="A5" i="10"/>
  <c r="P4" i="10"/>
  <c r="O4" i="10"/>
  <c r="N4" i="10"/>
  <c r="K4" i="10"/>
  <c r="G4" i="10"/>
  <c r="F4" i="10"/>
  <c r="E4" i="10"/>
  <c r="D4" i="10"/>
  <c r="C4" i="10"/>
  <c r="A4" i="10"/>
  <c r="P3" i="10"/>
  <c r="O3" i="10"/>
  <c r="N3" i="10"/>
  <c r="K3" i="10"/>
  <c r="G3" i="10"/>
  <c r="F3" i="10"/>
  <c r="E3" i="10"/>
  <c r="D3" i="10"/>
  <c r="C3" i="10"/>
  <c r="A3" i="10"/>
  <c r="P2" i="10"/>
  <c r="O2" i="10"/>
  <c r="N2" i="10"/>
  <c r="K2" i="10"/>
  <c r="G2" i="10"/>
  <c r="F2" i="10"/>
  <c r="J2" i="10" s="1"/>
  <c r="E2" i="10"/>
  <c r="I2" i="10" s="1"/>
  <c r="D2" i="10"/>
  <c r="C2" i="10"/>
  <c r="A2" i="10"/>
  <c r="H5" i="10" l="1"/>
  <c r="I5" i="10"/>
  <c r="Q3" i="10"/>
  <c r="R3" i="10" s="1"/>
  <c r="J6" i="10"/>
  <c r="L5" i="10"/>
  <c r="M5" i="10" s="1"/>
  <c r="L3" i="10"/>
  <c r="M3" i="10" s="1"/>
  <c r="I3" i="10"/>
  <c r="Q4" i="10"/>
  <c r="R4" i="10" s="1"/>
  <c r="H6" i="10"/>
  <c r="I6" i="10"/>
  <c r="H3" i="10"/>
  <c r="J3" i="10"/>
  <c r="Q5" i="10"/>
  <c r="R5" i="10" s="1"/>
  <c r="J4" i="10"/>
  <c r="L4" i="10"/>
  <c r="M4" i="10" s="1"/>
  <c r="J5" i="10"/>
  <c r="L6" i="10"/>
  <c r="M6" i="10" s="1"/>
  <c r="H4" i="10"/>
  <c r="H2" i="10"/>
  <c r="I4" i="10"/>
  <c r="U3" i="10" l="1"/>
  <c r="U4" i="10" s="1"/>
  <c r="U5" i="10" s="1"/>
  <c r="U6" i="10" s="1"/>
  <c r="G6" i="1"/>
  <c r="F6" i="1"/>
  <c r="E6" i="1"/>
  <c r="A6" i="1"/>
  <c r="D6" i="1"/>
  <c r="Q6" i="1"/>
  <c r="R6" i="1" s="1"/>
  <c r="A2" i="1"/>
  <c r="A5" i="1"/>
  <c r="H6" i="1" l="1"/>
  <c r="L6" i="1"/>
  <c r="M6" i="1" s="1"/>
  <c r="J6" i="1"/>
  <c r="I6" i="1"/>
  <c r="Q10" i="10" l="1"/>
  <c r="Q9" i="10"/>
  <c r="Q8" i="10"/>
  <c r="Q7" i="10"/>
  <c r="V7" i="10" s="1"/>
  <c r="V8" i="10" s="1"/>
  <c r="V11" i="10"/>
  <c r="V9" i="10"/>
  <c r="V10" i="10"/>
  <c r="A4" i="1" l="1"/>
  <c r="A3" i="1"/>
  <c r="V12" i="10" l="1"/>
  <c r="V15" i="10"/>
  <c r="V14" i="10"/>
  <c r="V13" i="10"/>
  <c r="V2" i="10" l="1"/>
  <c r="V3" i="10" s="1"/>
  <c r="V4" i="10" s="1"/>
  <c r="V5" i="10" s="1"/>
  <c r="V6" i="10" s="1"/>
  <c r="Q3" i="1" l="1"/>
  <c r="R3" i="1" s="1"/>
  <c r="J3" i="1" l="1"/>
  <c r="L3" i="1" l="1"/>
  <c r="M3" i="1" s="1"/>
  <c r="I3" i="1"/>
  <c r="U3" i="1" s="1"/>
  <c r="U4" i="1" s="1"/>
  <c r="U5" i="1" s="1"/>
  <c r="U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90812_D003_取得CME交易所資訊_盤後_每日市場成交資訊" type="6" refreshedVersion="6" background="1" saveData="1">
    <textPr codePage="950" sourceFile="C:\Users\Arthur\Documents\MT5\FX_CME\20200224_D001_取得CME交易所資訊_盤後_每日市場成交資訊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20190814_D003_取得CME交易所資訊_盤後_每日市場成交資訊" type="6" refreshedVersion="6" background="1" saveData="1">
    <textPr codePage="950" sourceFile="C:\Users\Arthur\Documents\MT5\FX_CME\20200226_D001_取得CME交易所資訊_盤後_每日市場成交資訊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20190819_D003_取得CME交易所資訊_盤後_每日市場成交資訊" type="6" refreshedVersion="6" background="1" saveData="1">
    <textPr codePage="950" sourceFile="C:\Users\Arthur\Documents\MT5\FX_CME\20200225_D001_取得CME交易所資訊_盤後_每日市場成交資訊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20191205_D003_取得CME交易所資訊_盤後_每日市場成交資訊" type="6" refreshedVersion="6" background="1" saveData="1">
    <textPr codePage="950" sourceFile="C:\Users\Arthur\Documents\MT5\FX_CME\20200227_D001_取得CME交易所資訊_盤後_每日市場成交資訊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20191206_D003_取得CME交易所資訊_盤後_每日市場成交資訊" type="6" refreshedVersion="6" background="1" saveData="1">
    <textPr codePage="950" sourceFile="C:\Users\Arthur\Documents\MT5\FX_CME\20200228_D001_取得CME交易所資訊_盤後_每日市場成交資訊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W0_取得CME交易所資訊_盤後_每日市場成交資訊" type="6" refreshedVersion="0" background="1" saveData="1">
    <textPr codePage="950" sourceFile="C:\Users\User\Documents\MT5\FX_CME\W2_取得CME交易所資訊_盤後_每日市場成交資訊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<sst xmlns="http://schemas.openxmlformats.org/spreadsheetml/2006/main" count="657" uniqueCount="168">
  <si>
    <t>month</t>
  </si>
  <si>
    <t>open</t>
  </si>
  <si>
    <t>high</t>
  </si>
  <si>
    <t>low</t>
  </si>
  <si>
    <t>last</t>
  </si>
  <si>
    <t>change</t>
  </si>
  <si>
    <t>settle</t>
  </si>
  <si>
    <t>volume</t>
  </si>
  <si>
    <t>openInterest</t>
  </si>
  <si>
    <t>-</t>
  </si>
  <si>
    <t>Total</t>
  </si>
  <si>
    <t>合約</t>
    <phoneticPr fontId="2" type="noConversion"/>
  </si>
  <si>
    <t>開盤</t>
    <phoneticPr fontId="2" type="noConversion"/>
  </si>
  <si>
    <t>最高價</t>
    <phoneticPr fontId="2" type="noConversion"/>
  </si>
  <si>
    <t>最低價</t>
    <phoneticPr fontId="2" type="noConversion"/>
  </si>
  <si>
    <t>收盤價</t>
    <phoneticPr fontId="2" type="noConversion"/>
  </si>
  <si>
    <t>震幅</t>
    <phoneticPr fontId="2" type="noConversion"/>
  </si>
  <si>
    <t>低點</t>
    <phoneticPr fontId="2" type="noConversion"/>
  </si>
  <si>
    <t>當季交易量</t>
    <phoneticPr fontId="2" type="noConversion"/>
  </si>
  <si>
    <t>交易量變化</t>
    <phoneticPr fontId="2" type="noConversion"/>
  </si>
  <si>
    <t>當季OI</t>
    <phoneticPr fontId="2" type="noConversion"/>
  </si>
  <si>
    <t>下季</t>
    <phoneticPr fontId="2" type="noConversion"/>
  </si>
  <si>
    <t>總OI</t>
    <phoneticPr fontId="2" type="noConversion"/>
  </si>
  <si>
    <t>IG 情緒</t>
    <phoneticPr fontId="2" type="noConversion"/>
  </si>
  <si>
    <t>IG 晚</t>
    <phoneticPr fontId="2" type="noConversion"/>
  </si>
  <si>
    <t>W0</t>
    <phoneticPr fontId="1" type="noConversion"/>
  </si>
  <si>
    <t>W1</t>
    <phoneticPr fontId="1" type="noConversion"/>
  </si>
  <si>
    <t>W2</t>
    <phoneticPr fontId="1" type="noConversion"/>
  </si>
  <si>
    <t>高點</t>
    <phoneticPr fontId="2" type="noConversion"/>
  </si>
  <si>
    <t>破低</t>
  </si>
  <si>
    <t/>
  </si>
  <si>
    <t>2.複製最近2日的資料 (W1  W2 )</t>
    <phoneticPr fontId="1" type="noConversion"/>
  </si>
  <si>
    <t>3 複製到結果檔 (只複製 "值")</t>
    <phoneticPr fontId="1" type="noConversion"/>
  </si>
  <si>
    <t>過高</t>
  </si>
  <si>
    <t>日期</t>
    <phoneticPr fontId="2" type="noConversion"/>
  </si>
  <si>
    <t>星期</t>
    <phoneticPr fontId="2" type="noConversion"/>
  </si>
  <si>
    <t>W1</t>
  </si>
  <si>
    <t>W0</t>
  </si>
  <si>
    <t>方向</t>
    <phoneticPr fontId="1" type="noConversion"/>
  </si>
  <si>
    <t>變化比例</t>
    <phoneticPr fontId="2" type="noConversion"/>
  </si>
  <si>
    <t>buy減碼</t>
  </si>
  <si>
    <t>W2</t>
  </si>
  <si>
    <t>sell加碼</t>
  </si>
  <si>
    <t xml:space="preserve"> 重新取得最近3日的資料:
1.資料--&gt;從文字檔(先清資料)-&gt;選擇檔案(CME_GROUP_W0) -&gt;勾選我的資料有標題-&gt;逗號分隔-&gt;完成 
2.資料--&gt;從文字檔(先清資料)-&gt;選擇檔案(CME_GROUP_W1) -&gt;勾選我的資料有標題-&gt;逗號分隔-&gt;完成 
3.資料--&gt;從文字檔(先清資料)-&gt;選擇檔案(CME_GROUP_W2) -&gt;勾選我的資料有標題-&gt;逗號分隔-&gt;完成 </t>
    <phoneticPr fontId="1" type="noConversion"/>
  </si>
  <si>
    <t>賺錢-&gt;加碼</t>
    <phoneticPr fontId="1" type="noConversion"/>
  </si>
  <si>
    <t>備註()</t>
    <phoneticPr fontId="1" type="noConversion"/>
  </si>
  <si>
    <t>賠錢-&gt;減碼</t>
    <phoneticPr fontId="1" type="noConversion"/>
  </si>
  <si>
    <t>1.修改日期</t>
    <phoneticPr fontId="1" type="noConversion"/>
  </si>
  <si>
    <t>2.w1,w2複製值</t>
    <phoneticPr fontId="1" type="noConversion"/>
  </si>
  <si>
    <t>方向(公式)</t>
    <phoneticPr fontId="1" type="noConversion"/>
  </si>
  <si>
    <t>1502.5</t>
  </si>
  <si>
    <t>1513</t>
  </si>
  <si>
    <t>1513.5</t>
  </si>
  <si>
    <t>1493.9</t>
  </si>
  <si>
    <t>1496.8</t>
  </si>
  <si>
    <t>1497.6</t>
  </si>
  <si>
    <t>1509</t>
  </si>
  <si>
    <t>1494.9</t>
  </si>
  <si>
    <t>1508</t>
  </si>
  <si>
    <t>1506</t>
  </si>
  <si>
    <t>1508.1</t>
  </si>
  <si>
    <t>1497.1</t>
  </si>
  <si>
    <t>1502.6</t>
  </si>
  <si>
    <t>1504.5</t>
  </si>
  <si>
    <t>1492.6</t>
  </si>
  <si>
    <t>1498.3</t>
  </si>
  <si>
    <t>1498.2</t>
  </si>
  <si>
    <t>1530.2</t>
  </si>
  <si>
    <t>1493.4</t>
  </si>
  <si>
    <t>1526.8</t>
  </si>
  <si>
    <t>比例(計算)</t>
    <phoneticPr fontId="2" type="noConversion"/>
  </si>
  <si>
    <t>總OI變化(計算)</t>
    <phoneticPr fontId="2" type="noConversion"/>
  </si>
  <si>
    <t>buy加碼</t>
  </si>
  <si>
    <t>W3</t>
  </si>
  <si>
    <t>W3</t>
    <phoneticPr fontId="1" type="noConversion"/>
  </si>
  <si>
    <t>na</t>
  </si>
  <si>
    <t>na</t>
    <phoneticPr fontId="1" type="noConversion"/>
  </si>
  <si>
    <t>na</t>
    <phoneticPr fontId="1" type="noConversion"/>
  </si>
  <si>
    <t>W4</t>
  </si>
  <si>
    <t>W4</t>
    <phoneticPr fontId="1" type="noConversion"/>
  </si>
  <si>
    <t>sell減碼</t>
  </si>
  <si>
    <t>1.10925</t>
  </si>
  <si>
    <t>1.11275</t>
  </si>
  <si>
    <t>1.11235</t>
  </si>
  <si>
    <t>1.1126</t>
  </si>
  <si>
    <t>1.1174</t>
  </si>
  <si>
    <t>1.1101</t>
  </si>
  <si>
    <t>1.1159</t>
  </si>
  <si>
    <t>1.11555</t>
  </si>
  <si>
    <t>1.11815</t>
  </si>
  <si>
    <t>1.11315</t>
  </si>
  <si>
    <t>1.11575</t>
  </si>
  <si>
    <t>1.1165</t>
  </si>
  <si>
    <t>1.1218</t>
  </si>
  <si>
    <t>1.1138</t>
  </si>
  <si>
    <t>1.1144</t>
  </si>
  <si>
    <t>1.1181</t>
  </si>
  <si>
    <t>1.1222</t>
  </si>
  <si>
    <t>1.11995</t>
  </si>
  <si>
    <t>1.118</t>
  </si>
  <si>
    <t>1.12</t>
  </si>
  <si>
    <t>1.11585</t>
  </si>
  <si>
    <t>1.1177</t>
  </si>
  <si>
    <t>1.11885</t>
  </si>
  <si>
    <t>1.1152</t>
  </si>
  <si>
    <t>1.1167</t>
  </si>
  <si>
    <t>1.11335</t>
  </si>
  <si>
    <t>1.1135</t>
  </si>
  <si>
    <t>1.1115</t>
  </si>
  <si>
    <t>1.1119</t>
  </si>
  <si>
    <t>星期二</t>
  </si>
  <si>
    <t>Mar</t>
  </si>
  <si>
    <t>SELL減碼</t>
  </si>
  <si>
    <t>W2</t>
    <phoneticPr fontId="1" type="noConversion"/>
  </si>
  <si>
    <t>na</t>
    <phoneticPr fontId="1" type="noConversion"/>
  </si>
  <si>
    <t>1.0968</t>
  </si>
  <si>
    <t>1.0981</t>
  </si>
  <si>
    <t>1.09305</t>
  </si>
  <si>
    <t>1.09345</t>
  </si>
  <si>
    <t>1.09335</t>
  </si>
  <si>
    <t>1.09475</t>
  </si>
  <si>
    <t>1.09135</t>
  </si>
  <si>
    <t>1.0938</t>
  </si>
  <si>
    <t>1.094</t>
  </si>
  <si>
    <t>1.0887</t>
  </si>
  <si>
    <t>1.0895</t>
  </si>
  <si>
    <t>1.0892</t>
  </si>
  <si>
    <t>1.0908</t>
  </si>
  <si>
    <t>1.08525</t>
  </si>
  <si>
    <t>1.08595</t>
  </si>
  <si>
    <t>1.0859</t>
  </si>
  <si>
    <t>1.08805</t>
  </si>
  <si>
    <t>1.0846</t>
  </si>
  <si>
    <t>1.08505</t>
  </si>
  <si>
    <t>JLY 20</t>
  </si>
  <si>
    <t>1.08825</t>
  </si>
  <si>
    <t>1.08875</t>
  </si>
  <si>
    <t>1.0822</t>
  </si>
  <si>
    <t>1.0829</t>
  </si>
  <si>
    <t>1.0835</t>
  </si>
  <si>
    <t>1.0847</t>
  </si>
  <si>
    <t>1.08185</t>
  </si>
  <si>
    <t>1.08435</t>
  </si>
  <si>
    <t>1.08385</t>
  </si>
  <si>
    <t>1.08545</t>
  </si>
  <si>
    <t>1.08125</t>
  </si>
  <si>
    <t>1.08175</t>
  </si>
  <si>
    <t>1.0825</t>
  </si>
  <si>
    <t>1.08965</t>
  </si>
  <si>
    <t>1.0819</t>
  </si>
  <si>
    <t>1.0882</t>
  </si>
  <si>
    <t>1.08665</t>
  </si>
  <si>
    <t>1.09045</t>
  </si>
  <si>
    <t>1.08865</t>
  </si>
  <si>
    <t>1.09215</t>
  </si>
  <si>
    <t>1.08625</t>
  </si>
  <si>
    <t>1.0914</t>
  </si>
  <si>
    <t>1.0897</t>
  </si>
  <si>
    <t>1.09395</t>
  </si>
  <si>
    <t>1.0916</t>
  </si>
  <si>
    <t>1.093</t>
  </si>
  <si>
    <t>1.10355</t>
  </si>
  <si>
    <t>1.0911</t>
  </si>
  <si>
    <t>1.1023</t>
  </si>
  <si>
    <t>tdate</t>
    <phoneticPr fontId="1" type="noConversion"/>
  </si>
  <si>
    <t>volumn</t>
    <phoneticPr fontId="1" type="noConversion"/>
  </si>
  <si>
    <t>openInterest</t>
    <phoneticPr fontId="1" type="noConversion"/>
  </si>
  <si>
    <t>Total_openInterest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</si>
</sst>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000_ "/>
    <numFmt numFmtId="177" formatCode="0_ ;[Red]\-0\ "/>
    <numFmt numFmtId="178" formatCode="#,##0_ ;[Red]\-#,##0\ "/>
    <numFmt numFmtId="179" formatCode="0.0000_ ;[Red]\-0.0000\ "/>
    <numFmt numFmtId="180" formatCode="0_);[Red]\(0\)"/>
    <numFmt numFmtId="181" formatCode="#,##0.00000"/>
    <numFmt numFmtId="182" formatCode="#,##0.0000"/>
    <numFmt numFmtId="183" formatCode="[$-409]d\-mmm;@"/>
  </numFmts>
  <fonts count="11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b/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sz val="11"/>
      <color rgb="FF0000FF"/>
      <name val="新細明體"/>
      <family val="2"/>
      <scheme val="minor"/>
    </font>
    <font>
      <sz val="11"/>
      <color rgb="FF0000FF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rgb="FF00ADDC"/>
        <bgColor rgb="FF00ADDC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6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9" fontId="0" fillId="0" borderId="1" xfId="0" applyNumberFormat="1" applyFont="1" applyBorder="1" applyAlignment="1">
      <alignment horizontal="center" vertical="center"/>
    </xf>
    <xf numFmtId="16" fontId="0" fillId="0" borderId="0" xfId="0" applyNumberFormat="1"/>
    <xf numFmtId="3" fontId="0" fillId="0" borderId="0" xfId="0" applyNumberFormat="1"/>
    <xf numFmtId="179" fontId="3" fillId="0" borderId="1" xfId="0" applyNumberFormat="1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wrapText="1"/>
    </xf>
    <xf numFmtId="178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/>
    <xf numFmtId="176" fontId="0" fillId="3" borderId="1" xfId="0" applyNumberFormat="1" applyFill="1" applyBorder="1" applyAlignment="1">
      <alignment horizontal="center" vertical="center"/>
    </xf>
    <xf numFmtId="179" fontId="0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0" xfId="0" applyFill="1"/>
    <xf numFmtId="0" fontId="5" fillId="0" borderId="0" xfId="0" applyFont="1"/>
    <xf numFmtId="0" fontId="7" fillId="0" borderId="0" xfId="0" applyFont="1"/>
    <xf numFmtId="1" fontId="0" fillId="0" borderId="0" xfId="0" applyNumberFormat="1"/>
    <xf numFmtId="18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3" fontId="0" fillId="2" borderId="0" xfId="0" applyNumberFormat="1" applyFill="1"/>
    <xf numFmtId="14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181" fontId="8" fillId="6" borderId="2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3" fontId="8" fillId="6" borderId="2" xfId="0" applyNumberFormat="1" applyFont="1" applyFill="1" applyBorder="1" applyAlignment="1">
      <alignment horizontal="center"/>
    </xf>
    <xf numFmtId="3" fontId="8" fillId="7" borderId="2" xfId="0" applyNumberFormat="1" applyFont="1" applyFill="1" applyBorder="1" applyAlignment="1">
      <alignment horizontal="center"/>
    </xf>
    <xf numFmtId="10" fontId="8" fillId="7" borderId="2" xfId="0" applyNumberFormat="1" applyFont="1" applyFill="1" applyBorder="1" applyAlignment="1">
      <alignment horizontal="center"/>
    </xf>
    <xf numFmtId="182" fontId="8" fillId="6" borderId="2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180" fontId="9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6" fontId="10" fillId="3" borderId="1" xfId="0" applyNumberFormat="1" applyFont="1" applyFill="1" applyBorder="1" applyAlignment="1">
      <alignment horizontal="center" vertical="center"/>
    </xf>
    <xf numFmtId="176" fontId="10" fillId="3" borderId="1" xfId="0" applyNumberFormat="1" applyFont="1" applyFill="1" applyBorder="1" applyAlignment="1">
      <alignment horizontal="center" vertical="center"/>
    </xf>
    <xf numFmtId="178" fontId="10" fillId="3" borderId="1" xfId="0" applyNumberFormat="1" applyFont="1" applyFill="1" applyBorder="1" applyAlignment="1">
      <alignment horizontal="center" vertical="center"/>
    </xf>
    <xf numFmtId="10" fontId="10" fillId="3" borderId="1" xfId="1" applyNumberFormat="1" applyFont="1" applyFill="1" applyBorder="1" applyAlignment="1">
      <alignment horizontal="center" vertical="center"/>
    </xf>
    <xf numFmtId="178" fontId="10" fillId="0" borderId="1" xfId="0" applyNumberFormat="1" applyFont="1" applyBorder="1" applyAlignment="1">
      <alignment horizontal="center" vertical="center"/>
    </xf>
    <xf numFmtId="179" fontId="10" fillId="2" borderId="1" xfId="0" applyNumberFormat="1" applyFont="1" applyFill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83" fontId="0" fillId="3" borderId="1" xfId="0" applyNumberFormat="1" applyFill="1" applyBorder="1" applyAlignment="1">
      <alignment horizontal="center" vertical="center"/>
    </xf>
    <xf numFmtId="183" fontId="0" fillId="0" borderId="0" xfId="0" applyNumberFormat="1"/>
    <xf numFmtId="183" fontId="8" fillId="5" borderId="2" xfId="0" applyNumberFormat="1" applyFont="1" applyFill="1" applyBorder="1" applyAlignment="1">
      <alignment horizontal="center"/>
    </xf>
    <xf numFmtId="14" fontId="0" fillId="4" borderId="0" xfId="0" applyNumberFormat="1" applyFill="1"/>
    <xf numFmtId="16" fontId="0" fillId="4" borderId="0" xfId="0" applyNumberFormat="1" applyFill="1"/>
    <xf numFmtId="3" fontId="0" fillId="4" borderId="0" xfId="0" applyNumberFormat="1" applyFill="1"/>
  </cellXfs>
  <cellStyles count="2">
    <cellStyle name="一般" xfId="0" builtinId="0"/>
    <cellStyle name="百分比" xfId="1" builtinId="5"/>
  </cellStyles>
  <dxfs count="4">
    <dxf>
      <font>
        <color rgb="FFFFFF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11</xdr:col>
      <xdr:colOff>492296</xdr:colOff>
      <xdr:row>42</xdr:row>
      <xdr:rowOff>46405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" y="0"/>
          <a:ext cx="8790476" cy="9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23</xdr:col>
      <xdr:colOff>70521</xdr:colOff>
      <xdr:row>107</xdr:row>
      <xdr:rowOff>141643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6280" y="10668000"/>
          <a:ext cx="14952381" cy="9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15</xdr:col>
      <xdr:colOff>31069</xdr:colOff>
      <xdr:row>154</xdr:row>
      <xdr:rowOff>65595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37460" y="20955000"/>
          <a:ext cx="10523809" cy="863809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0812_D003_取得CME交易所資訊_盤後_每日市場成交資訊" connectionId="1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0819_D003_取得CME交易所資訊_盤後_每日市場成交資訊" connectionId="3" xr16:uid="{00000000-0016-0000-02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0814_D003_取得CME交易所資訊_盤後_每日市場成交資訊" connectionId="2" xr16:uid="{00000000-0016-0000-03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1205_D003_取得CME交易所資訊_盤後_每日市場成交資訊" connectionId="4" xr16:uid="{00000000-0016-0000-04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1206_D003_取得CME交易所資訊_盤後_每日市場成交資訊" connectionId="5" xr16:uid="{00000000-0016-0000-05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0"/>
  <sheetViews>
    <sheetView workbookViewId="0"/>
  </sheetViews>
  <sheetFormatPr defaultRowHeight="14.5" x14ac:dyDescent="0.3"/>
  <cols>
    <col min="1" max="1" width="25.8984375" customWidth="1"/>
    <col min="2" max="2" width="44.09765625" customWidth="1"/>
    <col min="3" max="6" width="11.69921875" customWidth="1"/>
  </cols>
  <sheetData>
    <row r="1" spans="1:1" ht="232" x14ac:dyDescent="0.3">
      <c r="A1" s="15" t="s">
        <v>43</v>
      </c>
    </row>
    <row r="57" spans="1:1" x14ac:dyDescent="0.3">
      <c r="A57" t="s">
        <v>31</v>
      </c>
    </row>
    <row r="110" spans="1:1" x14ac:dyDescent="0.3">
      <c r="A110" t="s">
        <v>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2"/>
  <sheetViews>
    <sheetView workbookViewId="0">
      <selection activeCell="A2" sqref="A2"/>
    </sheetView>
  </sheetViews>
  <sheetFormatPr defaultRowHeight="14.5" x14ac:dyDescent="0.3"/>
  <cols>
    <col min="1" max="1" width="7.796875" bestFit="1" customWidth="1"/>
    <col min="2" max="5" width="8.3984375" bestFit="1" customWidth="1"/>
    <col min="6" max="6" width="9.09765625" bestFit="1" customWidth="1"/>
    <col min="7" max="7" width="8.3984375" bestFit="1" customWidth="1"/>
    <col min="8" max="8" width="7.8984375" bestFit="1" customWidth="1"/>
    <col min="9" max="9" width="11.59765625" bestFit="1" customWidth="1"/>
    <col min="10" max="10" width="9.5" bestFit="1" customWidth="1"/>
    <col min="11" max="11" width="8" customWidth="1"/>
    <col min="12" max="12" width="12.398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9">
        <v>43910</v>
      </c>
      <c r="B2">
        <v>1.0845</v>
      </c>
      <c r="C2">
        <v>1.0887</v>
      </c>
      <c r="D2">
        <v>1.0819000000000001</v>
      </c>
      <c r="E2">
        <v>1.0863</v>
      </c>
      <c r="F2">
        <v>-1.5499999999999999E-3</v>
      </c>
      <c r="G2">
        <v>1.08565</v>
      </c>
      <c r="H2" s="10">
        <v>248031</v>
      </c>
      <c r="I2" s="10">
        <v>604315</v>
      </c>
    </row>
    <row r="3" spans="1:9" x14ac:dyDescent="0.3">
      <c r="A3" s="9">
        <v>43941</v>
      </c>
      <c r="B3">
        <v>1.0866499999999999</v>
      </c>
      <c r="C3">
        <v>1.0904499999999999</v>
      </c>
      <c r="D3">
        <v>1.08385</v>
      </c>
      <c r="E3">
        <v>1.0882000000000001</v>
      </c>
      <c r="F3">
        <v>-1.5499999999999999E-3</v>
      </c>
      <c r="G3">
        <v>1.08755</v>
      </c>
      <c r="H3" s="10">
        <v>663</v>
      </c>
      <c r="I3" s="40">
        <v>1397</v>
      </c>
    </row>
    <row r="4" spans="1:9" x14ac:dyDescent="0.3">
      <c r="A4" s="9">
        <v>43971</v>
      </c>
      <c r="B4">
        <v>1.0874999999999999</v>
      </c>
      <c r="C4">
        <v>1.0927500000000001</v>
      </c>
      <c r="D4">
        <v>1.0861000000000001</v>
      </c>
      <c r="E4">
        <v>1.0904499999999999</v>
      </c>
      <c r="F4">
        <v>-1.6000000000000001E-3</v>
      </c>
      <c r="G4">
        <v>1.08975</v>
      </c>
      <c r="H4" s="10">
        <v>429</v>
      </c>
      <c r="I4" s="10">
        <v>699</v>
      </c>
    </row>
    <row r="5" spans="1:9" x14ac:dyDescent="0.3">
      <c r="A5" s="9">
        <v>44002</v>
      </c>
      <c r="B5">
        <v>1.0905</v>
      </c>
      <c r="C5">
        <v>1.0945</v>
      </c>
      <c r="D5">
        <v>1.0878000000000001</v>
      </c>
      <c r="E5">
        <v>1.0922000000000001</v>
      </c>
      <c r="F5">
        <v>-1.5499999999999999E-3</v>
      </c>
      <c r="G5">
        <v>1.09155</v>
      </c>
      <c r="H5" s="10">
        <v>4292</v>
      </c>
      <c r="I5" s="10">
        <v>14092</v>
      </c>
    </row>
    <row r="6" spans="1:9" x14ac:dyDescent="0.3">
      <c r="A6" s="9" t="s">
        <v>134</v>
      </c>
      <c r="B6" t="s">
        <v>9</v>
      </c>
      <c r="C6" t="s">
        <v>9</v>
      </c>
      <c r="D6" t="s">
        <v>9</v>
      </c>
      <c r="E6" t="s">
        <v>9</v>
      </c>
      <c r="F6">
        <v>-1.65E-3</v>
      </c>
      <c r="G6">
        <v>1.0931999999999999</v>
      </c>
      <c r="H6" s="10">
        <v>0</v>
      </c>
      <c r="I6" s="40">
        <v>0</v>
      </c>
    </row>
    <row r="7" spans="1:9" x14ac:dyDescent="0.3">
      <c r="A7" s="9">
        <v>44094</v>
      </c>
      <c r="B7">
        <v>1.09565</v>
      </c>
      <c r="C7">
        <v>1.0995999999999999</v>
      </c>
      <c r="D7">
        <v>1.09365</v>
      </c>
      <c r="E7">
        <v>1.0972999999999999</v>
      </c>
      <c r="F7">
        <v>-1.75E-3</v>
      </c>
      <c r="G7">
        <v>1.0969500000000001</v>
      </c>
      <c r="H7" s="10">
        <v>174</v>
      </c>
      <c r="I7" s="10">
        <v>1305</v>
      </c>
    </row>
    <row r="8" spans="1:9" x14ac:dyDescent="0.3">
      <c r="A8" s="9">
        <v>44185</v>
      </c>
      <c r="B8">
        <v>1.0985</v>
      </c>
      <c r="C8">
        <v>1.1037999999999999</v>
      </c>
      <c r="D8">
        <v>1.09795</v>
      </c>
      <c r="E8">
        <v>1.10355</v>
      </c>
      <c r="F8">
        <v>-1.9499999999999999E-3</v>
      </c>
      <c r="G8">
        <v>1.10215</v>
      </c>
      <c r="H8" s="10">
        <v>103</v>
      </c>
      <c r="I8" s="10">
        <v>1183</v>
      </c>
    </row>
    <row r="9" spans="1:9" x14ac:dyDescent="0.3">
      <c r="A9" s="9">
        <v>43911</v>
      </c>
      <c r="B9">
        <v>1.1071</v>
      </c>
      <c r="C9">
        <v>1.10815</v>
      </c>
      <c r="D9">
        <v>1.1063499999999999</v>
      </c>
      <c r="E9">
        <v>1.10815</v>
      </c>
      <c r="F9">
        <v>-2.2000000000000001E-3</v>
      </c>
      <c r="G9">
        <v>1.10745</v>
      </c>
      <c r="H9" s="10">
        <v>2</v>
      </c>
      <c r="I9" s="10">
        <v>20</v>
      </c>
    </row>
    <row r="10" spans="1:9" x14ac:dyDescent="0.3">
      <c r="A10" s="9">
        <v>44003</v>
      </c>
      <c r="B10" t="s">
        <v>9</v>
      </c>
      <c r="C10" t="s">
        <v>9</v>
      </c>
      <c r="D10">
        <v>1.1140000000000001</v>
      </c>
      <c r="E10">
        <v>1.1140000000000001</v>
      </c>
      <c r="F10">
        <v>-2.3999999999999998E-3</v>
      </c>
      <c r="G10">
        <v>1.11215</v>
      </c>
      <c r="H10">
        <v>0</v>
      </c>
      <c r="I10">
        <v>4</v>
      </c>
    </row>
    <row r="11" spans="1:9" x14ac:dyDescent="0.3">
      <c r="A11" s="9">
        <v>44095</v>
      </c>
      <c r="B11" t="s">
        <v>9</v>
      </c>
      <c r="C11" t="s">
        <v>9</v>
      </c>
      <c r="D11" t="s">
        <v>9</v>
      </c>
      <c r="E11" t="s">
        <v>9</v>
      </c>
      <c r="F11">
        <v>-2.65E-3</v>
      </c>
      <c r="G11">
        <v>1.1168499999999999</v>
      </c>
      <c r="H11">
        <v>0</v>
      </c>
      <c r="I11" s="10">
        <v>1</v>
      </c>
    </row>
    <row r="12" spans="1:9" x14ac:dyDescent="0.3">
      <c r="A12" s="9">
        <v>44186</v>
      </c>
      <c r="B12" t="s">
        <v>9</v>
      </c>
      <c r="C12" t="s">
        <v>9</v>
      </c>
      <c r="D12" t="s">
        <v>9</v>
      </c>
      <c r="E12" t="s">
        <v>9</v>
      </c>
      <c r="F12">
        <v>-2.8500000000000001E-3</v>
      </c>
      <c r="G12">
        <v>1.1215999999999999</v>
      </c>
      <c r="H12">
        <v>0</v>
      </c>
      <c r="I12" s="10">
        <v>0</v>
      </c>
    </row>
    <row r="13" spans="1:9" x14ac:dyDescent="0.3">
      <c r="A13" s="9">
        <v>43912</v>
      </c>
      <c r="B13" t="s">
        <v>9</v>
      </c>
      <c r="C13" t="s">
        <v>9</v>
      </c>
      <c r="D13" t="s">
        <v>9</v>
      </c>
      <c r="E13" t="s">
        <v>9</v>
      </c>
      <c r="F13">
        <v>-3.0999999999999999E-3</v>
      </c>
      <c r="G13">
        <v>1.1263000000000001</v>
      </c>
      <c r="H13">
        <v>0</v>
      </c>
      <c r="I13">
        <v>0</v>
      </c>
    </row>
    <row r="14" spans="1:9" x14ac:dyDescent="0.3">
      <c r="A14" s="9">
        <v>44004</v>
      </c>
      <c r="B14" t="s">
        <v>9</v>
      </c>
      <c r="C14" t="s">
        <v>9</v>
      </c>
      <c r="D14" t="s">
        <v>9</v>
      </c>
      <c r="E14" t="s">
        <v>9</v>
      </c>
      <c r="F14">
        <v>-3.3E-3</v>
      </c>
      <c r="G14">
        <v>1.1310500000000001</v>
      </c>
      <c r="H14">
        <v>0</v>
      </c>
      <c r="I14">
        <v>0</v>
      </c>
    </row>
    <row r="15" spans="1:9" x14ac:dyDescent="0.3">
      <c r="A15" s="9">
        <v>44096</v>
      </c>
      <c r="B15" t="s">
        <v>9</v>
      </c>
      <c r="C15" t="s">
        <v>9</v>
      </c>
      <c r="D15" t="s">
        <v>9</v>
      </c>
      <c r="E15" t="s">
        <v>9</v>
      </c>
      <c r="F15">
        <v>-3.5999999999999999E-3</v>
      </c>
      <c r="G15">
        <v>1.1361000000000001</v>
      </c>
      <c r="H15">
        <v>0</v>
      </c>
      <c r="I15">
        <v>0</v>
      </c>
    </row>
    <row r="16" spans="1:9" x14ac:dyDescent="0.3">
      <c r="A16" s="9">
        <v>44187</v>
      </c>
      <c r="B16" t="s">
        <v>9</v>
      </c>
      <c r="C16" t="s">
        <v>9</v>
      </c>
      <c r="D16" t="s">
        <v>9</v>
      </c>
      <c r="E16" t="s">
        <v>9</v>
      </c>
      <c r="F16">
        <v>-3.8500000000000001E-3</v>
      </c>
      <c r="G16">
        <v>1.1408</v>
      </c>
      <c r="H16">
        <v>0</v>
      </c>
      <c r="I16">
        <v>0</v>
      </c>
    </row>
    <row r="17" spans="1:12" x14ac:dyDescent="0.3">
      <c r="A17" s="9">
        <v>43913</v>
      </c>
      <c r="B17" t="s">
        <v>9</v>
      </c>
      <c r="C17" t="s">
        <v>9</v>
      </c>
      <c r="D17" t="s">
        <v>9</v>
      </c>
      <c r="E17" t="s">
        <v>9</v>
      </c>
      <c r="F17" s="9">
        <v>-4.1000000000000003E-3</v>
      </c>
      <c r="G17">
        <v>1.1451499999999999</v>
      </c>
      <c r="H17">
        <v>0</v>
      </c>
      <c r="I17">
        <v>0</v>
      </c>
      <c r="K17" s="10"/>
      <c r="L17" s="10"/>
    </row>
    <row r="18" spans="1:12" x14ac:dyDescent="0.3">
      <c r="A18" s="9">
        <v>44005</v>
      </c>
      <c r="B18" t="s">
        <v>9</v>
      </c>
      <c r="C18" t="s">
        <v>9</v>
      </c>
      <c r="D18" t="s">
        <v>9</v>
      </c>
      <c r="E18" t="s">
        <v>9</v>
      </c>
      <c r="F18">
        <v>-4.3499999999999997E-3</v>
      </c>
      <c r="G18">
        <v>1.15025</v>
      </c>
      <c r="H18">
        <v>0</v>
      </c>
      <c r="I18">
        <v>0</v>
      </c>
      <c r="K18" s="10"/>
      <c r="L18" s="10"/>
    </row>
    <row r="19" spans="1:12" x14ac:dyDescent="0.3">
      <c r="A19" s="9">
        <v>44097</v>
      </c>
      <c r="B19" t="s">
        <v>9</v>
      </c>
      <c r="C19" t="s">
        <v>9</v>
      </c>
      <c r="D19" t="s">
        <v>9</v>
      </c>
      <c r="E19" t="s">
        <v>9</v>
      </c>
      <c r="F19" s="9">
        <v>-4.5999999999999999E-3</v>
      </c>
      <c r="G19">
        <v>1.1549499999999999</v>
      </c>
      <c r="H19">
        <v>0</v>
      </c>
      <c r="I19">
        <v>0</v>
      </c>
      <c r="K19" s="10"/>
    </row>
    <row r="20" spans="1:12" x14ac:dyDescent="0.3">
      <c r="A20" s="9">
        <v>44188</v>
      </c>
      <c r="B20" t="s">
        <v>9</v>
      </c>
      <c r="C20" t="s">
        <v>9</v>
      </c>
      <c r="D20" t="s">
        <v>9</v>
      </c>
      <c r="E20" t="s">
        <v>9</v>
      </c>
      <c r="F20" s="9">
        <v>-4.8999999999999998E-3</v>
      </c>
      <c r="G20">
        <v>1.1596500000000001</v>
      </c>
      <c r="H20">
        <v>0</v>
      </c>
      <c r="I20">
        <v>0</v>
      </c>
      <c r="K20" s="10"/>
      <c r="L20" s="10"/>
    </row>
    <row r="21" spans="1:12" x14ac:dyDescent="0.3">
      <c r="A21" s="9">
        <v>43914</v>
      </c>
      <c r="B21" t="s">
        <v>9</v>
      </c>
      <c r="C21" t="s">
        <v>9</v>
      </c>
      <c r="D21" t="s">
        <v>9</v>
      </c>
      <c r="E21" t="s">
        <v>9</v>
      </c>
      <c r="F21" s="9">
        <v>-5.1500000000000001E-3</v>
      </c>
      <c r="G21">
        <v>1.16435</v>
      </c>
      <c r="H21">
        <v>0</v>
      </c>
      <c r="I21">
        <v>0</v>
      </c>
    </row>
    <row r="22" spans="1:12" x14ac:dyDescent="0.3">
      <c r="A22" s="9">
        <v>44006</v>
      </c>
      <c r="B22" t="s">
        <v>9</v>
      </c>
      <c r="C22" t="s">
        <v>9</v>
      </c>
      <c r="D22" t="s">
        <v>9</v>
      </c>
      <c r="E22" t="s">
        <v>9</v>
      </c>
      <c r="F22" s="9">
        <v>-5.4000000000000003E-3</v>
      </c>
      <c r="G22">
        <v>1.1690499999999999</v>
      </c>
      <c r="H22">
        <v>0</v>
      </c>
      <c r="I22">
        <v>0</v>
      </c>
      <c r="L22" s="10"/>
    </row>
    <row r="23" spans="1:12" x14ac:dyDescent="0.3">
      <c r="A23" s="9">
        <v>44098</v>
      </c>
      <c r="B23" t="s">
        <v>9</v>
      </c>
      <c r="C23" t="s">
        <v>9</v>
      </c>
      <c r="D23" t="s">
        <v>9</v>
      </c>
      <c r="E23" t="s">
        <v>9</v>
      </c>
      <c r="F23" s="9">
        <v>-5.7000000000000002E-3</v>
      </c>
      <c r="G23">
        <v>1.1737500000000001</v>
      </c>
      <c r="H23" s="10">
        <v>0</v>
      </c>
      <c r="I23" s="40">
        <v>0</v>
      </c>
      <c r="L23" s="10"/>
    </row>
    <row r="24" spans="1:12" x14ac:dyDescent="0.3">
      <c r="A24" s="9">
        <v>44189</v>
      </c>
      <c r="B24" t="s">
        <v>9</v>
      </c>
      <c r="C24" t="s">
        <v>9</v>
      </c>
      <c r="D24" t="s">
        <v>9</v>
      </c>
      <c r="E24" t="s">
        <v>9</v>
      </c>
      <c r="F24" s="9">
        <v>-5.8999999999999999E-3</v>
      </c>
      <c r="G24">
        <v>1.1785000000000001</v>
      </c>
      <c r="H24" s="10">
        <v>0</v>
      </c>
      <c r="I24" s="10">
        <v>0</v>
      </c>
    </row>
    <row r="25" spans="1:12" x14ac:dyDescent="0.3">
      <c r="A25" s="9" t="s">
        <v>10</v>
      </c>
      <c r="F25" s="9"/>
      <c r="H25" s="10">
        <v>253694</v>
      </c>
      <c r="I25" s="10">
        <v>623016</v>
      </c>
    </row>
    <row r="26" spans="1:12" x14ac:dyDescent="0.3">
      <c r="A26" s="9">
        <v>2</v>
      </c>
      <c r="B26">
        <v>0</v>
      </c>
      <c r="C26">
        <v>2</v>
      </c>
      <c r="D26">
        <v>0</v>
      </c>
      <c r="E26">
        <v>0</v>
      </c>
      <c r="F26" s="9">
        <v>2</v>
      </c>
      <c r="G26">
        <v>2</v>
      </c>
      <c r="H26" s="10">
        <v>4</v>
      </c>
      <c r="I26" s="10"/>
    </row>
    <row r="27" spans="1:12" x14ac:dyDescent="0.3">
      <c r="F27" s="9"/>
      <c r="H27" s="10"/>
      <c r="I27" s="10"/>
    </row>
    <row r="28" spans="1:12" x14ac:dyDescent="0.3">
      <c r="A28" s="34"/>
      <c r="F28" s="34"/>
      <c r="H28" s="10"/>
      <c r="I28" s="10"/>
    </row>
    <row r="29" spans="1:12" x14ac:dyDescent="0.3">
      <c r="F29" s="9"/>
    </row>
    <row r="30" spans="1:12" x14ac:dyDescent="0.3">
      <c r="F30" s="9"/>
    </row>
    <row r="31" spans="1:12" x14ac:dyDescent="0.3">
      <c r="F31" s="9"/>
    </row>
    <row r="32" spans="1:12" x14ac:dyDescent="0.3">
      <c r="F32" s="9"/>
    </row>
    <row r="33" spans="6:12" x14ac:dyDescent="0.3">
      <c r="F33" s="9"/>
    </row>
    <row r="34" spans="6:12" x14ac:dyDescent="0.3">
      <c r="F34" s="9"/>
    </row>
    <row r="35" spans="6:12" x14ac:dyDescent="0.3">
      <c r="F35" s="9"/>
    </row>
    <row r="36" spans="6:12" x14ac:dyDescent="0.3">
      <c r="F36" s="9"/>
    </row>
    <row r="37" spans="6:12" x14ac:dyDescent="0.3">
      <c r="F37" s="9"/>
    </row>
    <row r="38" spans="6:12" x14ac:dyDescent="0.3">
      <c r="F38" s="9"/>
    </row>
    <row r="39" spans="6:12" x14ac:dyDescent="0.3">
      <c r="F39" s="9"/>
      <c r="K39" s="10"/>
      <c r="L39" s="10"/>
    </row>
    <row r="40" spans="6:12" x14ac:dyDescent="0.3">
      <c r="F40" s="9"/>
    </row>
    <row r="41" spans="6:12" x14ac:dyDescent="0.3">
      <c r="F41" s="9"/>
    </row>
    <row r="42" spans="6:12" x14ac:dyDescent="0.3">
      <c r="F42" s="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workbookViewId="0">
      <selection activeCell="A2" sqref="A2:I2"/>
    </sheetView>
  </sheetViews>
  <sheetFormatPr defaultRowHeight="14.5" x14ac:dyDescent="0.3"/>
  <cols>
    <col min="1" max="1" width="7.796875" bestFit="1" customWidth="1"/>
    <col min="2" max="7" width="8.3984375" bestFit="1" customWidth="1"/>
    <col min="8" max="8" width="7.8984375" bestFit="1" customWidth="1"/>
    <col min="9" max="9" width="11.59765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9">
        <v>43910</v>
      </c>
      <c r="B2">
        <v>1.0867</v>
      </c>
      <c r="C2">
        <v>1.0903499999999999</v>
      </c>
      <c r="D2">
        <v>1.0843</v>
      </c>
      <c r="E2">
        <v>1.0894999999999999</v>
      </c>
      <c r="F2">
        <v>3.7499999999999999E-3</v>
      </c>
      <c r="G2">
        <v>1.0893999999999999</v>
      </c>
      <c r="H2" s="10">
        <v>256909</v>
      </c>
      <c r="I2" s="10">
        <v>602955</v>
      </c>
    </row>
    <row r="3" spans="1:9" x14ac:dyDescent="0.3">
      <c r="A3" s="9">
        <v>43941</v>
      </c>
      <c r="B3">
        <v>1.0886499999999999</v>
      </c>
      <c r="C3">
        <v>1.09215</v>
      </c>
      <c r="D3">
        <v>1.0862499999999999</v>
      </c>
      <c r="E3">
        <v>1.0913999999999999</v>
      </c>
      <c r="F3">
        <v>3.7000000000000002E-3</v>
      </c>
      <c r="G3">
        <v>1.0912500000000001</v>
      </c>
      <c r="H3" s="10">
        <v>509</v>
      </c>
      <c r="I3" s="10">
        <v>1598</v>
      </c>
    </row>
    <row r="4" spans="1:9" x14ac:dyDescent="0.3">
      <c r="A4" s="9">
        <v>43971</v>
      </c>
      <c r="B4">
        <v>1.09145</v>
      </c>
      <c r="C4">
        <v>1.0943499999999999</v>
      </c>
      <c r="D4">
        <v>1.0885</v>
      </c>
      <c r="E4">
        <v>1.09365</v>
      </c>
      <c r="F4">
        <v>3.7000000000000002E-3</v>
      </c>
      <c r="G4">
        <v>1.09345</v>
      </c>
      <c r="H4" s="10">
        <v>1302</v>
      </c>
      <c r="I4" s="10">
        <v>711</v>
      </c>
    </row>
    <row r="5" spans="1:9" x14ac:dyDescent="0.3">
      <c r="A5" s="9">
        <v>44002</v>
      </c>
      <c r="B5">
        <v>1.0925499999999999</v>
      </c>
      <c r="C5">
        <v>1.0961000000000001</v>
      </c>
      <c r="D5">
        <v>1.0902000000000001</v>
      </c>
      <c r="E5">
        <v>1.09535</v>
      </c>
      <c r="F5">
        <v>3.65E-3</v>
      </c>
      <c r="G5">
        <v>1.0952</v>
      </c>
      <c r="H5" s="10">
        <v>12057</v>
      </c>
      <c r="I5" s="10">
        <v>15517</v>
      </c>
    </row>
    <row r="6" spans="1:9" x14ac:dyDescent="0.3">
      <c r="A6" s="9" t="s">
        <v>134</v>
      </c>
      <c r="B6" t="s">
        <v>9</v>
      </c>
      <c r="C6" t="s">
        <v>9</v>
      </c>
      <c r="D6" t="s">
        <v>9</v>
      </c>
      <c r="E6" t="s">
        <v>9</v>
      </c>
      <c r="F6">
        <v>3.65E-3</v>
      </c>
      <c r="G6">
        <v>1.0968500000000001</v>
      </c>
      <c r="H6" s="10">
        <v>0</v>
      </c>
      <c r="I6" s="10">
        <v>0</v>
      </c>
    </row>
    <row r="7" spans="1:9" x14ac:dyDescent="0.3">
      <c r="A7" s="9">
        <v>44094</v>
      </c>
      <c r="B7">
        <v>1.0990500000000001</v>
      </c>
      <c r="C7">
        <v>1.1009</v>
      </c>
      <c r="D7">
        <v>1.09605</v>
      </c>
      <c r="E7">
        <v>1.1009</v>
      </c>
      <c r="F7">
        <v>3.5500000000000002E-3</v>
      </c>
      <c r="G7">
        <v>1.1005</v>
      </c>
      <c r="H7" s="10">
        <v>159</v>
      </c>
      <c r="I7" s="10">
        <v>1335</v>
      </c>
    </row>
    <row r="8" spans="1:9" x14ac:dyDescent="0.3">
      <c r="A8" s="9">
        <v>44185</v>
      </c>
      <c r="B8">
        <v>1.1035999999999999</v>
      </c>
      <c r="C8">
        <v>1.1054999999999999</v>
      </c>
      <c r="D8">
        <v>1.1035999999999999</v>
      </c>
      <c r="E8">
        <v>1.1051</v>
      </c>
      <c r="F8">
        <v>3.5000000000000001E-3</v>
      </c>
      <c r="G8">
        <v>1.10565</v>
      </c>
      <c r="H8" s="10">
        <v>84</v>
      </c>
      <c r="I8" s="10">
        <v>1209</v>
      </c>
    </row>
    <row r="9" spans="1:9" x14ac:dyDescent="0.3">
      <c r="A9" s="9">
        <v>43911</v>
      </c>
      <c r="B9">
        <v>1.1103000000000001</v>
      </c>
      <c r="C9">
        <v>1.1103000000000001</v>
      </c>
      <c r="D9">
        <v>1.1103000000000001</v>
      </c>
      <c r="E9">
        <v>1.1103000000000001</v>
      </c>
      <c r="F9">
        <v>3.3999999999999998E-3</v>
      </c>
      <c r="G9">
        <v>1.1108499999999999</v>
      </c>
      <c r="H9" s="10">
        <v>23</v>
      </c>
      <c r="I9" s="10">
        <v>21</v>
      </c>
    </row>
    <row r="10" spans="1:9" x14ac:dyDescent="0.3">
      <c r="A10" s="9">
        <v>44003</v>
      </c>
      <c r="B10" t="s">
        <v>9</v>
      </c>
      <c r="C10">
        <v>1.1126</v>
      </c>
      <c r="D10" t="s">
        <v>9</v>
      </c>
      <c r="E10">
        <v>1.1126</v>
      </c>
      <c r="F10">
        <v>3.3E-3</v>
      </c>
      <c r="G10">
        <v>1.1154500000000001</v>
      </c>
      <c r="H10">
        <v>0</v>
      </c>
      <c r="I10">
        <v>4</v>
      </c>
    </row>
    <row r="11" spans="1:9" x14ac:dyDescent="0.3">
      <c r="A11" s="9">
        <v>44095</v>
      </c>
      <c r="B11" t="s">
        <v>9</v>
      </c>
      <c r="C11" t="s">
        <v>9</v>
      </c>
      <c r="D11" t="s">
        <v>9</v>
      </c>
      <c r="E11" t="s">
        <v>9</v>
      </c>
      <c r="F11">
        <v>3.2499999999999999E-3</v>
      </c>
      <c r="G11">
        <v>1.1201000000000001</v>
      </c>
      <c r="H11">
        <v>0</v>
      </c>
      <c r="I11" s="10">
        <v>1</v>
      </c>
    </row>
    <row r="12" spans="1:9" x14ac:dyDescent="0.3">
      <c r="A12" s="9">
        <v>44186</v>
      </c>
      <c r="B12" t="s">
        <v>9</v>
      </c>
      <c r="C12" t="s">
        <v>9</v>
      </c>
      <c r="D12" t="s">
        <v>9</v>
      </c>
      <c r="E12" t="s">
        <v>9</v>
      </c>
      <c r="F12">
        <v>3.15E-3</v>
      </c>
      <c r="G12">
        <v>1.1247499999999999</v>
      </c>
      <c r="H12">
        <v>0</v>
      </c>
      <c r="I12" s="10">
        <v>0</v>
      </c>
    </row>
    <row r="13" spans="1:9" x14ac:dyDescent="0.3">
      <c r="A13" s="9">
        <v>43912</v>
      </c>
      <c r="B13" t="s">
        <v>9</v>
      </c>
      <c r="C13" t="s">
        <v>9</v>
      </c>
      <c r="D13" t="s">
        <v>9</v>
      </c>
      <c r="E13" t="s">
        <v>9</v>
      </c>
      <c r="F13">
        <v>3.0999999999999999E-3</v>
      </c>
      <c r="G13">
        <v>1.1294</v>
      </c>
      <c r="H13">
        <v>0</v>
      </c>
      <c r="I13">
        <v>0</v>
      </c>
    </row>
    <row r="14" spans="1:9" x14ac:dyDescent="0.3">
      <c r="A14" s="9">
        <v>44004</v>
      </c>
      <c r="B14" t="s">
        <v>9</v>
      </c>
      <c r="C14" t="s">
        <v>9</v>
      </c>
      <c r="D14" t="s">
        <v>9</v>
      </c>
      <c r="E14" t="s">
        <v>9</v>
      </c>
      <c r="F14">
        <v>3.0000000000000001E-3</v>
      </c>
      <c r="G14">
        <v>1.13405</v>
      </c>
      <c r="H14">
        <v>0</v>
      </c>
      <c r="I14">
        <v>0</v>
      </c>
    </row>
    <row r="15" spans="1:9" x14ac:dyDescent="0.3">
      <c r="A15" s="9">
        <v>44096</v>
      </c>
      <c r="B15" t="s">
        <v>9</v>
      </c>
      <c r="C15" t="s">
        <v>9</v>
      </c>
      <c r="D15" t="s">
        <v>9</v>
      </c>
      <c r="E15" t="s">
        <v>9</v>
      </c>
      <c r="F15">
        <v>3.0000000000000001E-3</v>
      </c>
      <c r="G15">
        <v>1.1391</v>
      </c>
      <c r="H15">
        <v>0</v>
      </c>
      <c r="I15">
        <v>0</v>
      </c>
    </row>
    <row r="16" spans="1:9" x14ac:dyDescent="0.3">
      <c r="A16" s="9">
        <v>44187</v>
      </c>
      <c r="B16" t="s">
        <v>9</v>
      </c>
      <c r="C16" t="s">
        <v>9</v>
      </c>
      <c r="D16" t="s">
        <v>9</v>
      </c>
      <c r="E16" t="s">
        <v>9</v>
      </c>
      <c r="F16">
        <v>3.0000000000000001E-3</v>
      </c>
      <c r="G16">
        <v>1.1437999999999999</v>
      </c>
      <c r="H16">
        <v>0</v>
      </c>
      <c r="I16">
        <v>0</v>
      </c>
    </row>
    <row r="17" spans="1:9" x14ac:dyDescent="0.3">
      <c r="A17" s="9">
        <v>43913</v>
      </c>
      <c r="B17" t="s">
        <v>9</v>
      </c>
      <c r="C17" t="s">
        <v>9</v>
      </c>
      <c r="D17" t="s">
        <v>9</v>
      </c>
      <c r="E17" t="s">
        <v>9</v>
      </c>
      <c r="F17">
        <v>2.9499999999999999E-3</v>
      </c>
      <c r="G17">
        <v>1.1480999999999999</v>
      </c>
      <c r="H17">
        <v>0</v>
      </c>
      <c r="I17">
        <v>0</v>
      </c>
    </row>
    <row r="18" spans="1:9" x14ac:dyDescent="0.3">
      <c r="A18" s="9">
        <v>44005</v>
      </c>
      <c r="B18" t="s">
        <v>9</v>
      </c>
      <c r="C18" t="s">
        <v>9</v>
      </c>
      <c r="D18" t="s">
        <v>9</v>
      </c>
      <c r="E18" t="s">
        <v>9</v>
      </c>
      <c r="F18">
        <v>2.8999999999999998E-3</v>
      </c>
      <c r="G18">
        <v>1.1531499999999999</v>
      </c>
      <c r="H18">
        <v>0</v>
      </c>
      <c r="I18">
        <v>0</v>
      </c>
    </row>
    <row r="19" spans="1:9" x14ac:dyDescent="0.3">
      <c r="A19" s="9">
        <v>44097</v>
      </c>
      <c r="B19" t="s">
        <v>9</v>
      </c>
      <c r="C19" t="s">
        <v>9</v>
      </c>
      <c r="D19" t="s">
        <v>9</v>
      </c>
      <c r="E19" t="s">
        <v>9</v>
      </c>
      <c r="F19">
        <v>2.8999999999999998E-3</v>
      </c>
      <c r="G19">
        <v>1.15785</v>
      </c>
      <c r="H19">
        <v>0</v>
      </c>
      <c r="I19">
        <v>0</v>
      </c>
    </row>
    <row r="20" spans="1:9" x14ac:dyDescent="0.3">
      <c r="A20" s="9">
        <v>44188</v>
      </c>
      <c r="B20" t="s">
        <v>9</v>
      </c>
      <c r="C20" t="s">
        <v>9</v>
      </c>
      <c r="D20" t="s">
        <v>9</v>
      </c>
      <c r="E20" t="s">
        <v>9</v>
      </c>
      <c r="F20">
        <v>2.8999999999999998E-3</v>
      </c>
      <c r="G20">
        <v>1.16255</v>
      </c>
      <c r="H20">
        <v>0</v>
      </c>
      <c r="I20">
        <v>0</v>
      </c>
    </row>
    <row r="21" spans="1:9" x14ac:dyDescent="0.3">
      <c r="A21" s="9">
        <v>43914</v>
      </c>
      <c r="B21" t="s">
        <v>9</v>
      </c>
      <c r="C21" t="s">
        <v>9</v>
      </c>
      <c r="D21" t="s">
        <v>9</v>
      </c>
      <c r="E21" t="s">
        <v>9</v>
      </c>
      <c r="F21">
        <v>2.8500000000000001E-3</v>
      </c>
      <c r="G21">
        <v>1.1672</v>
      </c>
      <c r="H21">
        <v>0</v>
      </c>
      <c r="I21">
        <v>0</v>
      </c>
    </row>
    <row r="22" spans="1:9" x14ac:dyDescent="0.3">
      <c r="A22" s="9">
        <v>44006</v>
      </c>
      <c r="B22" t="s">
        <v>9</v>
      </c>
      <c r="C22" t="s">
        <v>9</v>
      </c>
      <c r="D22" t="s">
        <v>9</v>
      </c>
      <c r="E22" t="s">
        <v>9</v>
      </c>
      <c r="F22">
        <v>2.8500000000000001E-3</v>
      </c>
      <c r="G22">
        <v>1.1718999999999999</v>
      </c>
      <c r="H22">
        <v>0</v>
      </c>
      <c r="I22">
        <v>0</v>
      </c>
    </row>
    <row r="23" spans="1:9" x14ac:dyDescent="0.3">
      <c r="A23" s="9">
        <v>44098</v>
      </c>
      <c r="B23" t="s">
        <v>9</v>
      </c>
      <c r="C23" t="s">
        <v>9</v>
      </c>
      <c r="D23" t="s">
        <v>9</v>
      </c>
      <c r="E23" t="s">
        <v>9</v>
      </c>
      <c r="F23">
        <v>2.8500000000000001E-3</v>
      </c>
      <c r="G23">
        <v>1.1766000000000001</v>
      </c>
      <c r="H23" s="10">
        <v>0</v>
      </c>
      <c r="I23" s="10">
        <v>0</v>
      </c>
    </row>
    <row r="24" spans="1:9" x14ac:dyDescent="0.3">
      <c r="A24" s="9">
        <v>44189</v>
      </c>
      <c r="B24" t="s">
        <v>9</v>
      </c>
      <c r="C24" t="s">
        <v>9</v>
      </c>
      <c r="D24" t="s">
        <v>9</v>
      </c>
      <c r="E24" t="s">
        <v>9</v>
      </c>
      <c r="F24">
        <v>2.7499999999999998E-3</v>
      </c>
      <c r="G24">
        <v>1.1812499999999999</v>
      </c>
      <c r="H24">
        <v>0</v>
      </c>
      <c r="I24">
        <v>0</v>
      </c>
    </row>
    <row r="25" spans="1:9" x14ac:dyDescent="0.3">
      <c r="A25" s="9" t="s">
        <v>10</v>
      </c>
      <c r="H25" s="10">
        <v>271043</v>
      </c>
      <c r="I25" s="10">
        <v>623351</v>
      </c>
    </row>
    <row r="26" spans="1:9" x14ac:dyDescent="0.3">
      <c r="A26" s="9">
        <v>2</v>
      </c>
      <c r="B26">
        <v>0</v>
      </c>
      <c r="C26">
        <v>2</v>
      </c>
      <c r="D26">
        <v>0</v>
      </c>
      <c r="E26">
        <v>0</v>
      </c>
      <c r="F26">
        <v>2</v>
      </c>
      <c r="G26">
        <v>2</v>
      </c>
      <c r="H26" s="10">
        <v>5</v>
      </c>
      <c r="I26" s="10"/>
    </row>
    <row r="27" spans="1:9" x14ac:dyDescent="0.3">
      <c r="H27" s="10"/>
      <c r="I27" s="10"/>
    </row>
    <row r="28" spans="1:9" x14ac:dyDescent="0.3">
      <c r="A28" s="34"/>
      <c r="H28" s="10"/>
      <c r="I28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8"/>
  <sheetViews>
    <sheetView topLeftCell="A10" workbookViewId="0">
      <selection activeCell="E15" sqref="E15"/>
    </sheetView>
  </sheetViews>
  <sheetFormatPr defaultRowHeight="14.5" x14ac:dyDescent="0.3"/>
  <cols>
    <col min="1" max="1" width="7.796875" bestFit="1" customWidth="1"/>
    <col min="2" max="7" width="8.3984375" bestFit="1" customWidth="1"/>
    <col min="8" max="8" width="7.8984375" bestFit="1" customWidth="1"/>
    <col min="9" max="9" width="11.59765625" bestFit="1" customWidth="1"/>
    <col min="12" max="12" width="10.199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9">
        <v>43910</v>
      </c>
      <c r="B2">
        <v>1.08945</v>
      </c>
      <c r="C2">
        <v>1.09215</v>
      </c>
      <c r="D2">
        <v>1.0867500000000001</v>
      </c>
      <c r="E2">
        <v>1.0898000000000001</v>
      </c>
      <c r="F2">
        <v>1.75E-3</v>
      </c>
      <c r="G2">
        <v>1.0911500000000001</v>
      </c>
      <c r="H2" s="10">
        <v>272156</v>
      </c>
      <c r="I2" s="10">
        <v>600039</v>
      </c>
    </row>
    <row r="3" spans="1:9" x14ac:dyDescent="0.3">
      <c r="A3" s="9">
        <v>43941</v>
      </c>
      <c r="B3">
        <v>1.0896999999999999</v>
      </c>
      <c r="C3">
        <v>1.09395</v>
      </c>
      <c r="D3">
        <v>1.0887</v>
      </c>
      <c r="E3">
        <v>1.0915999999999999</v>
      </c>
      <c r="F3">
        <v>1.75E-3</v>
      </c>
      <c r="G3">
        <v>1.093</v>
      </c>
      <c r="H3" s="10">
        <v>996</v>
      </c>
      <c r="I3" s="10">
        <v>1509</v>
      </c>
    </row>
    <row r="4" spans="1:9" x14ac:dyDescent="0.3">
      <c r="A4" s="9">
        <v>43971</v>
      </c>
      <c r="B4">
        <v>1.0927</v>
      </c>
      <c r="C4">
        <v>1.09615</v>
      </c>
      <c r="D4">
        <v>1.0909</v>
      </c>
      <c r="E4">
        <v>1.0938000000000001</v>
      </c>
      <c r="F4">
        <v>1.75E-3</v>
      </c>
      <c r="G4">
        <v>1.0952</v>
      </c>
      <c r="H4" s="10">
        <v>980</v>
      </c>
      <c r="I4" s="10">
        <v>849</v>
      </c>
    </row>
    <row r="5" spans="1:9" x14ac:dyDescent="0.3">
      <c r="A5" s="9">
        <v>44002</v>
      </c>
      <c r="B5">
        <v>1.0950500000000001</v>
      </c>
      <c r="C5">
        <v>1.0980000000000001</v>
      </c>
      <c r="D5">
        <v>1.0926</v>
      </c>
      <c r="E5">
        <v>1.09555</v>
      </c>
      <c r="F5">
        <v>1.6999999999999999E-3</v>
      </c>
      <c r="G5">
        <v>1.0969</v>
      </c>
      <c r="H5" s="10">
        <v>10598</v>
      </c>
      <c r="I5" s="10">
        <v>20072</v>
      </c>
    </row>
    <row r="6" spans="1:9" x14ac:dyDescent="0.3">
      <c r="A6" s="9" t="s">
        <v>134</v>
      </c>
      <c r="B6" t="s">
        <v>9</v>
      </c>
      <c r="C6" t="s">
        <v>9</v>
      </c>
      <c r="D6" t="s">
        <v>9</v>
      </c>
      <c r="E6" t="s">
        <v>9</v>
      </c>
      <c r="F6">
        <v>1.6999999999999999E-3</v>
      </c>
      <c r="G6">
        <v>1.0985499999999999</v>
      </c>
      <c r="H6" s="10">
        <v>0</v>
      </c>
      <c r="I6" s="10">
        <v>0</v>
      </c>
    </row>
    <row r="7" spans="1:9" x14ac:dyDescent="0.3">
      <c r="A7" s="9">
        <v>44094</v>
      </c>
      <c r="B7">
        <v>1.1012500000000001</v>
      </c>
      <c r="C7">
        <v>1.1031500000000001</v>
      </c>
      <c r="D7">
        <v>1.0985</v>
      </c>
      <c r="E7">
        <v>1.1010500000000001</v>
      </c>
      <c r="F7">
        <v>1.6000000000000001E-3</v>
      </c>
      <c r="G7">
        <v>1.1021000000000001</v>
      </c>
      <c r="H7" s="10">
        <v>190</v>
      </c>
      <c r="I7" s="10">
        <v>1798</v>
      </c>
    </row>
    <row r="8" spans="1:9" x14ac:dyDescent="0.3">
      <c r="A8" s="9">
        <v>44185</v>
      </c>
      <c r="B8">
        <v>1.1043000000000001</v>
      </c>
      <c r="C8">
        <v>1.107</v>
      </c>
      <c r="D8">
        <v>1.10425</v>
      </c>
      <c r="E8">
        <v>1.107</v>
      </c>
      <c r="F8">
        <v>1.5E-3</v>
      </c>
      <c r="G8">
        <v>1.1071500000000001</v>
      </c>
      <c r="H8" s="10">
        <v>94</v>
      </c>
      <c r="I8" s="10">
        <v>1258</v>
      </c>
    </row>
    <row r="9" spans="1:9" x14ac:dyDescent="0.3">
      <c r="A9" s="9">
        <v>43911</v>
      </c>
      <c r="B9">
        <v>1.1107</v>
      </c>
      <c r="C9">
        <v>1.1111500000000001</v>
      </c>
      <c r="D9">
        <v>1.1103000000000001</v>
      </c>
      <c r="E9">
        <v>1.1104000000000001</v>
      </c>
      <c r="F9">
        <v>1.4E-3</v>
      </c>
      <c r="G9">
        <v>1.11225</v>
      </c>
      <c r="H9" s="10">
        <v>19</v>
      </c>
      <c r="I9" s="10">
        <v>33</v>
      </c>
    </row>
    <row r="10" spans="1:9" x14ac:dyDescent="0.3">
      <c r="A10" s="9">
        <v>44003</v>
      </c>
      <c r="B10" t="s">
        <v>9</v>
      </c>
      <c r="C10" t="s">
        <v>9</v>
      </c>
      <c r="D10" t="s">
        <v>9</v>
      </c>
      <c r="E10" t="s">
        <v>9</v>
      </c>
      <c r="F10">
        <v>1.5E-3</v>
      </c>
      <c r="G10">
        <v>1.1169500000000001</v>
      </c>
      <c r="H10">
        <v>0</v>
      </c>
      <c r="I10">
        <v>4</v>
      </c>
    </row>
    <row r="11" spans="1:9" x14ac:dyDescent="0.3">
      <c r="A11" s="9">
        <v>44095</v>
      </c>
      <c r="B11" t="s">
        <v>9</v>
      </c>
      <c r="C11" t="s">
        <v>9</v>
      </c>
      <c r="D11" t="s">
        <v>9</v>
      </c>
      <c r="E11" t="s">
        <v>9</v>
      </c>
      <c r="F11">
        <v>1.5E-3</v>
      </c>
      <c r="G11">
        <v>1.1215999999999999</v>
      </c>
      <c r="H11">
        <v>0</v>
      </c>
      <c r="I11" s="10">
        <v>1</v>
      </c>
    </row>
    <row r="12" spans="1:9" x14ac:dyDescent="0.3">
      <c r="A12" s="9">
        <v>44186</v>
      </c>
      <c r="B12" t="s">
        <v>9</v>
      </c>
      <c r="C12" t="s">
        <v>9</v>
      </c>
      <c r="D12" t="s">
        <v>9</v>
      </c>
      <c r="E12" t="s">
        <v>9</v>
      </c>
      <c r="F12">
        <v>1.5499999999999999E-3</v>
      </c>
      <c r="G12">
        <v>1.1263000000000001</v>
      </c>
      <c r="H12">
        <v>0</v>
      </c>
      <c r="I12" s="10">
        <v>0</v>
      </c>
    </row>
    <row r="13" spans="1:9" x14ac:dyDescent="0.3">
      <c r="A13" s="9">
        <v>43912</v>
      </c>
      <c r="B13" t="s">
        <v>9</v>
      </c>
      <c r="C13" t="s">
        <v>9</v>
      </c>
      <c r="D13" t="s">
        <v>9</v>
      </c>
      <c r="E13" t="s">
        <v>9</v>
      </c>
      <c r="F13">
        <v>1.5499999999999999E-3</v>
      </c>
      <c r="G13">
        <v>1.1309499999999999</v>
      </c>
      <c r="H13">
        <v>0</v>
      </c>
      <c r="I13">
        <v>0</v>
      </c>
    </row>
    <row r="14" spans="1:9" x14ac:dyDescent="0.3">
      <c r="A14" s="9">
        <v>44004</v>
      </c>
      <c r="B14" t="s">
        <v>9</v>
      </c>
      <c r="C14" t="s">
        <v>9</v>
      </c>
      <c r="D14" t="s">
        <v>9</v>
      </c>
      <c r="E14" t="s">
        <v>9</v>
      </c>
      <c r="F14">
        <v>1.65E-3</v>
      </c>
      <c r="G14">
        <v>1.1356999999999999</v>
      </c>
      <c r="H14">
        <v>0</v>
      </c>
      <c r="I14">
        <v>0</v>
      </c>
    </row>
    <row r="15" spans="1:9" x14ac:dyDescent="0.3">
      <c r="A15" s="9">
        <v>44096</v>
      </c>
      <c r="B15" t="s">
        <v>9</v>
      </c>
      <c r="C15" t="s">
        <v>9</v>
      </c>
      <c r="D15" t="s">
        <v>9</v>
      </c>
      <c r="E15" t="s">
        <v>9</v>
      </c>
      <c r="F15">
        <v>1.65E-3</v>
      </c>
      <c r="G15">
        <v>1.1407499999999999</v>
      </c>
      <c r="H15">
        <v>0</v>
      </c>
      <c r="I15">
        <v>0</v>
      </c>
    </row>
    <row r="16" spans="1:9" x14ac:dyDescent="0.3">
      <c r="A16" s="9">
        <v>44187</v>
      </c>
      <c r="B16" t="s">
        <v>9</v>
      </c>
      <c r="C16" t="s">
        <v>9</v>
      </c>
      <c r="D16" t="s">
        <v>9</v>
      </c>
      <c r="E16" t="s">
        <v>9</v>
      </c>
      <c r="F16">
        <v>1.6999999999999999E-3</v>
      </c>
      <c r="G16">
        <v>1.1455</v>
      </c>
      <c r="H16">
        <v>0</v>
      </c>
      <c r="I16">
        <v>0</v>
      </c>
    </row>
    <row r="17" spans="1:9" x14ac:dyDescent="0.3">
      <c r="A17" s="9">
        <v>43913</v>
      </c>
      <c r="B17" t="s">
        <v>9</v>
      </c>
      <c r="C17" t="s">
        <v>9</v>
      </c>
      <c r="D17" t="s">
        <v>9</v>
      </c>
      <c r="E17" t="s">
        <v>9</v>
      </c>
      <c r="F17">
        <v>1.75E-3</v>
      </c>
      <c r="G17">
        <v>1.14985</v>
      </c>
      <c r="H17">
        <v>0</v>
      </c>
      <c r="I17">
        <v>0</v>
      </c>
    </row>
    <row r="18" spans="1:9" x14ac:dyDescent="0.3">
      <c r="A18" s="9">
        <v>44005</v>
      </c>
      <c r="B18" t="s">
        <v>9</v>
      </c>
      <c r="C18" t="s">
        <v>9</v>
      </c>
      <c r="D18" t="s">
        <v>9</v>
      </c>
      <c r="E18" t="s">
        <v>9</v>
      </c>
      <c r="F18">
        <v>1.8E-3</v>
      </c>
      <c r="G18">
        <v>1.1549499999999999</v>
      </c>
      <c r="H18">
        <v>0</v>
      </c>
      <c r="I18">
        <v>0</v>
      </c>
    </row>
    <row r="19" spans="1:9" x14ac:dyDescent="0.3">
      <c r="A19" s="9">
        <v>44097</v>
      </c>
      <c r="B19" t="s">
        <v>9</v>
      </c>
      <c r="C19" t="s">
        <v>9</v>
      </c>
      <c r="D19" t="s">
        <v>9</v>
      </c>
      <c r="E19" t="s">
        <v>9</v>
      </c>
      <c r="F19">
        <v>1.8E-3</v>
      </c>
      <c r="G19">
        <v>1.1596500000000001</v>
      </c>
      <c r="H19">
        <v>0</v>
      </c>
      <c r="I19">
        <v>0</v>
      </c>
    </row>
    <row r="20" spans="1:9" x14ac:dyDescent="0.3">
      <c r="A20" s="9">
        <v>44188</v>
      </c>
      <c r="B20" t="s">
        <v>9</v>
      </c>
      <c r="C20" t="s">
        <v>9</v>
      </c>
      <c r="D20" t="s">
        <v>9</v>
      </c>
      <c r="E20" t="s">
        <v>9</v>
      </c>
      <c r="F20">
        <v>1.8500000000000001E-3</v>
      </c>
      <c r="G20">
        <v>1.1644000000000001</v>
      </c>
      <c r="H20">
        <v>0</v>
      </c>
      <c r="I20">
        <v>0</v>
      </c>
    </row>
    <row r="21" spans="1:9" x14ac:dyDescent="0.3">
      <c r="A21" s="9">
        <v>43914</v>
      </c>
      <c r="B21" t="s">
        <v>9</v>
      </c>
      <c r="C21" t="s">
        <v>9</v>
      </c>
      <c r="D21" t="s">
        <v>9</v>
      </c>
      <c r="E21" t="s">
        <v>9</v>
      </c>
      <c r="F21">
        <v>1.9E-3</v>
      </c>
      <c r="G21">
        <v>1.1691</v>
      </c>
      <c r="H21">
        <v>0</v>
      </c>
      <c r="I21">
        <v>0</v>
      </c>
    </row>
    <row r="22" spans="1:9" x14ac:dyDescent="0.3">
      <c r="A22" s="9">
        <v>44006</v>
      </c>
      <c r="B22" t="s">
        <v>9</v>
      </c>
      <c r="C22" t="s">
        <v>9</v>
      </c>
      <c r="D22" t="s">
        <v>9</v>
      </c>
      <c r="E22" t="s">
        <v>9</v>
      </c>
      <c r="F22">
        <v>1.9E-3</v>
      </c>
      <c r="G22">
        <v>1.1738</v>
      </c>
      <c r="H22">
        <v>0</v>
      </c>
      <c r="I22">
        <v>0</v>
      </c>
    </row>
    <row r="23" spans="1:9" x14ac:dyDescent="0.3">
      <c r="A23" s="9">
        <v>44098</v>
      </c>
      <c r="B23" t="s">
        <v>9</v>
      </c>
      <c r="C23" t="s">
        <v>9</v>
      </c>
      <c r="D23" t="s">
        <v>9</v>
      </c>
      <c r="E23" t="s">
        <v>9</v>
      </c>
      <c r="F23">
        <v>1.9499999999999999E-3</v>
      </c>
      <c r="G23">
        <v>1.17855</v>
      </c>
      <c r="H23" s="10">
        <v>0</v>
      </c>
      <c r="I23" s="10">
        <v>0</v>
      </c>
    </row>
    <row r="24" spans="1:9" x14ac:dyDescent="0.3">
      <c r="A24" s="9">
        <v>44189</v>
      </c>
      <c r="B24" t="s">
        <v>9</v>
      </c>
      <c r="C24" t="s">
        <v>9</v>
      </c>
      <c r="D24" t="s">
        <v>9</v>
      </c>
      <c r="E24" t="s">
        <v>9</v>
      </c>
      <c r="F24">
        <v>2E-3</v>
      </c>
      <c r="G24">
        <v>1.1832499999999999</v>
      </c>
      <c r="H24">
        <v>0</v>
      </c>
      <c r="I24">
        <v>0</v>
      </c>
    </row>
    <row r="25" spans="1:9" x14ac:dyDescent="0.3">
      <c r="A25" s="9" t="s">
        <v>10</v>
      </c>
      <c r="H25" s="10">
        <v>285033</v>
      </c>
      <c r="I25" s="10">
        <v>625563</v>
      </c>
    </row>
    <row r="26" spans="1:9" x14ac:dyDescent="0.3">
      <c r="A26" s="9">
        <v>2</v>
      </c>
      <c r="B26">
        <v>0</v>
      </c>
      <c r="C26">
        <v>2</v>
      </c>
      <c r="D26">
        <v>0</v>
      </c>
      <c r="E26">
        <v>0</v>
      </c>
      <c r="F26">
        <v>2</v>
      </c>
      <c r="G26">
        <v>2</v>
      </c>
      <c r="H26" s="10">
        <v>6</v>
      </c>
      <c r="I26" s="10"/>
    </row>
    <row r="27" spans="1:9" x14ac:dyDescent="0.3">
      <c r="H27" s="10"/>
      <c r="I27" s="10"/>
    </row>
    <row r="28" spans="1:9" x14ac:dyDescent="0.3">
      <c r="A28" s="34"/>
      <c r="H28" s="10"/>
      <c r="I28" s="1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6"/>
  <sheetViews>
    <sheetView topLeftCell="A13" workbookViewId="0">
      <selection activeCell="F19" sqref="F19"/>
    </sheetView>
  </sheetViews>
  <sheetFormatPr defaultRowHeight="14.5" x14ac:dyDescent="0.3"/>
  <cols>
    <col min="1" max="1" width="7.796875" bestFit="1" customWidth="1"/>
    <col min="2" max="7" width="8.3984375" bestFit="1" customWidth="1"/>
    <col min="8" max="8" width="7.8984375" bestFit="1" customWidth="1"/>
    <col min="9" max="9" width="11.59765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9">
        <v>43910</v>
      </c>
      <c r="B2">
        <v>1.08935</v>
      </c>
      <c r="C2">
        <v>1.1017999999999999</v>
      </c>
      <c r="D2">
        <v>1.089</v>
      </c>
      <c r="E2">
        <v>1.1004</v>
      </c>
      <c r="F2">
        <v>8.6499999999999997E-3</v>
      </c>
      <c r="G2">
        <v>1.0998000000000001</v>
      </c>
      <c r="H2" s="10">
        <v>366528</v>
      </c>
      <c r="I2" s="10">
        <v>589191</v>
      </c>
    </row>
    <row r="3" spans="1:9" x14ac:dyDescent="0.3">
      <c r="A3" s="9">
        <v>43941</v>
      </c>
      <c r="B3">
        <v>1.093</v>
      </c>
      <c r="C3">
        <v>1.10355</v>
      </c>
      <c r="D3">
        <v>1.0911</v>
      </c>
      <c r="E3">
        <v>1.1023000000000001</v>
      </c>
      <c r="F3">
        <v>8.6499999999999997E-3</v>
      </c>
      <c r="G3">
        <v>1.10165</v>
      </c>
      <c r="H3" s="10">
        <v>1101</v>
      </c>
      <c r="I3" s="10">
        <v>1491</v>
      </c>
    </row>
    <row r="4" spans="1:9" x14ac:dyDescent="0.3">
      <c r="A4" s="9">
        <v>43971</v>
      </c>
      <c r="B4">
        <v>1.095</v>
      </c>
      <c r="C4">
        <v>1.1056999999999999</v>
      </c>
      <c r="D4">
        <v>1.0932999999999999</v>
      </c>
      <c r="E4">
        <v>1.1044499999999999</v>
      </c>
      <c r="F4">
        <v>8.6499999999999997E-3</v>
      </c>
      <c r="G4">
        <v>1.10385</v>
      </c>
      <c r="H4" s="10">
        <v>1622</v>
      </c>
      <c r="I4" s="10">
        <v>1185</v>
      </c>
    </row>
    <row r="5" spans="1:9" x14ac:dyDescent="0.3">
      <c r="A5" s="9">
        <v>44002</v>
      </c>
      <c r="B5">
        <v>1.0949</v>
      </c>
      <c r="C5">
        <v>1.1073999999999999</v>
      </c>
      <c r="D5">
        <v>1.0947499999999999</v>
      </c>
      <c r="E5">
        <v>1.10605</v>
      </c>
      <c r="F5">
        <v>8.6E-3</v>
      </c>
      <c r="G5">
        <v>1.1054999999999999</v>
      </c>
      <c r="H5" s="10">
        <v>21177</v>
      </c>
      <c r="I5" s="10">
        <v>21894</v>
      </c>
    </row>
    <row r="6" spans="1:9" x14ac:dyDescent="0.3">
      <c r="A6" s="9" t="s">
        <v>134</v>
      </c>
      <c r="B6" t="s">
        <v>9</v>
      </c>
      <c r="C6">
        <v>1.1032500000000001</v>
      </c>
      <c r="D6" t="s">
        <v>9</v>
      </c>
      <c r="E6">
        <v>1.1032500000000001</v>
      </c>
      <c r="F6">
        <v>8.5500000000000003E-3</v>
      </c>
      <c r="G6">
        <v>1.1071</v>
      </c>
      <c r="H6" s="10">
        <v>0</v>
      </c>
      <c r="I6" s="10">
        <v>0</v>
      </c>
    </row>
    <row r="7" spans="1:9" x14ac:dyDescent="0.3">
      <c r="A7" s="9">
        <v>44094</v>
      </c>
      <c r="B7">
        <v>1.1027</v>
      </c>
      <c r="C7">
        <v>1.11225</v>
      </c>
      <c r="D7">
        <v>1.1005</v>
      </c>
      <c r="E7">
        <v>1.11145</v>
      </c>
      <c r="F7">
        <v>8.5000000000000006E-3</v>
      </c>
      <c r="G7">
        <v>1.1106</v>
      </c>
      <c r="H7" s="10">
        <v>912</v>
      </c>
      <c r="I7" s="10">
        <v>1790</v>
      </c>
    </row>
    <row r="8" spans="1:9" x14ac:dyDescent="0.3">
      <c r="A8" s="9">
        <v>44185</v>
      </c>
      <c r="B8">
        <v>1.1129</v>
      </c>
      <c r="C8">
        <v>1.1160000000000001</v>
      </c>
      <c r="D8">
        <v>1.1070500000000001</v>
      </c>
      <c r="E8">
        <v>1.1157999999999999</v>
      </c>
      <c r="F8">
        <v>8.3499999999999998E-3</v>
      </c>
      <c r="G8">
        <v>1.1154999999999999</v>
      </c>
      <c r="H8" s="10">
        <v>162</v>
      </c>
      <c r="I8" s="10">
        <v>1248</v>
      </c>
    </row>
    <row r="9" spans="1:9" x14ac:dyDescent="0.3">
      <c r="A9" s="9">
        <v>43911</v>
      </c>
      <c r="B9">
        <v>1.1164000000000001</v>
      </c>
      <c r="C9">
        <v>1.1217999999999999</v>
      </c>
      <c r="D9">
        <v>1.1164000000000001</v>
      </c>
      <c r="E9">
        <v>1.1195999999999999</v>
      </c>
      <c r="F9">
        <v>8.3000000000000001E-3</v>
      </c>
      <c r="G9">
        <v>1.1205499999999999</v>
      </c>
      <c r="H9" s="10">
        <v>28</v>
      </c>
      <c r="I9" s="10">
        <v>42</v>
      </c>
    </row>
    <row r="10" spans="1:9" x14ac:dyDescent="0.3">
      <c r="A10" s="9">
        <v>44003</v>
      </c>
      <c r="B10">
        <v>1.1193500000000001</v>
      </c>
      <c r="C10">
        <v>1.1262000000000001</v>
      </c>
      <c r="D10">
        <v>1.1193500000000001</v>
      </c>
      <c r="E10">
        <v>1.1227</v>
      </c>
      <c r="F10">
        <v>8.1499999999999993E-3</v>
      </c>
      <c r="G10">
        <v>1.1251</v>
      </c>
      <c r="H10">
        <v>12</v>
      </c>
      <c r="I10" s="10">
        <v>4</v>
      </c>
    </row>
    <row r="11" spans="1:9" x14ac:dyDescent="0.3">
      <c r="A11" s="9">
        <v>44095</v>
      </c>
      <c r="B11" t="s">
        <v>9</v>
      </c>
      <c r="C11" t="s">
        <v>9</v>
      </c>
      <c r="D11" t="s">
        <v>9</v>
      </c>
      <c r="E11" t="s">
        <v>9</v>
      </c>
      <c r="F11">
        <v>8.0000000000000002E-3</v>
      </c>
      <c r="G11">
        <v>1.1295999999999999</v>
      </c>
      <c r="H11">
        <v>0</v>
      </c>
      <c r="I11" s="10">
        <v>1</v>
      </c>
    </row>
    <row r="12" spans="1:9" x14ac:dyDescent="0.3">
      <c r="A12" s="9">
        <v>44186</v>
      </c>
      <c r="B12">
        <v>1.135</v>
      </c>
      <c r="C12">
        <v>1.135</v>
      </c>
      <c r="D12">
        <v>1.1339999999999999</v>
      </c>
      <c r="E12">
        <v>1.1339999999999999</v>
      </c>
      <c r="F12">
        <v>7.7999999999999996E-3</v>
      </c>
      <c r="G12">
        <v>1.1341000000000001</v>
      </c>
      <c r="H12">
        <v>3</v>
      </c>
      <c r="I12" s="10">
        <v>0</v>
      </c>
    </row>
    <row r="13" spans="1:9" x14ac:dyDescent="0.3">
      <c r="A13" s="9">
        <v>43912</v>
      </c>
      <c r="B13" t="s">
        <v>9</v>
      </c>
      <c r="C13" t="s">
        <v>9</v>
      </c>
      <c r="D13" t="s">
        <v>9</v>
      </c>
      <c r="E13" t="s">
        <v>9</v>
      </c>
      <c r="F13">
        <v>7.7499999999999999E-3</v>
      </c>
      <c r="G13">
        <v>1.1387</v>
      </c>
      <c r="H13">
        <v>0</v>
      </c>
      <c r="I13">
        <v>0</v>
      </c>
    </row>
    <row r="14" spans="1:9" x14ac:dyDescent="0.3">
      <c r="A14" s="9">
        <v>44004</v>
      </c>
      <c r="B14" t="s">
        <v>9</v>
      </c>
      <c r="C14" t="s">
        <v>9</v>
      </c>
      <c r="D14" t="s">
        <v>9</v>
      </c>
      <c r="E14" t="s">
        <v>9</v>
      </c>
      <c r="F14">
        <v>7.7499999999999999E-3</v>
      </c>
      <c r="G14">
        <v>1.1434500000000001</v>
      </c>
      <c r="H14">
        <v>0</v>
      </c>
      <c r="I14">
        <v>0</v>
      </c>
    </row>
    <row r="15" spans="1:9" x14ac:dyDescent="0.3">
      <c r="A15" s="9">
        <v>44096</v>
      </c>
      <c r="B15" t="s">
        <v>9</v>
      </c>
      <c r="C15" t="s">
        <v>9</v>
      </c>
      <c r="D15" t="s">
        <v>9</v>
      </c>
      <c r="E15" t="s">
        <v>9</v>
      </c>
      <c r="F15">
        <v>7.8499999999999993E-3</v>
      </c>
      <c r="G15">
        <v>1.1486000000000001</v>
      </c>
      <c r="H15">
        <v>0</v>
      </c>
      <c r="I15">
        <v>0</v>
      </c>
    </row>
    <row r="16" spans="1:9" x14ac:dyDescent="0.3">
      <c r="A16" s="9">
        <v>44187</v>
      </c>
      <c r="B16" t="s">
        <v>9</v>
      </c>
      <c r="C16" t="s">
        <v>9</v>
      </c>
      <c r="D16" t="s">
        <v>9</v>
      </c>
      <c r="E16" t="s">
        <v>9</v>
      </c>
      <c r="F16">
        <v>7.8499999999999993E-3</v>
      </c>
      <c r="G16">
        <v>1.1533500000000001</v>
      </c>
      <c r="H16">
        <v>0</v>
      </c>
      <c r="I16">
        <v>0</v>
      </c>
    </row>
    <row r="17" spans="1:9" x14ac:dyDescent="0.3">
      <c r="A17" s="9">
        <v>43913</v>
      </c>
      <c r="B17" t="s">
        <v>9</v>
      </c>
      <c r="C17" t="s">
        <v>9</v>
      </c>
      <c r="D17" t="s">
        <v>9</v>
      </c>
      <c r="E17" t="s">
        <v>9</v>
      </c>
      <c r="F17">
        <v>7.9000000000000008E-3</v>
      </c>
      <c r="G17">
        <v>1.1577500000000001</v>
      </c>
      <c r="H17">
        <v>0</v>
      </c>
      <c r="I17">
        <v>0</v>
      </c>
    </row>
    <row r="18" spans="1:9" x14ac:dyDescent="0.3">
      <c r="A18" s="9">
        <v>44005</v>
      </c>
      <c r="B18" t="s">
        <v>9</v>
      </c>
      <c r="C18" t="s">
        <v>9</v>
      </c>
      <c r="D18" t="s">
        <v>9</v>
      </c>
      <c r="E18" t="s">
        <v>9</v>
      </c>
      <c r="F18">
        <v>7.9500000000000005E-3</v>
      </c>
      <c r="G18">
        <v>1.1629</v>
      </c>
      <c r="H18">
        <v>0</v>
      </c>
      <c r="I18">
        <v>0</v>
      </c>
    </row>
    <row r="19" spans="1:9" x14ac:dyDescent="0.3">
      <c r="A19" s="9">
        <v>44097</v>
      </c>
      <c r="B19" t="s">
        <v>9</v>
      </c>
      <c r="C19" t="s">
        <v>9</v>
      </c>
      <c r="D19" t="s">
        <v>9</v>
      </c>
      <c r="E19" t="s">
        <v>9</v>
      </c>
      <c r="F19">
        <v>8.0000000000000002E-3</v>
      </c>
      <c r="G19">
        <v>1.1676500000000001</v>
      </c>
      <c r="H19">
        <v>0</v>
      </c>
      <c r="I19">
        <v>0</v>
      </c>
    </row>
    <row r="20" spans="1:9" x14ac:dyDescent="0.3">
      <c r="A20" s="9">
        <v>44188</v>
      </c>
      <c r="B20" t="s">
        <v>9</v>
      </c>
      <c r="C20" t="s">
        <v>9</v>
      </c>
      <c r="D20" t="s">
        <v>9</v>
      </c>
      <c r="E20" t="s">
        <v>9</v>
      </c>
      <c r="F20">
        <v>8.0499999999999999E-3</v>
      </c>
      <c r="G20">
        <v>1.17245</v>
      </c>
      <c r="H20">
        <v>0</v>
      </c>
      <c r="I20">
        <v>0</v>
      </c>
    </row>
    <row r="21" spans="1:9" x14ac:dyDescent="0.3">
      <c r="A21" s="9">
        <v>43914</v>
      </c>
      <c r="B21" t="s">
        <v>9</v>
      </c>
      <c r="C21" t="s">
        <v>9</v>
      </c>
      <c r="D21" t="s">
        <v>9</v>
      </c>
      <c r="E21" t="s">
        <v>9</v>
      </c>
      <c r="F21">
        <v>8.0999999999999996E-3</v>
      </c>
      <c r="G21">
        <v>1.1772</v>
      </c>
      <c r="H21">
        <v>0</v>
      </c>
      <c r="I21">
        <v>0</v>
      </c>
    </row>
    <row r="22" spans="1:9" x14ac:dyDescent="0.3">
      <c r="A22" s="9">
        <v>44006</v>
      </c>
      <c r="B22" t="s">
        <v>9</v>
      </c>
      <c r="C22" t="s">
        <v>9</v>
      </c>
      <c r="D22" t="s">
        <v>9</v>
      </c>
      <c r="E22" t="s">
        <v>9</v>
      </c>
      <c r="F22">
        <v>8.2000000000000007E-3</v>
      </c>
      <c r="G22">
        <v>1.1819999999999999</v>
      </c>
      <c r="H22">
        <v>0</v>
      </c>
      <c r="I22">
        <v>0</v>
      </c>
    </row>
    <row r="23" spans="1:9" x14ac:dyDescent="0.3">
      <c r="A23" s="9">
        <v>44098</v>
      </c>
      <c r="B23" t="s">
        <v>9</v>
      </c>
      <c r="C23" t="s">
        <v>9</v>
      </c>
      <c r="D23" t="s">
        <v>9</v>
      </c>
      <c r="E23" t="s">
        <v>9</v>
      </c>
      <c r="F23">
        <v>8.2000000000000007E-3</v>
      </c>
      <c r="G23">
        <v>1.18675</v>
      </c>
      <c r="H23" s="10">
        <v>0</v>
      </c>
      <c r="I23" s="10">
        <v>0</v>
      </c>
    </row>
    <row r="24" spans="1:9" x14ac:dyDescent="0.3">
      <c r="A24" s="9">
        <v>44189</v>
      </c>
      <c r="B24" t="s">
        <v>9</v>
      </c>
      <c r="C24" t="s">
        <v>9</v>
      </c>
      <c r="D24" t="s">
        <v>9</v>
      </c>
      <c r="E24" t="s">
        <v>9</v>
      </c>
      <c r="F24">
        <v>8.2500000000000004E-3</v>
      </c>
      <c r="G24">
        <v>1.1915</v>
      </c>
      <c r="H24" s="10">
        <v>0</v>
      </c>
      <c r="I24" s="10">
        <v>0</v>
      </c>
    </row>
    <row r="25" spans="1:9" x14ac:dyDescent="0.3">
      <c r="A25" s="9" t="s">
        <v>10</v>
      </c>
      <c r="H25" s="10">
        <v>391545</v>
      </c>
      <c r="I25" s="10">
        <v>616846</v>
      </c>
    </row>
    <row r="26" spans="1:9" x14ac:dyDescent="0.3">
      <c r="A26" s="9">
        <v>2</v>
      </c>
      <c r="B26">
        <v>0</v>
      </c>
      <c r="C26">
        <v>2</v>
      </c>
      <c r="D26">
        <v>0</v>
      </c>
      <c r="E26">
        <v>0</v>
      </c>
      <c r="F26">
        <v>2</v>
      </c>
      <c r="G26">
        <v>2</v>
      </c>
      <c r="H26" s="10">
        <v>7</v>
      </c>
      <c r="I26" s="1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6"/>
  <sheetViews>
    <sheetView tabSelected="1" workbookViewId="0">
      <selection activeCell="M27" sqref="M27"/>
    </sheetView>
  </sheetViews>
  <sheetFormatPr defaultRowHeight="14.5" x14ac:dyDescent="0.3"/>
  <cols>
    <col min="1" max="1" width="7.796875" bestFit="1" customWidth="1"/>
    <col min="2" max="7" width="8.3984375" bestFit="1" customWidth="1"/>
    <col min="8" max="8" width="7.8984375" bestFit="1" customWidth="1"/>
    <col min="9" max="9" width="11.59765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9">
        <v>43910</v>
      </c>
      <c r="B2">
        <v>1.1013999999999999</v>
      </c>
      <c r="C2">
        <v>1.1063499999999999</v>
      </c>
      <c r="D2">
        <v>1.09615</v>
      </c>
      <c r="E2">
        <v>1.1039000000000001</v>
      </c>
      <c r="F2">
        <v>4.15E-3</v>
      </c>
      <c r="G2">
        <v>1.10395</v>
      </c>
      <c r="H2" s="10">
        <v>410188</v>
      </c>
      <c r="I2" s="10">
        <v>594290</v>
      </c>
    </row>
    <row r="3" spans="1:9" x14ac:dyDescent="0.3">
      <c r="A3" s="9">
        <v>43941</v>
      </c>
      <c r="B3">
        <v>1.1026</v>
      </c>
      <c r="C3">
        <v>1.10815</v>
      </c>
      <c r="D3">
        <v>1.0983499999999999</v>
      </c>
      <c r="E3">
        <v>1.1060000000000001</v>
      </c>
      <c r="F3">
        <v>4.1000000000000003E-3</v>
      </c>
      <c r="G3">
        <v>1.10575</v>
      </c>
      <c r="H3" s="10">
        <v>1497</v>
      </c>
      <c r="I3" s="10">
        <v>1411</v>
      </c>
    </row>
    <row r="4" spans="1:9" x14ac:dyDescent="0.3">
      <c r="A4" s="9">
        <v>43971</v>
      </c>
      <c r="B4">
        <v>1.1035999999999999</v>
      </c>
      <c r="C4">
        <v>1.11025</v>
      </c>
      <c r="D4">
        <v>1.1005</v>
      </c>
      <c r="E4">
        <v>1.1081000000000001</v>
      </c>
      <c r="F4">
        <v>4.0000000000000001E-3</v>
      </c>
      <c r="G4">
        <v>1.10785</v>
      </c>
      <c r="H4" s="10">
        <v>1001</v>
      </c>
      <c r="I4" s="10">
        <v>1808</v>
      </c>
    </row>
    <row r="5" spans="1:9" x14ac:dyDescent="0.3">
      <c r="A5" s="9">
        <v>44002</v>
      </c>
      <c r="B5">
        <v>1.1069</v>
      </c>
      <c r="C5">
        <v>1.11185</v>
      </c>
      <c r="D5">
        <v>1.10165</v>
      </c>
      <c r="E5">
        <v>1.1086</v>
      </c>
      <c r="F5">
        <v>3.8999999999999998E-3</v>
      </c>
      <c r="G5">
        <v>1.1093999999999999</v>
      </c>
      <c r="H5" s="10">
        <v>18274</v>
      </c>
      <c r="I5" s="10">
        <v>25075</v>
      </c>
    </row>
    <row r="6" spans="1:9" x14ac:dyDescent="0.3">
      <c r="A6" s="9" t="s">
        <v>134</v>
      </c>
      <c r="B6" t="s">
        <v>9</v>
      </c>
      <c r="C6">
        <v>1.1076999999999999</v>
      </c>
      <c r="D6" t="s">
        <v>9</v>
      </c>
      <c r="E6">
        <v>1.1076999999999999</v>
      </c>
      <c r="F6">
        <v>3.8999999999999998E-3</v>
      </c>
      <c r="G6">
        <v>1.111</v>
      </c>
      <c r="H6" s="10">
        <v>0</v>
      </c>
      <c r="I6" s="10">
        <v>0</v>
      </c>
    </row>
    <row r="7" spans="1:9" x14ac:dyDescent="0.3">
      <c r="A7" s="9">
        <v>44094</v>
      </c>
      <c r="B7">
        <v>1.1144499999999999</v>
      </c>
      <c r="C7">
        <v>1.1165499999999999</v>
      </c>
      <c r="D7">
        <v>1.1071</v>
      </c>
      <c r="E7">
        <v>1.1146499999999999</v>
      </c>
      <c r="F7">
        <v>3.5500000000000002E-3</v>
      </c>
      <c r="G7">
        <v>1.11415</v>
      </c>
      <c r="H7" s="10">
        <v>899</v>
      </c>
      <c r="I7" s="10">
        <v>2008</v>
      </c>
    </row>
    <row r="8" spans="1:9" x14ac:dyDescent="0.3">
      <c r="A8" s="9">
        <v>44185</v>
      </c>
      <c r="B8">
        <v>1.1145</v>
      </c>
      <c r="C8">
        <v>1.11955</v>
      </c>
      <c r="D8">
        <v>1.1114999999999999</v>
      </c>
      <c r="E8">
        <v>1.1194500000000001</v>
      </c>
      <c r="F8">
        <v>3.3500000000000001E-3</v>
      </c>
      <c r="G8">
        <v>1.1188499999999999</v>
      </c>
      <c r="H8">
        <v>174</v>
      </c>
      <c r="I8" s="10">
        <v>1264</v>
      </c>
    </row>
    <row r="9" spans="1:9" x14ac:dyDescent="0.3">
      <c r="A9" s="9">
        <v>43911</v>
      </c>
      <c r="B9">
        <v>1.1194</v>
      </c>
      <c r="C9">
        <v>1.1240000000000001</v>
      </c>
      <c r="D9">
        <v>1.1184000000000001</v>
      </c>
      <c r="E9">
        <v>1.1228499999999999</v>
      </c>
      <c r="F9">
        <v>3.2499999999999999E-3</v>
      </c>
      <c r="G9">
        <v>1.1237999999999999</v>
      </c>
      <c r="H9">
        <v>6</v>
      </c>
      <c r="I9" s="10">
        <v>57</v>
      </c>
    </row>
    <row r="10" spans="1:9" x14ac:dyDescent="0.3">
      <c r="A10" s="9">
        <v>44003</v>
      </c>
      <c r="B10">
        <v>1.1258999999999999</v>
      </c>
      <c r="C10">
        <v>1.1274999999999999</v>
      </c>
      <c r="D10">
        <v>1.1227</v>
      </c>
      <c r="E10">
        <v>1.1266499999999999</v>
      </c>
      <c r="F10">
        <v>2.8999999999999998E-3</v>
      </c>
      <c r="G10">
        <v>1.1279999999999999</v>
      </c>
      <c r="H10">
        <v>4</v>
      </c>
      <c r="I10">
        <v>16</v>
      </c>
    </row>
    <row r="11" spans="1:9" x14ac:dyDescent="0.3">
      <c r="A11" s="9">
        <v>44095</v>
      </c>
      <c r="B11" t="s">
        <v>9</v>
      </c>
      <c r="C11" t="s">
        <v>9</v>
      </c>
      <c r="D11" t="s">
        <v>9</v>
      </c>
      <c r="E11" t="s">
        <v>9</v>
      </c>
      <c r="F11">
        <v>2.5500000000000002E-3</v>
      </c>
      <c r="G11">
        <v>1.13215</v>
      </c>
      <c r="H11">
        <v>0</v>
      </c>
      <c r="I11">
        <v>1</v>
      </c>
    </row>
    <row r="12" spans="1:9" x14ac:dyDescent="0.3">
      <c r="A12" s="9">
        <v>44186</v>
      </c>
      <c r="B12">
        <v>1.1337999999999999</v>
      </c>
      <c r="C12">
        <v>1.1337999999999999</v>
      </c>
      <c r="D12">
        <v>1.1337999999999999</v>
      </c>
      <c r="E12">
        <v>1.1337999999999999</v>
      </c>
      <c r="F12">
        <v>2.2499999999999998E-3</v>
      </c>
      <c r="G12">
        <v>1.13635</v>
      </c>
      <c r="H12">
        <v>3</v>
      </c>
      <c r="I12" s="10">
        <v>3</v>
      </c>
    </row>
    <row r="13" spans="1:9" x14ac:dyDescent="0.3">
      <c r="A13" s="9">
        <v>43912</v>
      </c>
      <c r="B13" t="s">
        <v>9</v>
      </c>
      <c r="C13" t="s">
        <v>9</v>
      </c>
      <c r="D13" t="s">
        <v>9</v>
      </c>
      <c r="E13" t="s">
        <v>9</v>
      </c>
      <c r="F13">
        <v>1.9E-3</v>
      </c>
      <c r="G13">
        <v>1.1406000000000001</v>
      </c>
      <c r="H13">
        <v>0</v>
      </c>
      <c r="I13">
        <v>0</v>
      </c>
    </row>
    <row r="14" spans="1:9" x14ac:dyDescent="0.3">
      <c r="A14" s="9">
        <v>44004</v>
      </c>
      <c r="B14" t="s">
        <v>9</v>
      </c>
      <c r="C14" t="s">
        <v>9</v>
      </c>
      <c r="D14" t="s">
        <v>9</v>
      </c>
      <c r="E14" t="s">
        <v>9</v>
      </c>
      <c r="F14">
        <v>1.75E-3</v>
      </c>
      <c r="G14">
        <v>1.1452</v>
      </c>
      <c r="H14">
        <v>0</v>
      </c>
      <c r="I14">
        <v>0</v>
      </c>
    </row>
    <row r="15" spans="1:9" x14ac:dyDescent="0.3">
      <c r="A15" s="9">
        <v>44096</v>
      </c>
      <c r="B15" t="s">
        <v>9</v>
      </c>
      <c r="C15" t="s">
        <v>9</v>
      </c>
      <c r="D15" t="s">
        <v>9</v>
      </c>
      <c r="E15" t="s">
        <v>9</v>
      </c>
      <c r="F15">
        <v>1.6000000000000001E-3</v>
      </c>
      <c r="G15">
        <v>1.1501999999999999</v>
      </c>
      <c r="H15">
        <v>0</v>
      </c>
      <c r="I15">
        <v>0</v>
      </c>
    </row>
    <row r="16" spans="1:9" x14ac:dyDescent="0.3">
      <c r="A16" s="9">
        <v>44187</v>
      </c>
      <c r="B16" t="s">
        <v>9</v>
      </c>
      <c r="C16" t="s">
        <v>9</v>
      </c>
      <c r="D16" t="s">
        <v>9</v>
      </c>
      <c r="E16" t="s">
        <v>9</v>
      </c>
      <c r="F16">
        <v>1.4499999999999999E-3</v>
      </c>
      <c r="G16">
        <v>1.1548</v>
      </c>
      <c r="H16">
        <v>0</v>
      </c>
      <c r="I16">
        <v>0</v>
      </c>
    </row>
    <row r="17" spans="1:9" x14ac:dyDescent="0.3">
      <c r="A17" s="9">
        <v>43913</v>
      </c>
      <c r="B17" t="s">
        <v>9</v>
      </c>
      <c r="C17" t="s">
        <v>9</v>
      </c>
      <c r="D17" t="s">
        <v>9</v>
      </c>
      <c r="E17" t="s">
        <v>9</v>
      </c>
      <c r="F17">
        <v>1.3500000000000001E-3</v>
      </c>
      <c r="G17">
        <v>1.1591</v>
      </c>
      <c r="H17">
        <v>0</v>
      </c>
      <c r="I17">
        <v>0</v>
      </c>
    </row>
    <row r="18" spans="1:9" x14ac:dyDescent="0.3">
      <c r="A18" s="9">
        <v>44005</v>
      </c>
      <c r="B18" t="s">
        <v>9</v>
      </c>
      <c r="C18" t="s">
        <v>9</v>
      </c>
      <c r="D18" t="s">
        <v>9</v>
      </c>
      <c r="E18" t="s">
        <v>9</v>
      </c>
      <c r="F18">
        <v>1.1999999999999999E-3</v>
      </c>
      <c r="G18">
        <v>1.1640999999999999</v>
      </c>
      <c r="H18">
        <v>0</v>
      </c>
      <c r="I18">
        <v>0</v>
      </c>
    </row>
    <row r="19" spans="1:9" x14ac:dyDescent="0.3">
      <c r="A19" s="9">
        <v>44097</v>
      </c>
      <c r="B19" t="s">
        <v>9</v>
      </c>
      <c r="C19" t="s">
        <v>9</v>
      </c>
      <c r="D19" t="s">
        <v>9</v>
      </c>
      <c r="E19" t="s">
        <v>9</v>
      </c>
      <c r="F19">
        <v>1.0499999999999999E-3</v>
      </c>
      <c r="G19">
        <v>1.1687000000000001</v>
      </c>
      <c r="H19">
        <v>0</v>
      </c>
      <c r="I19">
        <v>0</v>
      </c>
    </row>
    <row r="20" spans="1:9" x14ac:dyDescent="0.3">
      <c r="A20" s="9">
        <v>44188</v>
      </c>
      <c r="B20" t="s">
        <v>9</v>
      </c>
      <c r="C20" t="s">
        <v>9</v>
      </c>
      <c r="D20" t="s">
        <v>9</v>
      </c>
      <c r="E20" t="s">
        <v>9</v>
      </c>
      <c r="F20">
        <v>8.9999999999999998E-4</v>
      </c>
      <c r="G20">
        <v>1.1733499999999999</v>
      </c>
      <c r="H20">
        <v>0</v>
      </c>
      <c r="I20">
        <v>0</v>
      </c>
    </row>
    <row r="21" spans="1:9" x14ac:dyDescent="0.3">
      <c r="A21" s="9">
        <v>43914</v>
      </c>
      <c r="B21" t="s">
        <v>9</v>
      </c>
      <c r="C21" t="s">
        <v>9</v>
      </c>
      <c r="D21" t="s">
        <v>9</v>
      </c>
      <c r="E21" t="s">
        <v>9</v>
      </c>
      <c r="F21">
        <v>7.5000000000000002E-4</v>
      </c>
      <c r="G21">
        <v>1.1779500000000001</v>
      </c>
      <c r="H21">
        <v>0</v>
      </c>
      <c r="I21">
        <v>0</v>
      </c>
    </row>
    <row r="22" spans="1:9" x14ac:dyDescent="0.3">
      <c r="A22" s="9">
        <v>44006</v>
      </c>
      <c r="B22" t="s">
        <v>9</v>
      </c>
      <c r="C22" t="s">
        <v>9</v>
      </c>
      <c r="D22" t="s">
        <v>9</v>
      </c>
      <c r="E22" t="s">
        <v>9</v>
      </c>
      <c r="F22">
        <v>5.9999999999999995E-4</v>
      </c>
      <c r="G22">
        <v>1.1826000000000001</v>
      </c>
      <c r="H22">
        <v>0</v>
      </c>
      <c r="I22">
        <v>0</v>
      </c>
    </row>
    <row r="23" spans="1:9" x14ac:dyDescent="0.3">
      <c r="A23" s="9">
        <v>44098</v>
      </c>
      <c r="B23" t="s">
        <v>9</v>
      </c>
      <c r="C23" t="s">
        <v>9</v>
      </c>
      <c r="D23" t="s">
        <v>9</v>
      </c>
      <c r="E23" t="s">
        <v>9</v>
      </c>
      <c r="F23">
        <v>5.0000000000000001E-4</v>
      </c>
      <c r="G23">
        <v>1.1872499999999999</v>
      </c>
      <c r="H23" s="10">
        <v>0</v>
      </c>
      <c r="I23" s="10">
        <v>0</v>
      </c>
    </row>
    <row r="24" spans="1:9" x14ac:dyDescent="0.3">
      <c r="A24" s="9">
        <v>44189</v>
      </c>
      <c r="B24" t="s">
        <v>9</v>
      </c>
      <c r="C24" t="s">
        <v>9</v>
      </c>
      <c r="D24" t="s">
        <v>9</v>
      </c>
      <c r="E24" t="s">
        <v>9</v>
      </c>
      <c r="F24">
        <v>3.5E-4</v>
      </c>
      <c r="G24">
        <v>1.1918500000000001</v>
      </c>
      <c r="H24">
        <v>0</v>
      </c>
      <c r="I24">
        <v>0</v>
      </c>
    </row>
    <row r="25" spans="1:9" x14ac:dyDescent="0.3">
      <c r="A25" s="9" t="s">
        <v>10</v>
      </c>
      <c r="H25" s="10">
        <v>432046</v>
      </c>
      <c r="I25" s="10">
        <v>625933</v>
      </c>
    </row>
    <row r="26" spans="1:9" x14ac:dyDescent="0.3">
      <c r="A26" s="9">
        <v>2</v>
      </c>
      <c r="B26">
        <v>0</v>
      </c>
      <c r="C26">
        <v>2</v>
      </c>
      <c r="D26">
        <v>0</v>
      </c>
      <c r="E26">
        <v>0</v>
      </c>
      <c r="F26">
        <v>2</v>
      </c>
      <c r="G26">
        <v>2</v>
      </c>
      <c r="H26" s="10">
        <v>8</v>
      </c>
      <c r="I26" s="1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1D9A6-8FA8-42C4-A959-6B4442039005}">
  <dimension ref="A1:L14"/>
  <sheetViews>
    <sheetView workbookViewId="0">
      <selection activeCell="N12" sqref="N12"/>
    </sheetView>
  </sheetViews>
  <sheetFormatPr defaultRowHeight="14.5" x14ac:dyDescent="0.3"/>
  <cols>
    <col min="1" max="1" width="9.59765625" bestFit="1" customWidth="1"/>
    <col min="11" max="11" width="11" customWidth="1"/>
    <col min="12" max="12" width="17.69921875" customWidth="1"/>
  </cols>
  <sheetData>
    <row r="1" spans="1:12" x14ac:dyDescent="0.3">
      <c r="A1" s="31" t="s">
        <v>164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166</v>
      </c>
      <c r="K1" s="31" t="s">
        <v>165</v>
      </c>
      <c r="L1" s="63" t="s">
        <v>167</v>
      </c>
    </row>
    <row r="2" spans="1:12" x14ac:dyDescent="0.3">
      <c r="A2" s="62">
        <v>43882</v>
      </c>
      <c r="B2" s="9">
        <v>43910</v>
      </c>
      <c r="C2">
        <v>1.0798000000000001</v>
      </c>
      <c r="D2">
        <v>1.08785</v>
      </c>
      <c r="E2">
        <v>1.07975</v>
      </c>
      <c r="F2">
        <v>1.0861499999999999</v>
      </c>
      <c r="G2">
        <v>6.7499999999999999E-3</v>
      </c>
      <c r="H2">
        <v>1.0871999999999999</v>
      </c>
      <c r="I2" s="10">
        <v>256594</v>
      </c>
      <c r="J2" s="10">
        <v>599438</v>
      </c>
      <c r="K2" s="64">
        <v>262936</v>
      </c>
      <c r="L2" s="64">
        <v>618251</v>
      </c>
    </row>
    <row r="3" spans="1:12" x14ac:dyDescent="0.3">
      <c r="A3" s="62">
        <v>43885</v>
      </c>
      <c r="B3" s="9">
        <v>43910</v>
      </c>
      <c r="C3">
        <v>1.0845</v>
      </c>
      <c r="D3">
        <v>1.0887</v>
      </c>
      <c r="E3">
        <v>1.0819000000000001</v>
      </c>
      <c r="F3">
        <v>1.0863</v>
      </c>
      <c r="G3">
        <v>-1.5499999999999999E-3</v>
      </c>
      <c r="H3">
        <v>1.08565</v>
      </c>
      <c r="I3" s="10">
        <v>248031</v>
      </c>
      <c r="J3" s="10">
        <v>604315</v>
      </c>
      <c r="K3" s="64">
        <v>271043</v>
      </c>
      <c r="L3" s="64">
        <v>623351</v>
      </c>
    </row>
    <row r="4" spans="1:12" x14ac:dyDescent="0.3">
      <c r="A4" s="62">
        <v>43886</v>
      </c>
      <c r="B4" s="9">
        <v>43910</v>
      </c>
      <c r="C4">
        <v>1.0867</v>
      </c>
      <c r="D4">
        <v>1.0903499999999999</v>
      </c>
      <c r="E4">
        <v>1.0843</v>
      </c>
      <c r="F4">
        <v>1.0894999999999999</v>
      </c>
      <c r="G4">
        <v>3.7499999999999999E-3</v>
      </c>
      <c r="H4">
        <v>1.0893999999999999</v>
      </c>
      <c r="I4" s="10">
        <v>256909</v>
      </c>
      <c r="J4" s="10">
        <v>602955</v>
      </c>
      <c r="K4" s="64">
        <v>271043</v>
      </c>
      <c r="L4" s="64">
        <v>623351</v>
      </c>
    </row>
    <row r="5" spans="1:12" x14ac:dyDescent="0.3">
      <c r="A5" s="62">
        <v>43887</v>
      </c>
      <c r="B5" s="9">
        <v>43910</v>
      </c>
      <c r="C5">
        <v>1.08945</v>
      </c>
      <c r="D5">
        <v>1.09215</v>
      </c>
      <c r="E5">
        <v>1.0867500000000001</v>
      </c>
      <c r="F5">
        <v>1.0898000000000001</v>
      </c>
      <c r="G5">
        <v>1.75E-3</v>
      </c>
      <c r="H5">
        <v>1.0911500000000001</v>
      </c>
      <c r="I5" s="10">
        <v>272156</v>
      </c>
      <c r="J5" s="10">
        <v>600039</v>
      </c>
      <c r="K5" s="10">
        <v>285033</v>
      </c>
      <c r="L5" s="10">
        <v>625563</v>
      </c>
    </row>
    <row r="6" spans="1:12" x14ac:dyDescent="0.3">
      <c r="A6" s="62">
        <v>43888</v>
      </c>
      <c r="B6" s="9">
        <v>43910</v>
      </c>
      <c r="C6">
        <v>1.08935</v>
      </c>
      <c r="D6">
        <v>1.1017999999999999</v>
      </c>
      <c r="E6">
        <v>1.089</v>
      </c>
      <c r="F6">
        <v>1.1004</v>
      </c>
      <c r="G6">
        <v>8.6499999999999997E-3</v>
      </c>
      <c r="H6">
        <v>1.0998000000000001</v>
      </c>
      <c r="I6" s="10">
        <v>366528</v>
      </c>
      <c r="J6" s="10">
        <v>589191</v>
      </c>
      <c r="K6" s="10">
        <v>391545</v>
      </c>
      <c r="L6" s="10">
        <v>616846</v>
      </c>
    </row>
    <row r="7" spans="1:12" x14ac:dyDescent="0.3">
      <c r="A7" s="31"/>
      <c r="K7" s="31"/>
      <c r="L7" s="31"/>
    </row>
    <row r="8" spans="1:12" x14ac:dyDescent="0.3">
      <c r="A8" s="31"/>
      <c r="K8" s="31"/>
      <c r="L8" s="31"/>
    </row>
    <row r="9" spans="1:12" x14ac:dyDescent="0.3">
      <c r="A9" s="31"/>
      <c r="K9" s="31"/>
      <c r="L9" s="31"/>
    </row>
    <row r="10" spans="1:12" x14ac:dyDescent="0.3">
      <c r="A10" s="31"/>
      <c r="K10" s="31"/>
      <c r="L10" s="31"/>
    </row>
    <row r="11" spans="1:12" x14ac:dyDescent="0.3">
      <c r="A11" s="31"/>
      <c r="K11" s="31"/>
      <c r="L11" s="31"/>
    </row>
    <row r="12" spans="1:12" x14ac:dyDescent="0.3">
      <c r="A12" s="31"/>
      <c r="K12" s="31"/>
      <c r="L12" s="31"/>
    </row>
    <row r="13" spans="1:12" x14ac:dyDescent="0.3">
      <c r="A13" s="31"/>
      <c r="K13" s="31"/>
      <c r="L13" s="31"/>
    </row>
    <row r="14" spans="1:12" x14ac:dyDescent="0.3">
      <c r="A14" s="31"/>
      <c r="K14" s="31"/>
      <c r="L14" s="3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1"/>
  <sheetViews>
    <sheetView zoomScale="70" zoomScaleNormal="70" workbookViewId="0">
      <selection activeCell="L15" sqref="L15"/>
    </sheetView>
  </sheetViews>
  <sheetFormatPr defaultColWidth="12.09765625" defaultRowHeight="14.5" x14ac:dyDescent="0.3"/>
  <cols>
    <col min="1" max="1" width="14.69921875" style="20" customWidth="1"/>
    <col min="2" max="2" width="12.09765625" style="20" customWidth="1"/>
    <col min="3" max="6" width="12.09765625" style="21" customWidth="1"/>
    <col min="7" max="7" width="14" style="22" customWidth="1"/>
    <col min="8" max="8" width="12.09765625" style="22" customWidth="1"/>
    <col min="9" max="9" width="9.19921875" style="22" customWidth="1"/>
    <col min="10" max="10" width="9.5" style="22" customWidth="1"/>
    <col min="11" max="11" width="12.09765625" style="25"/>
    <col min="12" max="12" width="12.09765625" style="26"/>
    <col min="13" max="13" width="10.8984375" style="23" customWidth="1"/>
    <col min="14" max="14" width="12.09765625" style="23"/>
    <col min="15" max="16" width="12.09765625" style="24"/>
    <col min="17" max="17" width="17" style="26" customWidth="1"/>
    <col min="18" max="18" width="12.09765625" style="23"/>
    <col min="19" max="19" width="12.09765625" style="26"/>
    <col min="20" max="20" width="12.09765625" style="23"/>
    <col min="21" max="16384" width="12.09765625" style="2"/>
  </cols>
  <sheetData>
    <row r="1" spans="1:21" ht="17" x14ac:dyDescent="0.3">
      <c r="A1" s="1" t="s">
        <v>34</v>
      </c>
      <c r="B1" s="1" t="s">
        <v>35</v>
      </c>
      <c r="C1" s="1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4" t="s">
        <v>16</v>
      </c>
      <c r="I1" s="5" t="s">
        <v>28</v>
      </c>
      <c r="J1" s="5" t="s">
        <v>17</v>
      </c>
      <c r="K1" s="6" t="s">
        <v>18</v>
      </c>
      <c r="L1" s="7" t="s">
        <v>19</v>
      </c>
      <c r="M1" s="37" t="s">
        <v>70</v>
      </c>
      <c r="N1" s="6" t="s">
        <v>20</v>
      </c>
      <c r="O1" s="6" t="s">
        <v>21</v>
      </c>
      <c r="P1" s="6" t="s">
        <v>22</v>
      </c>
      <c r="Q1" s="13" t="s">
        <v>71</v>
      </c>
      <c r="R1" s="5" t="s">
        <v>39</v>
      </c>
      <c r="S1" s="8" t="s">
        <v>23</v>
      </c>
      <c r="T1" s="11" t="s">
        <v>24</v>
      </c>
      <c r="U1" s="2" t="s">
        <v>38</v>
      </c>
    </row>
    <row r="2" spans="1:21" ht="17" x14ac:dyDescent="0.3">
      <c r="A2" s="35">
        <f>(CME_GROUP_W0!$A$26*1000+CME_GROUP_W0!$B$26*100+CME_GROUP_W0!$C$26*10+CME_GROUP_W0!$D$26)*10000+(CME_GROUP_W0!$E$26*10+CME_GROUP_W0!$F$26)*100+CME_GROUP_W0!$G$26*10+CME_GROUP_W0!$H$26</f>
        <v>20200224</v>
      </c>
      <c r="B2" s="1" t="s">
        <v>25</v>
      </c>
      <c r="C2" s="12">
        <f>CME_GROUP_W0!$A$3</f>
        <v>43941</v>
      </c>
      <c r="D2" s="3" t="str">
        <f>SUBSTITUTE(SUBSTITUTE(CME_GROUP_W0!$B$3,"A","",1),"B","",1)</f>
        <v>1.08665</v>
      </c>
      <c r="E2" s="3" t="str">
        <f>SUBSTITUTE(SUBSTITUTE(CME_GROUP_W0!$C$3,"A","",1),"B","",1)</f>
        <v>1.09045</v>
      </c>
      <c r="F2" s="3" t="str">
        <f>SUBSTITUTE(SUBSTITUTE(CME_GROUP_W0!$D$3,"A","",1),"B","",1)</f>
        <v>1.08385</v>
      </c>
      <c r="G2" s="3" t="str">
        <f>SUBSTITUTE(SUBSTITUTE(CME_GROUP_W0!$E$3,"A","",1),"B","",1)</f>
        <v>1.0882</v>
      </c>
      <c r="H2" s="57">
        <f t="shared" ref="H2:H4" si="0">(E2-F2)*1000</f>
        <v>6.5999999999999392</v>
      </c>
      <c r="I2" s="5" t="s">
        <v>114</v>
      </c>
      <c r="J2" s="5" t="s">
        <v>114</v>
      </c>
      <c r="K2" s="6">
        <f>CME_GROUP_W0!$H$3</f>
        <v>663</v>
      </c>
      <c r="L2" s="7" t="s">
        <v>77</v>
      </c>
      <c r="M2" s="5"/>
      <c r="N2" s="6">
        <f>CME_GROUP_W1!$I$3</f>
        <v>1598</v>
      </c>
      <c r="O2" s="6">
        <f>CME_GROUP_W1!$I$6</f>
        <v>0</v>
      </c>
      <c r="P2" s="6">
        <f>IF(CME_GROUP_W1!$A$25="Total",CME_GROUP_W1!$I$25,"NA")</f>
        <v>623351</v>
      </c>
      <c r="Q2" s="7" t="s">
        <v>77</v>
      </c>
      <c r="R2" s="5" t="s">
        <v>77</v>
      </c>
      <c r="S2" s="8"/>
      <c r="T2" s="11"/>
      <c r="U2" s="30"/>
    </row>
    <row r="3" spans="1:21" s="14" customFormat="1" x14ac:dyDescent="0.3">
      <c r="A3" s="50">
        <f>(CME_GROUP_W1!$A$26*1000+CME_GROUP_W1!$B$26*100+CME_GROUP_W1!$C$26*10+CME_GROUP_W1!$D$26)*10000+(CME_GROUP_W1!$E$26*10+CME_GROUP_W1!$F$26)*100+CME_GROUP_W1!$G$26*10+CME_GROUP_W1!$H$26</f>
        <v>20200225</v>
      </c>
      <c r="B3" s="51" t="s">
        <v>26</v>
      </c>
      <c r="C3" s="52">
        <f>CME_GROUP_W1!$A$3</f>
        <v>43941</v>
      </c>
      <c r="D3" s="53" t="str">
        <f>SUBSTITUTE(SUBSTITUTE(CME_GROUP_W1!$B$3,"A","",1),"B","",1)</f>
        <v>1.08865</v>
      </c>
      <c r="E3" s="53" t="str">
        <f>SUBSTITUTE(SUBSTITUTE(CME_GROUP_W1!$C$3,"A","",1),"B","",1)</f>
        <v>1.09215</v>
      </c>
      <c r="F3" s="53" t="str">
        <f>SUBSTITUTE(SUBSTITUTE(CME_GROUP_W1!$D$3,"A","",1),"B","",1)</f>
        <v>1.08625</v>
      </c>
      <c r="G3" s="53" t="str">
        <f>SUBSTITUTE(SUBSTITUTE(CME_GROUP_W1!$E$3,"A","",1),"B","",1)</f>
        <v>1.0914</v>
      </c>
      <c r="H3" s="57">
        <f t="shared" si="0"/>
        <v>5.9000000000000163</v>
      </c>
      <c r="I3" s="51" t="str">
        <f>IF(E3&gt;E2,"過高","")</f>
        <v>過高</v>
      </c>
      <c r="J3" s="51" t="str">
        <f>IF(F3&lt;F2,"破低","")</f>
        <v/>
      </c>
      <c r="K3" s="6">
        <f>CME_GROUP_W1!$H$3</f>
        <v>509</v>
      </c>
      <c r="L3" s="54">
        <f>K3-K2</f>
        <v>-154</v>
      </c>
      <c r="M3" s="55">
        <f>L3/K2</f>
        <v>-0.23227752639517346</v>
      </c>
      <c r="N3" s="56">
        <f>CME_GROUP_W2!$I$3</f>
        <v>1509</v>
      </c>
      <c r="O3" s="56">
        <f>CME_GROUP_W2!$I$6</f>
        <v>0</v>
      </c>
      <c r="P3" s="56">
        <f>IF(CME_GROUP_W2!$A$25="Total",CME_GROUP_W2!$I$25,"NA")</f>
        <v>625563</v>
      </c>
      <c r="Q3" s="54">
        <f>P3-P2</f>
        <v>2212</v>
      </c>
      <c r="R3" s="55">
        <f>Q3/P2</f>
        <v>3.5485625273722187E-3</v>
      </c>
      <c r="S3" s="29"/>
      <c r="T3" s="29"/>
      <c r="U3" s="30" t="str">
        <f>IF(I3=0,J2,
IF(OR(AND(I3="過高",J3="破低"),AND(I3="",J3="")),U2,
IF(AND(Q3&gt;0,I3="過高"),"buy加碼",
IF(AND(Q3&lt;0,J3="破低"),"buy減碼",
IF(AND(Q3&gt;0,J3="破低"),"sell加碼",
IF(AND(Q3&lt;0,I3="過高"),"sell減碼",
""))))))</f>
        <v>buy加碼</v>
      </c>
    </row>
    <row r="4" spans="1:21" x14ac:dyDescent="0.3">
      <c r="A4" s="50">
        <f>(CME_GROUP_W2!$A$26*1000+CME_GROUP_W2!$B$26*100+CME_GROUP_W2!$C$26*10+CME_GROUP_W2!$D$26)*10000+(CME_GROUP_W2!$E$26*10+CME_GROUP_W2!$F$26)*100+CME_GROUP_W2!$G$26*10+CME_GROUP_W2!$H$26</f>
        <v>20200226</v>
      </c>
      <c r="B4" s="51" t="s">
        <v>113</v>
      </c>
      <c r="C4" s="52">
        <f>CME_GROUP_W2!$A$3</f>
        <v>43941</v>
      </c>
      <c r="D4" s="53" t="str">
        <f>SUBSTITUTE(SUBSTITUTE(CME_GROUP_W2!$B$3,"A","",1),"B","",1)</f>
        <v>1.0897</v>
      </c>
      <c r="E4" s="53" t="str">
        <f>SUBSTITUTE(SUBSTITUTE(CME_GROUP_W2!$C$3,"A","",1),"B","",1)</f>
        <v>1.09395</v>
      </c>
      <c r="F4" s="53" t="str">
        <f>SUBSTITUTE(SUBSTITUTE(CME_GROUP_W2!$D$3,"A","",1),"B","",1)</f>
        <v>1.0887</v>
      </c>
      <c r="G4" s="53" t="str">
        <f>SUBSTITUTE(SUBSTITUTE(CME_GROUP_W2!$E$3,"A","",1),"B","",1)</f>
        <v>1.0916</v>
      </c>
      <c r="H4" s="57">
        <f t="shared" si="0"/>
        <v>5.2499999999999769</v>
      </c>
      <c r="I4" s="51" t="str">
        <f>IF(E4&gt;E3,"過高","")</f>
        <v>過高</v>
      </c>
      <c r="J4" s="51" t="str">
        <f>IF(F4&lt;F3,"破低","")</f>
        <v/>
      </c>
      <c r="K4" s="6">
        <f>CME_GROUP_W2!$H$3</f>
        <v>996</v>
      </c>
      <c r="L4" s="54">
        <f>K4-K3</f>
        <v>487</v>
      </c>
      <c r="M4" s="55">
        <f>L4/K3</f>
        <v>0.95677799607072689</v>
      </c>
      <c r="N4" s="56">
        <f>CME_GROUP_W3!$I$3</f>
        <v>1491</v>
      </c>
      <c r="O4" s="56">
        <f>CME_GROUP_W3!$I$6</f>
        <v>0</v>
      </c>
      <c r="P4" s="56">
        <f>IF(CME_GROUP_W3!$A$25="Total",CME_GROUP_W3!$I$25,"NA")</f>
        <v>616846</v>
      </c>
      <c r="Q4" s="54">
        <f>P4-P3</f>
        <v>-8717</v>
      </c>
      <c r="R4" s="55">
        <f>Q4/P3</f>
        <v>-1.3934647669379423E-2</v>
      </c>
      <c r="S4" s="29"/>
      <c r="T4" s="29"/>
      <c r="U4" s="30" t="str">
        <f>IF(I4=0,J3,
IF(OR(AND(I4="過高",J4="破低"),AND(I4="",J4="")),U3,
IF(AND(Q4&gt;0,I4="過高"),"buy加碼",
IF(AND(Q4&lt;0,J4="破低"),"buy減碼",
IF(AND(Q4&gt;0,J4="破低"),"sell加碼",
IF(AND(Q4&lt;0,I4="過高"),"sell減碼",
""))))))</f>
        <v>sell減碼</v>
      </c>
    </row>
    <row r="5" spans="1:21" x14ac:dyDescent="0.3">
      <c r="A5" s="50">
        <f>(CME_GROUP_W3!$A$26*1000+CME_GROUP_W3!$B$26*100+CME_GROUP_W3!$C$26*10+CME_GROUP_W3!$D$26)*10000+(CME_GROUP_W3!$E$26*10+CME_GROUP_W3!$F$26)*100+CME_GROUP_W3!$G$26*10+CME_GROUP_W3!$H$26</f>
        <v>20200227</v>
      </c>
      <c r="B5" s="51" t="s">
        <v>74</v>
      </c>
      <c r="C5" s="52">
        <f>CME_GROUP_W3!$A$3</f>
        <v>43941</v>
      </c>
      <c r="D5" s="53" t="str">
        <f>SUBSTITUTE(SUBSTITUTE(CME_GROUP_W3!$B$3,"A","",1),"B","",1)</f>
        <v>1.093</v>
      </c>
      <c r="E5" s="53" t="str">
        <f>SUBSTITUTE(SUBSTITUTE(CME_GROUP_W3!$C$3,"A","",1),"B","",1)</f>
        <v>1.10355</v>
      </c>
      <c r="F5" s="53" t="str">
        <f>SUBSTITUTE(SUBSTITUTE(CME_GROUP_W3!$D$3,"A","",1),"B","",1)</f>
        <v>1.0911</v>
      </c>
      <c r="G5" s="53" t="str">
        <f>SUBSTITUTE(SUBSTITUTE(CME_GROUP_W3!$E$3,"A","",1),"B","",1)</f>
        <v>1.1023</v>
      </c>
      <c r="H5" s="57">
        <f>(E5-F5)*1000</f>
        <v>12.450000000000072</v>
      </c>
      <c r="I5" s="51" t="str">
        <f>IF(E5&gt;E4,"過高","")</f>
        <v>過高</v>
      </c>
      <c r="J5" s="51" t="str">
        <f>IF(F5&lt;F4,"破低","")</f>
        <v/>
      </c>
      <c r="K5" s="6">
        <f>CME_GROUP_W3!$H$3</f>
        <v>1101</v>
      </c>
      <c r="L5" s="54">
        <f>K5-K4</f>
        <v>105</v>
      </c>
      <c r="M5" s="55">
        <f>L5/K4</f>
        <v>0.10542168674698796</v>
      </c>
      <c r="N5" s="56">
        <f>CME_GROUP_W4!$I$3</f>
        <v>1411</v>
      </c>
      <c r="O5" s="56">
        <f>CME_GROUP_W4!$I$6</f>
        <v>0</v>
      </c>
      <c r="P5" s="56">
        <f>IF(CME_GROUP_W4!$A$25="Total",CME_GROUP_W4!$I$25,"NA")</f>
        <v>625933</v>
      </c>
      <c r="Q5" s="54">
        <f>P5-P4</f>
        <v>9087</v>
      </c>
      <c r="R5" s="55">
        <f>Q5/P4</f>
        <v>1.4731391627732043E-2</v>
      </c>
      <c r="S5" s="29"/>
      <c r="T5" s="29"/>
      <c r="U5" s="30" t="str">
        <f>IF(I5=0,J4,
IF(OR(AND(I5="過高",J5="破低"),AND(I5="",J5="")),U4,
IF(AND(Q5&gt;0,I5="過高"),"buy加碼",
IF(AND(Q5&lt;0,J5="破低"),"buy減碼",
IF(AND(Q5&gt;0,J5="破低"),"sell加碼",
IF(AND(Q5&lt;0,I5="過高"),"sell減碼",
""))))))</f>
        <v>buy加碼</v>
      </c>
    </row>
    <row r="6" spans="1:21" x14ac:dyDescent="0.3">
      <c r="A6" s="50">
        <f>(CME_GROUP_W4!$A$26*1000+CME_GROUP_W4!$B$26*100+CME_GROUP_W4!$C$26*10+CME_GROUP_W4!$D$26)*10000+(CME_GROUP_W4!$E$26*10+CME_GROUP_W4!$F$26)*100+CME_GROUP_W4!$G$26*10+CME_GROUP_W4!$H$26</f>
        <v>20200228</v>
      </c>
      <c r="B6" s="51" t="s">
        <v>79</v>
      </c>
      <c r="C6" s="52">
        <f>CME_GROUP_W4!$A$3</f>
        <v>43941</v>
      </c>
      <c r="D6" s="53" t="str">
        <f>SUBSTITUTE(SUBSTITUTE(CME_GROUP_W4!$B$3,"A","",1),"B","",1)</f>
        <v>1.1026</v>
      </c>
      <c r="E6" s="53" t="str">
        <f>SUBSTITUTE(SUBSTITUTE(CME_GROUP_W4!$C$3,"A","",1),"B","",1)</f>
        <v>1.10815</v>
      </c>
      <c r="F6" s="53" t="str">
        <f>SUBSTITUTE(SUBSTITUTE(CME_GROUP_W4!$D$3,"A","",1),"B","",1)</f>
        <v>1.09835</v>
      </c>
      <c r="G6" s="53" t="str">
        <f>SUBSTITUTE(SUBSTITUTE(CME_GROUP_W4!$E$3,"A","",1),"B","",1)</f>
        <v>1.106</v>
      </c>
      <c r="H6" s="57">
        <f>(E6-F6)*1000</f>
        <v>9.8000000000000309</v>
      </c>
      <c r="I6" s="51" t="str">
        <f>IF(E6&gt;E5,"過高","")</f>
        <v>過高</v>
      </c>
      <c r="J6" s="51" t="str">
        <f>IF(F6&lt;F5,"破低","")</f>
        <v/>
      </c>
      <c r="K6" s="6">
        <f>CME_GROUP_W4!$H$3</f>
        <v>1497</v>
      </c>
      <c r="L6" s="54">
        <f>K6-K5</f>
        <v>396</v>
      </c>
      <c r="M6" s="55">
        <f>L6/K5</f>
        <v>0.35967302452316074</v>
      </c>
      <c r="N6" s="56" t="s">
        <v>76</v>
      </c>
      <c r="O6" s="56" t="s">
        <v>77</v>
      </c>
      <c r="P6" s="56" t="s">
        <v>77</v>
      </c>
      <c r="Q6" s="54" t="e">
        <f t="shared" ref="Q6" si="1">P6-P5</f>
        <v>#VALUE!</v>
      </c>
      <c r="R6" s="55" t="e">
        <f t="shared" ref="R6" si="2">Q6/P5</f>
        <v>#VALUE!</v>
      </c>
      <c r="S6" s="29"/>
      <c r="T6" s="29"/>
      <c r="U6" s="30" t="e">
        <f>IF(I6=0,J5,
IF(OR(AND(I6="過高",J6="破低"),AND(I6="",J6="")),U5,
IF(AND(Q6&gt;0,I6="過高"),"buy加碼",
IF(AND(Q6&lt;0,J6="破低"),"buy減碼",
IF(AND(Q6&gt;0,J6="破低"),"sell加碼",
IF(AND(Q6&lt;0,I6="過高"),"sell減碼",
""))))))</f>
        <v>#VALUE!</v>
      </c>
    </row>
    <row r="10" spans="1:21" x14ac:dyDescent="0.3">
      <c r="B10" s="20" t="s">
        <v>47</v>
      </c>
    </row>
    <row r="11" spans="1:21" x14ac:dyDescent="0.3">
      <c r="B11" s="21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41"/>
  <sheetViews>
    <sheetView zoomScale="85" zoomScaleNormal="85" workbookViewId="0">
      <pane ySplit="1" topLeftCell="A32" activePane="bottomLeft" state="frozen"/>
      <selection pane="bottomLeft" activeCell="P44" sqref="P44"/>
    </sheetView>
  </sheetViews>
  <sheetFormatPr defaultRowHeight="14.5" x14ac:dyDescent="0.3"/>
  <cols>
    <col min="1" max="1" width="10.19921875" bestFit="1" customWidth="1"/>
    <col min="3" max="3" width="13.19921875" style="60" customWidth="1"/>
    <col min="8" max="8" width="11.09765625" customWidth="1"/>
    <col min="15" max="15" width="13.3984375" customWidth="1"/>
    <col min="16" max="16" width="12.5" customWidth="1"/>
    <col min="17" max="17" width="13.8984375" customWidth="1"/>
    <col min="18" max="18" width="13.59765625" customWidth="1"/>
    <col min="21" max="21" width="12.59765625" customWidth="1"/>
    <col min="22" max="22" width="13.59765625" style="31" customWidth="1"/>
    <col min="23" max="23" width="12.5" customWidth="1"/>
  </cols>
  <sheetData>
    <row r="1" spans="1:23" ht="45.65" customHeight="1" x14ac:dyDescent="0.3">
      <c r="A1" s="1" t="s">
        <v>34</v>
      </c>
      <c r="B1" s="1" t="s">
        <v>35</v>
      </c>
      <c r="C1" s="58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4" t="s">
        <v>16</v>
      </c>
      <c r="I1" s="5" t="s">
        <v>28</v>
      </c>
      <c r="J1" s="5" t="s">
        <v>17</v>
      </c>
      <c r="K1" s="6" t="s">
        <v>18</v>
      </c>
      <c r="L1" s="7" t="s">
        <v>19</v>
      </c>
      <c r="M1" s="37" t="s">
        <v>70</v>
      </c>
      <c r="N1" s="6" t="s">
        <v>20</v>
      </c>
      <c r="O1" s="6" t="s">
        <v>21</v>
      </c>
      <c r="P1" s="6" t="s">
        <v>22</v>
      </c>
      <c r="Q1" s="13" t="s">
        <v>71</v>
      </c>
      <c r="R1" s="5" t="s">
        <v>39</v>
      </c>
      <c r="S1" s="8" t="s">
        <v>23</v>
      </c>
      <c r="T1" s="11" t="s">
        <v>24</v>
      </c>
      <c r="U1" s="2" t="s">
        <v>38</v>
      </c>
      <c r="V1" s="39" t="s">
        <v>49</v>
      </c>
      <c r="W1" t="s">
        <v>45</v>
      </c>
    </row>
    <row r="2" spans="1:23" ht="17" x14ac:dyDescent="0.3">
      <c r="A2" s="35">
        <f>(CME_GROUP_W0!$A$26*1000+CME_GROUP_W0!$B$26*100+CME_GROUP_W0!$C$26*10+CME_GROUP_W0!$D$26)*10000+(CME_GROUP_W0!$E$26*10+CME_GROUP_W0!$F$26)*100+CME_GROUP_W0!$G$26*10+CME_GROUP_W0!$H$26</f>
        <v>20200224</v>
      </c>
      <c r="B2" s="1" t="s">
        <v>25</v>
      </c>
      <c r="C2" s="58">
        <f>CME_GROUP_W0!$A$3</f>
        <v>43941</v>
      </c>
      <c r="D2" s="3" t="str">
        <f>SUBSTITUTE(SUBSTITUTE(CME_GROUP_W0!$B$3,"A","",1),"B","",1)</f>
        <v>1.08665</v>
      </c>
      <c r="E2" s="3" t="str">
        <f>SUBSTITUTE(SUBSTITUTE(CME_GROUP_W0!$C$3,"A","",1),"B","",1)</f>
        <v>1.09045</v>
      </c>
      <c r="F2" s="3" t="str">
        <f>SUBSTITUTE(SUBSTITUTE(CME_GROUP_W0!$D$3,"A","",1),"B","",1)</f>
        <v>1.08385</v>
      </c>
      <c r="G2" s="3" t="str">
        <f>SUBSTITUTE(SUBSTITUTE(CME_GROUP_W0!$E$3,"A","",1),"B","",1)</f>
        <v>1.0882</v>
      </c>
      <c r="H2" s="4">
        <f>(E2-F2)</f>
        <v>6.5999999999999392E-3</v>
      </c>
      <c r="I2" s="5" t="str">
        <f>IF(E2&gt;E1,"過高","")</f>
        <v/>
      </c>
      <c r="J2" s="5" t="str">
        <f>IF(F2&lt;F1,"破低","")</f>
        <v>破低</v>
      </c>
      <c r="K2" s="6">
        <f>CME_GROUP_W0!$H$3</f>
        <v>663</v>
      </c>
      <c r="L2" s="7" t="s">
        <v>76</v>
      </c>
      <c r="M2" s="5"/>
      <c r="N2" s="6">
        <f>CME_GROUP_W1!$I$3</f>
        <v>1598</v>
      </c>
      <c r="O2" s="6">
        <f>CME_GROUP_W1!$I$6</f>
        <v>0</v>
      </c>
      <c r="P2" s="6">
        <f>IF(CME_GROUP_W1!$A$25="Total",CME_GROUP_W1!$I$25,"NA")</f>
        <v>623351</v>
      </c>
      <c r="Q2" s="7" t="s">
        <v>76</v>
      </c>
      <c r="R2" s="5" t="s">
        <v>76</v>
      </c>
      <c r="S2" s="8"/>
      <c r="T2" s="11"/>
      <c r="U2" s="30"/>
      <c r="V2" s="38" t="str">
        <f t="shared" ref="V2:V32" si="0">IF(I2=0,J1,
IF(OR(AND(I2="過高",J2="破低"),AND(I2="",J2="")),V1,
IF(AND(Q2&gt;0,I2="過高"),"buy加碼",
IF(AND(Q2&lt;0,J2="破低"),"buy減碼",
IF(AND(Q2&gt;0,J2="破低"),"sell加碼",
IF(AND(Q2&lt;0,I2="過高"),"sell減碼",
""))))))</f>
        <v>sell加碼</v>
      </c>
      <c r="W2" s="32" t="s">
        <v>44</v>
      </c>
    </row>
    <row r="3" spans="1:23" x14ac:dyDescent="0.3">
      <c r="A3" s="35">
        <f>(CME_GROUP_W1!$A$26*1000+CME_GROUP_W1!$B$26*100+CME_GROUP_W1!$C$26*10+CME_GROUP_W1!$D$26)*10000+(CME_GROUP_W1!$E$26*10+CME_GROUP_W1!$F$26)*100+CME_GROUP_W1!$G$26*10+CME_GROUP_W1!$H$26</f>
        <v>20200225</v>
      </c>
      <c r="B3" s="18" t="s">
        <v>26</v>
      </c>
      <c r="C3" s="59">
        <f>CME_GROUP_W1!$A$3</f>
        <v>43941</v>
      </c>
      <c r="D3" s="28" t="str">
        <f>SUBSTITUTE(SUBSTITUTE(CME_GROUP_W1!$B$3,"A","",1),"B","",1)</f>
        <v>1.08865</v>
      </c>
      <c r="E3" s="28" t="str">
        <f>SUBSTITUTE(SUBSTITUTE(CME_GROUP_W1!$C$3,"A","",1),"B","",1)</f>
        <v>1.09215</v>
      </c>
      <c r="F3" s="28" t="str">
        <f>SUBSTITUTE(SUBSTITUTE(CME_GROUP_W1!$D$3,"A","",1),"B","",1)</f>
        <v>1.08625</v>
      </c>
      <c r="G3" s="28" t="str">
        <f>SUBSTITUTE(SUBSTITUTE(CME_GROUP_W1!$E$3,"A","",1),"B","",1)</f>
        <v>1.0914</v>
      </c>
      <c r="H3" s="4">
        <f t="shared" ref="H3:H6" si="1">(E3-F3)</f>
        <v>5.9000000000000163E-3</v>
      </c>
      <c r="I3" s="18" t="str">
        <f>IF(E3&gt;E2,"過高","")</f>
        <v>過高</v>
      </c>
      <c r="J3" s="18" t="str">
        <f>IF(F3&lt;F2,"破低","")</f>
        <v/>
      </c>
      <c r="K3" s="16">
        <f>CME_GROUP_W1!$H$3</f>
        <v>509</v>
      </c>
      <c r="L3" s="16">
        <f>K3-K2</f>
        <v>-154</v>
      </c>
      <c r="M3" s="19">
        <f>L3/K2</f>
        <v>-0.23227752639517346</v>
      </c>
      <c r="N3" s="6">
        <f>CME_GROUP_W2!$I$3</f>
        <v>1509</v>
      </c>
      <c r="O3" s="6">
        <f>CME_GROUP_W2!$I$6</f>
        <v>0</v>
      </c>
      <c r="P3" s="6">
        <f>IF(CME_GROUP_W2!$A$25="Total",CME_GROUP_W2!$I$25,"NA")</f>
        <v>625563</v>
      </c>
      <c r="Q3" s="16">
        <f>P3-P2</f>
        <v>2212</v>
      </c>
      <c r="R3" s="19">
        <f>Q3/P2</f>
        <v>3.5485625273722187E-3</v>
      </c>
      <c r="S3" s="29"/>
      <c r="T3" s="29"/>
      <c r="U3" s="30" t="str">
        <f>IF(I3=0,J2,
IF(OR(AND(I3="過高",J3="破低"),AND(I3="",J3="")),U2,
IF(AND(Q3&gt;0,I3="過高"),"buy加碼",
IF(AND(Q3&lt;0,J3="破低"),"buy減碼",
IF(AND(Q3&gt;0,J3="破低"),"sell加碼",
IF(AND(Q3&lt;0,I3="過高"),"sell減碼",
""))))))</f>
        <v>buy加碼</v>
      </c>
      <c r="V3" s="38" t="str">
        <f t="shared" si="0"/>
        <v>buy加碼</v>
      </c>
      <c r="W3" s="33" t="s">
        <v>46</v>
      </c>
    </row>
    <row r="4" spans="1:23" x14ac:dyDescent="0.3">
      <c r="A4" s="35">
        <f>(CME_GROUP_W2!$A$26*1000+CME_GROUP_W2!$B$26*100+CME_GROUP_W2!$C$26*10+CME_GROUP_W2!$D$26)*10000+(CME_GROUP_W2!$E$26*10+CME_GROUP_W2!$F$26)*100+CME_GROUP_W2!$G$26*10+CME_GROUP_W2!$H$26</f>
        <v>20200226</v>
      </c>
      <c r="B4" s="18" t="s">
        <v>27</v>
      </c>
      <c r="C4" s="59">
        <f>CME_GROUP_W2!$A$3</f>
        <v>43941</v>
      </c>
      <c r="D4" s="28" t="str">
        <f>SUBSTITUTE(SUBSTITUTE(CME_GROUP_W2!$B$3,"A","",1),"B","",1)</f>
        <v>1.0897</v>
      </c>
      <c r="E4" s="28" t="str">
        <f>SUBSTITUTE(SUBSTITUTE(CME_GROUP_W2!$C$3,"A","",1),"B","",1)</f>
        <v>1.09395</v>
      </c>
      <c r="F4" s="28" t="str">
        <f>SUBSTITUTE(SUBSTITUTE(CME_GROUP_W2!$D$3,"A","",1),"B","",1)</f>
        <v>1.0887</v>
      </c>
      <c r="G4" s="28" t="str">
        <f>SUBSTITUTE(SUBSTITUTE(CME_GROUP_W2!$E$3,"A","",1),"B","",1)</f>
        <v>1.0916</v>
      </c>
      <c r="H4" s="4">
        <f t="shared" si="1"/>
        <v>5.2499999999999769E-3</v>
      </c>
      <c r="I4" s="18" t="str">
        <f>IF(E4&gt;E3,"過高","")</f>
        <v>過高</v>
      </c>
      <c r="J4" s="18" t="str">
        <f>IF(F4&lt;F3,"破低","")</f>
        <v/>
      </c>
      <c r="K4" s="16">
        <f>CME_GROUP_W2!$H$3</f>
        <v>996</v>
      </c>
      <c r="L4" s="16">
        <f>K4-K3</f>
        <v>487</v>
      </c>
      <c r="M4" s="19">
        <f>L4/K3</f>
        <v>0.95677799607072689</v>
      </c>
      <c r="N4" s="6">
        <f>CME_GROUP_W3!$I$3</f>
        <v>1491</v>
      </c>
      <c r="O4" s="6">
        <f>CME_GROUP_W3!$I$6</f>
        <v>0</v>
      </c>
      <c r="P4" s="6" t="e">
        <f>IF(CME_GROUP_W3!#REF!="Total",CME_GROUP_W3!#REF!,"NA")</f>
        <v>#REF!</v>
      </c>
      <c r="Q4" s="16" t="e">
        <f t="shared" ref="Q4:Q6" si="2">P4-P3</f>
        <v>#REF!</v>
      </c>
      <c r="R4" s="19" t="e">
        <f t="shared" ref="R4:R6" si="3">Q4/P3</f>
        <v>#REF!</v>
      </c>
      <c r="S4" s="29"/>
      <c r="T4" s="29"/>
      <c r="U4" s="30" t="e">
        <f>IF(I4=0,J3,
IF(OR(AND(I4="過高",J4="破低"),AND(I4="",J4="")),U3,
IF(AND(Q4&gt;0,I4="過高"),"buy加碼",
IF(AND(Q4&lt;0,J4="破低"),"buy減碼",
IF(AND(Q4&gt;0,J4="破低"),"sell加碼",
IF(AND(Q4&lt;0,I4="過高"),"sell減碼",
""))))))</f>
        <v>#REF!</v>
      </c>
      <c r="V4" s="38" t="e">
        <f t="shared" si="0"/>
        <v>#REF!</v>
      </c>
    </row>
    <row r="5" spans="1:23" x14ac:dyDescent="0.3">
      <c r="A5" s="35">
        <f>(CME_GROUP_W3!$A$26*1000+CME_GROUP_W3!$B$26*100+CME_GROUP_W3!$C$26*10+CME_GROUP_W3!$D$26)*10000+(CME_GROUP_W3!$E$26*10+CME_GROUP_W3!$F$26)*100+CME_GROUP_W3!$G$26*10+CME_GROUP_W3!$H$26</f>
        <v>20200227</v>
      </c>
      <c r="B5" s="18" t="s">
        <v>74</v>
      </c>
      <c r="C5" s="59">
        <f>CME_GROUP_W3!$A$3</f>
        <v>43941</v>
      </c>
      <c r="D5" s="28" t="str">
        <f>SUBSTITUTE(SUBSTITUTE(CME_GROUP_W3!$B$3,"A","",1),"B","",1)</f>
        <v>1.093</v>
      </c>
      <c r="E5" s="28" t="str">
        <f>SUBSTITUTE(SUBSTITUTE(CME_GROUP_W3!$C$3,"A","",1),"B","",1)</f>
        <v>1.10355</v>
      </c>
      <c r="F5" s="28" t="str">
        <f>SUBSTITUTE(SUBSTITUTE(CME_GROUP_W3!$D$3,"A","",1),"B","",1)</f>
        <v>1.0911</v>
      </c>
      <c r="G5" s="28" t="str">
        <f>SUBSTITUTE(SUBSTITUTE(CME_GROUP_W3!$E$3,"A","",1),"B","",1)</f>
        <v>1.1023</v>
      </c>
      <c r="H5" s="4">
        <f t="shared" si="1"/>
        <v>1.2450000000000072E-2</v>
      </c>
      <c r="I5" s="18" t="str">
        <f>IF(E5&gt;E4,"過高","")</f>
        <v>過高</v>
      </c>
      <c r="J5" s="18" t="str">
        <f>IF(F5&lt;F4,"破低","")</f>
        <v/>
      </c>
      <c r="K5" s="16">
        <f>CME_GROUP_W3!$H$3</f>
        <v>1101</v>
      </c>
      <c r="L5" s="16">
        <f>K5-K4</f>
        <v>105</v>
      </c>
      <c r="M5" s="19">
        <f>L5/K4</f>
        <v>0.10542168674698796</v>
      </c>
      <c r="N5" s="6">
        <f>CME_GROUP_W4!$I$3</f>
        <v>1411</v>
      </c>
      <c r="O5" s="6">
        <f>CME_GROUP_W4!$I$6</f>
        <v>0</v>
      </c>
      <c r="P5" s="6">
        <f>IF(CME_GROUP_W4!$A$25="Total",CME_GROUP_W4!$I$25,"NA")</f>
        <v>625933</v>
      </c>
      <c r="Q5" s="16" t="e">
        <f t="shared" si="2"/>
        <v>#REF!</v>
      </c>
      <c r="R5" s="19" t="e">
        <f t="shared" si="3"/>
        <v>#REF!</v>
      </c>
      <c r="S5" s="29"/>
      <c r="T5" s="29"/>
      <c r="U5" s="30" t="e">
        <f>IF(I5=0,J4,
IF(OR(AND(I5="過高",J5="破低"),AND(I5="",J5="")),U4,
IF(AND(Q5&gt;0,I5="過高"),"buy加碼",
IF(AND(Q5&lt;0,J5="破低"),"buy減碼",
IF(AND(Q5&gt;0,J5="破低"),"sell加碼",
IF(AND(Q5&lt;0,I5="過高"),"sell減碼",
""))))))</f>
        <v>#REF!</v>
      </c>
      <c r="V5" s="38" t="e">
        <f t="shared" si="0"/>
        <v>#REF!</v>
      </c>
    </row>
    <row r="6" spans="1:23" ht="19.75" customHeight="1" x14ac:dyDescent="0.3">
      <c r="A6" s="35">
        <f>(CME_GROUP_W4!$A$26*1000+CME_GROUP_W4!$B$26*100+CME_GROUP_W4!$C$26*10+CME_GROUP_W4!$D$26)*10000+(CME_GROUP_W4!$E$26*10+CME_GROUP_W4!$F$26)*100+CME_GROUP_W4!$G$26*10+CME_GROUP_W4!$H$26</f>
        <v>20200228</v>
      </c>
      <c r="B6" s="18" t="s">
        <v>79</v>
      </c>
      <c r="C6" s="59">
        <f>CME_GROUP_W4!$A$3</f>
        <v>43941</v>
      </c>
      <c r="D6" s="28" t="str">
        <f>SUBSTITUTE(SUBSTITUTE(CME_GROUP_W4!$B$3,"A","",1),"B","",1)</f>
        <v>1.1026</v>
      </c>
      <c r="E6" s="28" t="str">
        <f>SUBSTITUTE(SUBSTITUTE(CME_GROUP_W4!$C$3,"A","",1),"B","",1)</f>
        <v>1.10815</v>
      </c>
      <c r="F6" s="28" t="str">
        <f>SUBSTITUTE(SUBSTITUTE(CME_GROUP_W4!$D$3,"A","",1),"B","",1)</f>
        <v>1.09835</v>
      </c>
      <c r="G6" s="28" t="str">
        <f>SUBSTITUTE(SUBSTITUTE(CME_GROUP_W4!$E$3,"A","",1),"B","",1)</f>
        <v>1.106</v>
      </c>
      <c r="H6" s="4">
        <f t="shared" si="1"/>
        <v>9.8000000000000309E-3</v>
      </c>
      <c r="I6" s="18" t="str">
        <f>IF(E6&gt;E5,"過高","")</f>
        <v>過高</v>
      </c>
      <c r="J6" s="18" t="str">
        <f>IF(F6&lt;F5,"破低","")</f>
        <v/>
      </c>
      <c r="K6" s="16">
        <f>CME_GROUP_W4!$H$3</f>
        <v>1497</v>
      </c>
      <c r="L6" s="16">
        <f>K6-K5</f>
        <v>396</v>
      </c>
      <c r="M6" s="19">
        <f>L6/K5</f>
        <v>0.35967302452316074</v>
      </c>
      <c r="N6" s="6" t="s">
        <v>76</v>
      </c>
      <c r="O6" s="6" t="s">
        <v>76</v>
      </c>
      <c r="P6" s="6" t="s">
        <v>76</v>
      </c>
      <c r="Q6" s="16" t="e">
        <f t="shared" si="2"/>
        <v>#VALUE!</v>
      </c>
      <c r="R6" s="19" t="e">
        <f t="shared" si="3"/>
        <v>#VALUE!</v>
      </c>
      <c r="S6" s="29"/>
      <c r="T6" s="29"/>
      <c r="U6" s="30" t="e">
        <f>IF(I6=0,J5,
IF(OR(AND(I6="過高",J6="破低"),AND(I6="",J6="")),U5,
IF(AND(Q6&gt;0,I6="過高"),"buy加碼",
IF(AND(Q6&lt;0,J6="破低"),"buy減碼",
IF(AND(Q6&gt;0,J6="破低"),"sell加碼",
IF(AND(Q6&lt;0,I6="過高"),"sell減碼",
""))))))</f>
        <v>#VALUE!</v>
      </c>
      <c r="V6" s="38" t="e">
        <f t="shared" si="0"/>
        <v>#VALUE!</v>
      </c>
    </row>
    <row r="7" spans="1:23" x14ac:dyDescent="0.3">
      <c r="A7" s="36">
        <v>20190819</v>
      </c>
      <c r="B7" s="18" t="s">
        <v>37</v>
      </c>
      <c r="C7" s="59">
        <v>43727</v>
      </c>
      <c r="D7" s="28" t="s">
        <v>51</v>
      </c>
      <c r="E7" s="28" t="s">
        <v>52</v>
      </c>
      <c r="F7" s="28" t="s">
        <v>53</v>
      </c>
      <c r="G7" s="28" t="s">
        <v>54</v>
      </c>
      <c r="H7" s="17">
        <v>1959999.9999999909</v>
      </c>
      <c r="I7" s="18" t="s">
        <v>30</v>
      </c>
      <c r="J7" s="18" t="s">
        <v>29</v>
      </c>
      <c r="K7" s="16">
        <v>1623</v>
      </c>
      <c r="L7" s="16"/>
      <c r="M7" s="19"/>
      <c r="N7" s="6">
        <v>3595</v>
      </c>
      <c r="O7" s="6">
        <v>45775</v>
      </c>
      <c r="P7" s="6">
        <v>593610</v>
      </c>
      <c r="Q7" s="16" t="e">
        <f t="shared" ref="Q7:Q10" si="4">P7-P6</f>
        <v>#VALUE!</v>
      </c>
      <c r="R7" s="19"/>
      <c r="S7" s="29"/>
      <c r="T7" s="29"/>
      <c r="U7" s="29"/>
      <c r="V7" s="38" t="e">
        <f t="shared" si="0"/>
        <v>#VALUE!</v>
      </c>
    </row>
    <row r="8" spans="1:23" x14ac:dyDescent="0.3">
      <c r="A8" s="36">
        <v>20190820</v>
      </c>
      <c r="B8" s="18" t="s">
        <v>37</v>
      </c>
      <c r="C8" s="59">
        <v>43727</v>
      </c>
      <c r="D8" s="28" t="s">
        <v>55</v>
      </c>
      <c r="E8" s="28" t="s">
        <v>56</v>
      </c>
      <c r="F8" s="28" t="s">
        <v>57</v>
      </c>
      <c r="G8" s="28" t="s">
        <v>58</v>
      </c>
      <c r="H8" s="17">
        <v>1409999.9999999909</v>
      </c>
      <c r="I8" s="18" t="s">
        <v>30</v>
      </c>
      <c r="J8" s="18" t="s">
        <v>29</v>
      </c>
      <c r="K8" s="16">
        <v>1601</v>
      </c>
      <c r="L8" s="16"/>
      <c r="M8" s="19"/>
      <c r="N8" s="16">
        <v>3646</v>
      </c>
      <c r="O8" s="16">
        <v>45744</v>
      </c>
      <c r="P8" s="16">
        <v>594807</v>
      </c>
      <c r="Q8" s="16">
        <f t="shared" si="4"/>
        <v>1197</v>
      </c>
      <c r="R8" s="19"/>
      <c r="S8" s="29"/>
      <c r="T8" s="29"/>
      <c r="U8" s="29"/>
      <c r="V8" s="38" t="str">
        <f t="shared" si="0"/>
        <v>sell加碼</v>
      </c>
    </row>
    <row r="9" spans="1:23" x14ac:dyDescent="0.3">
      <c r="A9" s="36">
        <v>20190821</v>
      </c>
      <c r="B9" s="18" t="s">
        <v>37</v>
      </c>
      <c r="C9" s="59">
        <v>43727</v>
      </c>
      <c r="D9" s="28" t="s">
        <v>59</v>
      </c>
      <c r="E9" s="28" t="s">
        <v>60</v>
      </c>
      <c r="F9" s="28" t="s">
        <v>61</v>
      </c>
      <c r="G9" s="28" t="s">
        <v>62</v>
      </c>
      <c r="H9" s="17">
        <v>1100000</v>
      </c>
      <c r="I9" s="18" t="s">
        <v>30</v>
      </c>
      <c r="J9" s="18" t="s">
        <v>29</v>
      </c>
      <c r="K9" s="16">
        <v>2103</v>
      </c>
      <c r="L9" s="16"/>
      <c r="M9" s="19"/>
      <c r="N9" s="16">
        <v>3672</v>
      </c>
      <c r="O9" s="16">
        <v>45852</v>
      </c>
      <c r="P9" s="16">
        <v>595486</v>
      </c>
      <c r="Q9" s="16">
        <f t="shared" si="4"/>
        <v>679</v>
      </c>
      <c r="R9" s="19"/>
      <c r="S9" s="29"/>
      <c r="T9" s="29"/>
      <c r="U9" s="29"/>
      <c r="V9" s="38" t="str">
        <f t="shared" si="0"/>
        <v>sell加碼</v>
      </c>
    </row>
    <row r="10" spans="1:23" x14ac:dyDescent="0.3">
      <c r="A10" s="36">
        <v>20190822</v>
      </c>
      <c r="B10" s="27" t="s">
        <v>36</v>
      </c>
      <c r="C10" s="59">
        <v>43727</v>
      </c>
      <c r="D10" s="28" t="s">
        <v>50</v>
      </c>
      <c r="E10" s="27" t="s">
        <v>63</v>
      </c>
      <c r="F10" s="27" t="s">
        <v>64</v>
      </c>
      <c r="G10" s="27" t="s">
        <v>65</v>
      </c>
      <c r="H10" s="27">
        <v>1190000.0000000091</v>
      </c>
      <c r="I10" s="27" t="s">
        <v>30</v>
      </c>
      <c r="J10" s="27" t="s">
        <v>29</v>
      </c>
      <c r="K10" s="27">
        <v>2134</v>
      </c>
      <c r="L10" s="27">
        <v>31</v>
      </c>
      <c r="M10" s="27">
        <v>1.4740846409890632E-2</v>
      </c>
      <c r="N10" s="27">
        <v>3195</v>
      </c>
      <c r="O10" s="27">
        <v>47594</v>
      </c>
      <c r="P10" s="27">
        <v>598402</v>
      </c>
      <c r="Q10" s="16">
        <f t="shared" si="4"/>
        <v>2916</v>
      </c>
      <c r="R10" s="27">
        <v>4.8968405638419709E-3</v>
      </c>
      <c r="S10" s="27"/>
      <c r="T10" s="27"/>
      <c r="U10" s="27" t="s">
        <v>42</v>
      </c>
      <c r="V10" s="38" t="str">
        <f t="shared" si="0"/>
        <v>sell加碼</v>
      </c>
    </row>
    <row r="11" spans="1:23" x14ac:dyDescent="0.3">
      <c r="A11" s="36">
        <v>20190823</v>
      </c>
      <c r="B11" s="27" t="s">
        <v>41</v>
      </c>
      <c r="C11" s="59">
        <v>43727</v>
      </c>
      <c r="D11" s="28" t="s">
        <v>66</v>
      </c>
      <c r="E11" s="27" t="s">
        <v>67</v>
      </c>
      <c r="F11" s="27" t="s">
        <v>68</v>
      </c>
      <c r="G11" s="27" t="s">
        <v>69</v>
      </c>
      <c r="H11" s="27">
        <v>3679999.9999999953</v>
      </c>
      <c r="I11" s="27" t="s">
        <v>33</v>
      </c>
      <c r="J11" s="27" t="s">
        <v>30</v>
      </c>
      <c r="K11" s="27">
        <v>2725</v>
      </c>
      <c r="L11" s="27">
        <v>591</v>
      </c>
      <c r="M11" s="27">
        <v>0.2769447047797563</v>
      </c>
      <c r="N11" s="27"/>
      <c r="O11" s="27"/>
      <c r="P11" s="27">
        <v>593962</v>
      </c>
      <c r="Q11" s="16"/>
      <c r="R11" s="27"/>
      <c r="S11" s="27"/>
      <c r="T11" s="27"/>
      <c r="U11" s="27"/>
      <c r="V11" s="38" t="str">
        <f t="shared" si="0"/>
        <v/>
      </c>
    </row>
    <row r="12" spans="1:23" x14ac:dyDescent="0.3">
      <c r="A12" s="36"/>
      <c r="B12" s="27"/>
      <c r="C12" s="59"/>
      <c r="D12" s="28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38" t="str">
        <f t="shared" si="0"/>
        <v/>
      </c>
    </row>
    <row r="13" spans="1:23" x14ac:dyDescent="0.3">
      <c r="A13" s="36"/>
      <c r="B13" s="18"/>
      <c r="C13" s="59"/>
      <c r="D13" s="28"/>
      <c r="E13" s="28"/>
      <c r="F13" s="28"/>
      <c r="G13" s="28"/>
      <c r="H13" s="17"/>
      <c r="I13" s="18"/>
      <c r="J13" s="18"/>
      <c r="K13" s="16"/>
      <c r="L13" s="16"/>
      <c r="M13" s="19"/>
      <c r="N13" s="6"/>
      <c r="O13" s="6"/>
      <c r="P13" s="6"/>
      <c r="Q13" s="16"/>
      <c r="R13" s="19"/>
      <c r="S13" s="29"/>
      <c r="T13" s="29"/>
      <c r="U13" s="30"/>
      <c r="V13" s="38">
        <f t="shared" si="0"/>
        <v>0</v>
      </c>
    </row>
    <row r="14" spans="1:23" x14ac:dyDescent="0.3">
      <c r="A14" s="36">
        <v>20191210</v>
      </c>
      <c r="B14" s="18" t="s">
        <v>37</v>
      </c>
      <c r="C14" s="59">
        <v>43485</v>
      </c>
      <c r="D14" s="28" t="s">
        <v>81</v>
      </c>
      <c r="E14" s="28" t="s">
        <v>82</v>
      </c>
      <c r="F14" s="28" t="s">
        <v>81</v>
      </c>
      <c r="G14" s="28" t="s">
        <v>83</v>
      </c>
      <c r="H14" s="17">
        <v>3.4999999999998366E-3</v>
      </c>
      <c r="I14" s="18" t="s">
        <v>30</v>
      </c>
      <c r="J14" s="18" t="s">
        <v>29</v>
      </c>
      <c r="K14" s="16">
        <v>2172</v>
      </c>
      <c r="L14" s="16" t="s">
        <v>75</v>
      </c>
      <c r="M14" s="19"/>
      <c r="N14" s="16">
        <v>2351</v>
      </c>
      <c r="O14" s="16">
        <v>1</v>
      </c>
      <c r="P14" s="6">
        <v>646417</v>
      </c>
      <c r="Q14" s="16" t="s">
        <v>75</v>
      </c>
      <c r="R14" s="19" t="s">
        <v>75</v>
      </c>
      <c r="S14" s="29"/>
      <c r="T14" s="29"/>
      <c r="U14" s="30"/>
      <c r="V14" s="38" t="str">
        <f t="shared" si="0"/>
        <v>sell加碼</v>
      </c>
    </row>
    <row r="15" spans="1:23" x14ac:dyDescent="0.3">
      <c r="A15" s="36">
        <v>20191211</v>
      </c>
      <c r="B15" s="18" t="s">
        <v>36</v>
      </c>
      <c r="C15" s="59">
        <v>43485</v>
      </c>
      <c r="D15" s="28" t="s">
        <v>84</v>
      </c>
      <c r="E15" s="27" t="s">
        <v>85</v>
      </c>
      <c r="F15" s="27" t="s">
        <v>86</v>
      </c>
      <c r="G15" s="27" t="s">
        <v>87</v>
      </c>
      <c r="H15" s="27">
        <v>7.2999999999998622E-3</v>
      </c>
      <c r="I15" s="27" t="s">
        <v>33</v>
      </c>
      <c r="J15" s="27" t="s">
        <v>30</v>
      </c>
      <c r="K15" s="27">
        <v>1581</v>
      </c>
      <c r="L15" s="27">
        <v>-591</v>
      </c>
      <c r="M15" s="27">
        <v>-0.27209944751381215</v>
      </c>
      <c r="N15" s="27">
        <v>2135</v>
      </c>
      <c r="O15" s="27">
        <v>1</v>
      </c>
      <c r="P15" s="27">
        <v>603869</v>
      </c>
      <c r="Q15" s="27">
        <v>-42548</v>
      </c>
      <c r="R15" s="27">
        <v>-6.5821288734671274E-2</v>
      </c>
      <c r="S15" s="27"/>
      <c r="T15" s="27"/>
      <c r="U15" s="27" t="s">
        <v>80</v>
      </c>
      <c r="V15" s="38" t="str">
        <f t="shared" si="0"/>
        <v>sell減碼</v>
      </c>
    </row>
    <row r="16" spans="1:23" x14ac:dyDescent="0.3">
      <c r="A16" s="36">
        <v>20191212</v>
      </c>
      <c r="B16" s="18" t="s">
        <v>36</v>
      </c>
      <c r="C16" s="59">
        <v>43485</v>
      </c>
      <c r="D16" s="28" t="s">
        <v>88</v>
      </c>
      <c r="E16" s="27" t="s">
        <v>89</v>
      </c>
      <c r="F16" s="27" t="s">
        <v>90</v>
      </c>
      <c r="G16" s="27" t="s">
        <v>91</v>
      </c>
      <c r="H16" s="27">
        <v>4.9999999999998934E-3</v>
      </c>
      <c r="I16" s="27" t="s">
        <v>33</v>
      </c>
      <c r="J16" s="27" t="s">
        <v>30</v>
      </c>
      <c r="K16" s="27">
        <v>2373</v>
      </c>
      <c r="L16" s="27">
        <v>792</v>
      </c>
      <c r="M16" s="27">
        <v>0.50094876660341559</v>
      </c>
      <c r="N16" s="27">
        <v>2118</v>
      </c>
      <c r="O16" s="27">
        <v>1</v>
      </c>
      <c r="P16" s="27">
        <v>570083</v>
      </c>
      <c r="Q16" s="27">
        <v>-33786</v>
      </c>
      <c r="R16" s="27">
        <v>-5.5949220774704447E-2</v>
      </c>
      <c r="S16" s="27"/>
      <c r="T16" s="27"/>
      <c r="U16" s="27" t="s">
        <v>80</v>
      </c>
      <c r="V16" s="38" t="str">
        <f t="shared" si="0"/>
        <v>sell減碼</v>
      </c>
    </row>
    <row r="17" spans="1:22" x14ac:dyDescent="0.3">
      <c r="A17" s="36">
        <v>20191213</v>
      </c>
      <c r="B17" s="18" t="s">
        <v>36</v>
      </c>
      <c r="C17" s="59">
        <v>43485</v>
      </c>
      <c r="D17" s="28" t="s">
        <v>92</v>
      </c>
      <c r="E17" s="27" t="s">
        <v>93</v>
      </c>
      <c r="F17" s="27" t="s">
        <v>94</v>
      </c>
      <c r="G17" s="27" t="s">
        <v>95</v>
      </c>
      <c r="H17" s="27">
        <v>8.0000000000000071E-3</v>
      </c>
      <c r="I17" s="27" t="s">
        <v>33</v>
      </c>
      <c r="J17" s="27" t="s">
        <v>30</v>
      </c>
      <c r="K17" s="27">
        <v>1213</v>
      </c>
      <c r="L17" s="27">
        <v>-1160</v>
      </c>
      <c r="M17" s="27">
        <v>-0.48883270122208178</v>
      </c>
      <c r="N17" s="27">
        <v>2284</v>
      </c>
      <c r="O17" s="27">
        <v>2</v>
      </c>
      <c r="P17" s="27">
        <v>581063</v>
      </c>
      <c r="Q17" s="27">
        <v>10980</v>
      </c>
      <c r="R17" s="27">
        <v>1.9260353316973143E-2</v>
      </c>
      <c r="S17" s="27"/>
      <c r="T17" s="27"/>
      <c r="U17" s="27" t="s">
        <v>72</v>
      </c>
      <c r="V17" s="38" t="str">
        <f t="shared" si="0"/>
        <v>buy加碼</v>
      </c>
    </row>
    <row r="18" spans="1:22" x14ac:dyDescent="0.3">
      <c r="A18" s="36">
        <v>20191217</v>
      </c>
      <c r="B18" s="18" t="s">
        <v>36</v>
      </c>
      <c r="C18" s="59">
        <v>43516</v>
      </c>
      <c r="D18" s="28" t="s">
        <v>96</v>
      </c>
      <c r="E18" s="27" t="s">
        <v>97</v>
      </c>
      <c r="F18" s="27" t="s">
        <v>96</v>
      </c>
      <c r="G18" s="27" t="s">
        <v>98</v>
      </c>
      <c r="H18" s="27">
        <v>4.0999999999999925E-3</v>
      </c>
      <c r="I18" s="27" t="s">
        <v>33</v>
      </c>
      <c r="J18" s="27" t="s">
        <v>30</v>
      </c>
      <c r="K18" s="27">
        <v>488</v>
      </c>
      <c r="L18" s="27">
        <v>-596</v>
      </c>
      <c r="M18" s="27">
        <v>-0.54981549815498154</v>
      </c>
      <c r="N18" s="27">
        <v>2331</v>
      </c>
      <c r="O18" s="27">
        <v>2373</v>
      </c>
      <c r="P18" s="27">
        <v>542923</v>
      </c>
      <c r="Q18" s="27">
        <v>-1295</v>
      </c>
      <c r="R18" s="27">
        <v>-2.3795611317523491E-3</v>
      </c>
      <c r="S18" s="27"/>
      <c r="T18" s="27"/>
      <c r="U18" s="27" t="s">
        <v>80</v>
      </c>
      <c r="V18" s="38" t="str">
        <f t="shared" si="0"/>
        <v>sell減碼</v>
      </c>
    </row>
    <row r="19" spans="1:22" x14ac:dyDescent="0.3">
      <c r="A19">
        <v>20191218</v>
      </c>
      <c r="B19" t="s">
        <v>41</v>
      </c>
      <c r="C19" s="60">
        <v>43516</v>
      </c>
      <c r="D19" t="s">
        <v>99</v>
      </c>
      <c r="E19" t="s">
        <v>100</v>
      </c>
      <c r="F19" t="s">
        <v>101</v>
      </c>
      <c r="G19" t="s">
        <v>92</v>
      </c>
      <c r="H19">
        <v>4.1500000000000981E-3</v>
      </c>
      <c r="I19" t="s">
        <v>30</v>
      </c>
      <c r="J19" t="s">
        <v>29</v>
      </c>
      <c r="K19">
        <v>787</v>
      </c>
      <c r="L19">
        <v>299</v>
      </c>
      <c r="M19">
        <v>0.61270491803278693</v>
      </c>
      <c r="N19">
        <v>2048</v>
      </c>
      <c r="O19">
        <v>2452</v>
      </c>
      <c r="P19">
        <v>539844</v>
      </c>
      <c r="Q19">
        <v>-3079</v>
      </c>
      <c r="R19">
        <v>-5.6711541047257162E-3</v>
      </c>
      <c r="U19" t="s">
        <v>40</v>
      </c>
      <c r="V19" s="38" t="str">
        <f t="shared" si="0"/>
        <v>buy減碼</v>
      </c>
    </row>
    <row r="20" spans="1:22" x14ac:dyDescent="0.3">
      <c r="A20">
        <v>20191219</v>
      </c>
      <c r="B20" t="s">
        <v>73</v>
      </c>
      <c r="C20" s="60">
        <v>43516</v>
      </c>
      <c r="D20" t="s">
        <v>102</v>
      </c>
      <c r="E20" t="s">
        <v>103</v>
      </c>
      <c r="F20" t="s">
        <v>104</v>
      </c>
      <c r="G20" t="s">
        <v>105</v>
      </c>
      <c r="H20">
        <v>3.6499999999999311E-3</v>
      </c>
      <c r="I20" t="s">
        <v>30</v>
      </c>
      <c r="J20" t="s">
        <v>29</v>
      </c>
      <c r="K20">
        <v>848</v>
      </c>
      <c r="L20">
        <v>61</v>
      </c>
      <c r="M20">
        <v>7.7509529860228715E-2</v>
      </c>
      <c r="N20">
        <v>2085</v>
      </c>
      <c r="O20">
        <v>2464</v>
      </c>
      <c r="P20">
        <v>537698</v>
      </c>
      <c r="Q20">
        <v>-2146</v>
      </c>
      <c r="R20">
        <v>-3.9752224716770026E-3</v>
      </c>
      <c r="U20" t="s">
        <v>40</v>
      </c>
      <c r="V20" s="38" t="str">
        <f t="shared" si="0"/>
        <v>buy減碼</v>
      </c>
    </row>
    <row r="21" spans="1:22" x14ac:dyDescent="0.3">
      <c r="A21">
        <v>20191220</v>
      </c>
      <c r="B21" t="s">
        <v>78</v>
      </c>
      <c r="C21" s="60">
        <v>43516</v>
      </c>
      <c r="D21" t="s">
        <v>106</v>
      </c>
      <c r="E21" t="s">
        <v>107</v>
      </c>
      <c r="F21" t="s">
        <v>108</v>
      </c>
      <c r="G21" t="s">
        <v>109</v>
      </c>
      <c r="H21">
        <v>2.0000000000000018E-3</v>
      </c>
      <c r="I21" t="s">
        <v>30</v>
      </c>
      <c r="J21" t="s">
        <v>29</v>
      </c>
      <c r="K21">
        <v>805</v>
      </c>
      <c r="L21">
        <v>-43</v>
      </c>
      <c r="M21">
        <v>-5.0707547169811323E-2</v>
      </c>
      <c r="N21" t="s">
        <v>75</v>
      </c>
      <c r="O21" t="s">
        <v>75</v>
      </c>
      <c r="P21" t="s">
        <v>75</v>
      </c>
      <c r="Q21" t="e">
        <v>#VALUE!</v>
      </c>
      <c r="R21" t="e">
        <v>#VALUE!</v>
      </c>
      <c r="U21" t="e">
        <v>#VALUE!</v>
      </c>
      <c r="V21" s="38" t="e">
        <f t="shared" si="0"/>
        <v>#VALUE!</v>
      </c>
    </row>
    <row r="22" spans="1:22" x14ac:dyDescent="0.3">
      <c r="V22" s="38" t="str">
        <f t="shared" si="0"/>
        <v>破低</v>
      </c>
    </row>
    <row r="23" spans="1:22" x14ac:dyDescent="0.3">
      <c r="V23" s="38">
        <f t="shared" si="0"/>
        <v>0</v>
      </c>
    </row>
    <row r="24" spans="1:22" x14ac:dyDescent="0.3">
      <c r="V24" s="38">
        <f t="shared" si="0"/>
        <v>0</v>
      </c>
    </row>
    <row r="25" spans="1:22" ht="17" x14ac:dyDescent="0.4">
      <c r="A25" s="41">
        <v>43816</v>
      </c>
      <c r="B25" s="42" t="s">
        <v>110</v>
      </c>
      <c r="C25" s="61" t="s">
        <v>111</v>
      </c>
      <c r="D25" s="43">
        <v>1.121</v>
      </c>
      <c r="E25" s="43">
        <v>1.1244000000000001</v>
      </c>
      <c r="F25" s="43">
        <v>1.11985</v>
      </c>
      <c r="G25" s="43">
        <v>1.1220000000000001</v>
      </c>
      <c r="H25" s="44">
        <f t="shared" ref="H25" si="5">(E25-F25)*100000</f>
        <v>455.0000000000054</v>
      </c>
      <c r="I25" s="44" t="str">
        <f t="shared" ref="I25" si="6">IF(E25&gt;E26,"過高","")</f>
        <v>過高</v>
      </c>
      <c r="J25" s="44" t="str">
        <f t="shared" ref="J25" si="7">IF(F25&lt;F26,"破低","")</f>
        <v/>
      </c>
      <c r="K25" s="45">
        <v>157266</v>
      </c>
      <c r="L25" s="46">
        <f t="shared" ref="L25" si="8">K25-K26</f>
        <v>157266</v>
      </c>
      <c r="M25" s="47" t="e">
        <f t="shared" ref="M25" si="9">L25/K26</f>
        <v>#DIV/0!</v>
      </c>
      <c r="N25" s="45">
        <v>534631</v>
      </c>
      <c r="O25" s="45">
        <v>2373</v>
      </c>
      <c r="P25" s="45">
        <v>542923</v>
      </c>
      <c r="Q25" s="46">
        <f t="shared" ref="Q25" si="10">P25-P26</f>
        <v>542923</v>
      </c>
      <c r="R25" s="47" t="e">
        <f t="shared" ref="R25" si="11">Q25/P26</f>
        <v>#DIV/0!</v>
      </c>
      <c r="S25" s="48">
        <v>-1.4159999999999999</v>
      </c>
      <c r="T25" s="48">
        <v>-1.4742999999999999</v>
      </c>
      <c r="U25" s="49" t="s">
        <v>112</v>
      </c>
      <c r="V25" s="38" t="str">
        <f t="shared" si="0"/>
        <v>buy加碼</v>
      </c>
    </row>
    <row r="26" spans="1:22" x14ac:dyDescent="0.3">
      <c r="V26" s="38" t="str">
        <f t="shared" si="0"/>
        <v/>
      </c>
    </row>
    <row r="27" spans="1:22" x14ac:dyDescent="0.3">
      <c r="V27" s="38">
        <f t="shared" si="0"/>
        <v>0</v>
      </c>
    </row>
    <row r="28" spans="1:22" x14ac:dyDescent="0.3">
      <c r="A28">
        <v>20200210</v>
      </c>
      <c r="B28" t="s">
        <v>37</v>
      </c>
      <c r="C28" s="60">
        <v>43910</v>
      </c>
      <c r="D28" t="s">
        <v>115</v>
      </c>
      <c r="E28" t="s">
        <v>116</v>
      </c>
      <c r="F28" t="s">
        <v>117</v>
      </c>
      <c r="G28" t="s">
        <v>118</v>
      </c>
      <c r="H28">
        <v>5.0499999999999989</v>
      </c>
      <c r="I28" t="s">
        <v>75</v>
      </c>
      <c r="J28" t="s">
        <v>75</v>
      </c>
      <c r="K28">
        <v>157702</v>
      </c>
      <c r="L28" t="s">
        <v>75</v>
      </c>
      <c r="N28">
        <v>592751</v>
      </c>
      <c r="O28">
        <v>10153</v>
      </c>
      <c r="P28">
        <v>609145</v>
      </c>
      <c r="Q28" t="s">
        <v>75</v>
      </c>
      <c r="R28" t="s">
        <v>75</v>
      </c>
      <c r="V28" s="38" t="str">
        <f t="shared" si="0"/>
        <v/>
      </c>
    </row>
    <row r="29" spans="1:22" x14ac:dyDescent="0.3">
      <c r="A29">
        <v>20200211</v>
      </c>
      <c r="B29" t="s">
        <v>36</v>
      </c>
      <c r="C29" s="60">
        <v>43910</v>
      </c>
      <c r="D29" t="s">
        <v>119</v>
      </c>
      <c r="E29" t="s">
        <v>120</v>
      </c>
      <c r="F29" t="s">
        <v>121</v>
      </c>
      <c r="G29" t="s">
        <v>122</v>
      </c>
      <c r="H29">
        <v>3.3999999999998476</v>
      </c>
      <c r="I29" t="s">
        <v>30</v>
      </c>
      <c r="J29" t="s">
        <v>29</v>
      </c>
      <c r="K29">
        <v>170590</v>
      </c>
      <c r="L29">
        <v>12888</v>
      </c>
      <c r="M29">
        <v>8.1723757466614241E-2</v>
      </c>
      <c r="N29">
        <v>595604</v>
      </c>
      <c r="O29">
        <v>10489</v>
      </c>
      <c r="P29">
        <v>612444</v>
      </c>
      <c r="Q29">
        <v>3299</v>
      </c>
      <c r="R29">
        <v>5.4157877024353807E-3</v>
      </c>
      <c r="U29" t="s">
        <v>42</v>
      </c>
      <c r="V29" s="38" t="str">
        <f t="shared" si="0"/>
        <v>sell加碼</v>
      </c>
    </row>
    <row r="30" spans="1:22" x14ac:dyDescent="0.3">
      <c r="A30">
        <v>20200212</v>
      </c>
      <c r="B30" t="s">
        <v>41</v>
      </c>
      <c r="C30" s="60">
        <v>43910</v>
      </c>
      <c r="D30" t="s">
        <v>123</v>
      </c>
      <c r="E30" t="s">
        <v>120</v>
      </c>
      <c r="F30" t="s">
        <v>124</v>
      </c>
      <c r="G30" t="s">
        <v>125</v>
      </c>
      <c r="H30">
        <v>6.0499999999998888</v>
      </c>
      <c r="I30" t="s">
        <v>30</v>
      </c>
      <c r="J30" t="s">
        <v>29</v>
      </c>
      <c r="K30">
        <v>188168</v>
      </c>
      <c r="L30">
        <v>17578</v>
      </c>
      <c r="M30">
        <v>0.1030423823201829</v>
      </c>
      <c r="N30">
        <v>600521</v>
      </c>
      <c r="O30">
        <v>11038</v>
      </c>
      <c r="P30">
        <v>618413</v>
      </c>
      <c r="Q30">
        <v>5969</v>
      </c>
      <c r="R30">
        <v>9.7461972033361412E-3</v>
      </c>
      <c r="U30" t="s">
        <v>42</v>
      </c>
      <c r="V30" s="38" t="str">
        <f t="shared" si="0"/>
        <v>sell加碼</v>
      </c>
    </row>
    <row r="31" spans="1:22" x14ac:dyDescent="0.3">
      <c r="A31">
        <v>20200213</v>
      </c>
      <c r="B31" t="s">
        <v>73</v>
      </c>
      <c r="C31" s="60">
        <v>43910</v>
      </c>
      <c r="D31" t="s">
        <v>126</v>
      </c>
      <c r="E31" t="s">
        <v>127</v>
      </c>
      <c r="F31" t="s">
        <v>128</v>
      </c>
      <c r="G31" t="s">
        <v>129</v>
      </c>
      <c r="H31">
        <v>5.5499999999999439</v>
      </c>
      <c r="I31" t="s">
        <v>30</v>
      </c>
      <c r="J31" t="s">
        <v>29</v>
      </c>
      <c r="K31">
        <v>196544</v>
      </c>
      <c r="L31">
        <v>8376</v>
      </c>
      <c r="M31">
        <v>4.451341354534246E-2</v>
      </c>
      <c r="N31">
        <v>604460</v>
      </c>
      <c r="O31">
        <v>11330</v>
      </c>
      <c r="P31">
        <v>622327</v>
      </c>
      <c r="Q31">
        <v>3914</v>
      </c>
      <c r="R31">
        <v>6.3291036896054899E-3</v>
      </c>
      <c r="U31" t="s">
        <v>42</v>
      </c>
      <c r="V31" s="38" t="str">
        <f t="shared" si="0"/>
        <v>sell加碼</v>
      </c>
    </row>
    <row r="32" spans="1:22" x14ac:dyDescent="0.3">
      <c r="A32">
        <v>20200214</v>
      </c>
      <c r="B32" t="s">
        <v>78</v>
      </c>
      <c r="C32" s="60">
        <v>43910</v>
      </c>
      <c r="D32" t="s">
        <v>130</v>
      </c>
      <c r="E32" t="s">
        <v>131</v>
      </c>
      <c r="F32" t="s">
        <v>132</v>
      </c>
      <c r="G32" t="s">
        <v>133</v>
      </c>
      <c r="H32">
        <v>3.4499999999999531</v>
      </c>
      <c r="I32" t="s">
        <v>30</v>
      </c>
      <c r="J32" t="s">
        <v>29</v>
      </c>
      <c r="K32">
        <v>162720</v>
      </c>
      <c r="L32">
        <v>-33824</v>
      </c>
      <c r="M32">
        <v>-0.17209378052751548</v>
      </c>
      <c r="N32" t="s">
        <v>75</v>
      </c>
      <c r="O32" t="s">
        <v>75</v>
      </c>
      <c r="P32" t="s">
        <v>75</v>
      </c>
      <c r="Q32" t="e">
        <v>#VALUE!</v>
      </c>
      <c r="R32" t="e">
        <v>#VALUE!</v>
      </c>
      <c r="U32" t="e">
        <v>#VALUE!</v>
      </c>
      <c r="V32" s="38" t="e">
        <f t="shared" si="0"/>
        <v>#VALUE!</v>
      </c>
    </row>
    <row r="34" spans="1:22" x14ac:dyDescent="0.3">
      <c r="A34">
        <v>20200218</v>
      </c>
      <c r="B34" t="s">
        <v>37</v>
      </c>
      <c r="C34" s="60">
        <v>43941</v>
      </c>
      <c r="D34" t="s">
        <v>135</v>
      </c>
      <c r="E34" t="s">
        <v>136</v>
      </c>
      <c r="F34" t="s">
        <v>137</v>
      </c>
      <c r="G34" t="s">
        <v>138</v>
      </c>
      <c r="H34">
        <v>6.5500000000000558</v>
      </c>
      <c r="I34" t="s">
        <v>75</v>
      </c>
      <c r="J34" t="s">
        <v>75</v>
      </c>
      <c r="K34">
        <v>1485</v>
      </c>
      <c r="L34" t="s">
        <v>75</v>
      </c>
      <c r="N34">
        <v>1811</v>
      </c>
      <c r="O34">
        <v>0</v>
      </c>
      <c r="P34">
        <v>617487</v>
      </c>
      <c r="Q34" t="s">
        <v>75</v>
      </c>
      <c r="R34" t="s">
        <v>75</v>
      </c>
    </row>
    <row r="35" spans="1:22" x14ac:dyDescent="0.3">
      <c r="A35">
        <v>20200219</v>
      </c>
      <c r="B35" t="s">
        <v>36</v>
      </c>
      <c r="C35" s="60">
        <v>43941</v>
      </c>
      <c r="D35" t="s">
        <v>139</v>
      </c>
      <c r="E35" t="s">
        <v>140</v>
      </c>
      <c r="F35" t="s">
        <v>141</v>
      </c>
      <c r="G35" t="s">
        <v>142</v>
      </c>
      <c r="H35">
        <v>2.8500000000000192</v>
      </c>
      <c r="I35" t="s">
        <v>30</v>
      </c>
      <c r="J35" t="s">
        <v>29</v>
      </c>
      <c r="K35">
        <v>189</v>
      </c>
      <c r="L35">
        <v>-1296</v>
      </c>
      <c r="M35">
        <v>-0.87272727272727268</v>
      </c>
      <c r="N35">
        <v>1802</v>
      </c>
      <c r="O35">
        <v>0</v>
      </c>
      <c r="P35">
        <v>620330</v>
      </c>
      <c r="Q35">
        <v>2843</v>
      </c>
      <c r="R35">
        <v>4.6041455123751593E-3</v>
      </c>
      <c r="U35" t="s">
        <v>42</v>
      </c>
      <c r="V35" s="38" t="str">
        <f t="shared" ref="V35:V38" si="12">IF(I35=0,J34,
IF(OR(AND(I35="過高",J35="破低"),AND(I35="",J35="")),V34,
IF(AND(Q35&gt;0,I35="過高"),"buy加碼",
IF(AND(Q35&lt;0,J35="破低"),"buy減碼",
IF(AND(Q35&gt;0,J35="破低"),"sell加碼",
IF(AND(Q35&lt;0,I35="過高"),"sell減碼",
""))))))</f>
        <v>sell加碼</v>
      </c>
    </row>
    <row r="36" spans="1:22" x14ac:dyDescent="0.3">
      <c r="A36">
        <v>20200220</v>
      </c>
      <c r="B36" t="s">
        <v>41</v>
      </c>
      <c r="C36" s="60">
        <v>43941</v>
      </c>
      <c r="D36" t="s">
        <v>143</v>
      </c>
      <c r="E36" t="s">
        <v>144</v>
      </c>
      <c r="F36" t="s">
        <v>145</v>
      </c>
      <c r="G36" t="s">
        <v>146</v>
      </c>
      <c r="H36">
        <v>4.1999999999999815</v>
      </c>
      <c r="I36" t="s">
        <v>33</v>
      </c>
      <c r="J36" t="s">
        <v>29</v>
      </c>
      <c r="K36">
        <v>261</v>
      </c>
      <c r="L36">
        <v>72</v>
      </c>
      <c r="M36">
        <v>0.38095238095238093</v>
      </c>
      <c r="N36">
        <v>1813</v>
      </c>
      <c r="O36">
        <v>0</v>
      </c>
      <c r="P36">
        <v>618251</v>
      </c>
      <c r="Q36">
        <v>-2079</v>
      </c>
      <c r="R36">
        <v>-3.3514419744329633E-3</v>
      </c>
      <c r="U36" t="s">
        <v>42</v>
      </c>
      <c r="V36" s="38" t="str">
        <f t="shared" si="12"/>
        <v>sell加碼</v>
      </c>
    </row>
    <row r="37" spans="1:22" x14ac:dyDescent="0.3">
      <c r="A37">
        <v>20200221</v>
      </c>
      <c r="B37" t="s">
        <v>73</v>
      </c>
      <c r="C37" s="60">
        <v>43941</v>
      </c>
      <c r="D37" t="s">
        <v>147</v>
      </c>
      <c r="E37" t="s">
        <v>148</v>
      </c>
      <c r="F37" t="s">
        <v>149</v>
      </c>
      <c r="G37" t="s">
        <v>150</v>
      </c>
      <c r="H37">
        <v>7.7499999999999236</v>
      </c>
      <c r="I37" t="s">
        <v>33</v>
      </c>
      <c r="J37" t="s">
        <v>30</v>
      </c>
      <c r="K37">
        <v>1076</v>
      </c>
      <c r="L37">
        <v>815</v>
      </c>
      <c r="M37">
        <v>3.1226053639846745</v>
      </c>
      <c r="N37">
        <v>1397</v>
      </c>
      <c r="O37">
        <v>0</v>
      </c>
      <c r="P37">
        <v>623016</v>
      </c>
      <c r="Q37">
        <v>4765</v>
      </c>
      <c r="R37">
        <v>7.7072257060643657E-3</v>
      </c>
      <c r="U37" t="s">
        <v>72</v>
      </c>
      <c r="V37" s="38" t="str">
        <f t="shared" si="12"/>
        <v>buy加碼</v>
      </c>
    </row>
    <row r="38" spans="1:22" x14ac:dyDescent="0.3">
      <c r="A38">
        <v>20200224</v>
      </c>
      <c r="B38" t="s">
        <v>73</v>
      </c>
      <c r="C38" s="60">
        <v>43941</v>
      </c>
      <c r="D38" t="s">
        <v>151</v>
      </c>
      <c r="E38" t="s">
        <v>152</v>
      </c>
      <c r="F38" t="s">
        <v>143</v>
      </c>
      <c r="G38" t="s">
        <v>150</v>
      </c>
      <c r="H38">
        <v>6.5999999999999392</v>
      </c>
      <c r="I38" t="s">
        <v>33</v>
      </c>
      <c r="J38" t="s">
        <v>30</v>
      </c>
      <c r="K38">
        <v>663</v>
      </c>
      <c r="L38">
        <v>-413</v>
      </c>
      <c r="M38">
        <v>-0.38382899628252787</v>
      </c>
      <c r="N38">
        <v>1598</v>
      </c>
      <c r="O38">
        <v>0</v>
      </c>
      <c r="P38">
        <v>623351</v>
      </c>
      <c r="Q38">
        <v>335</v>
      </c>
      <c r="R38">
        <v>5.3770689677311659E-4</v>
      </c>
      <c r="U38" t="s">
        <v>72</v>
      </c>
      <c r="V38" s="38" t="str">
        <f t="shared" si="12"/>
        <v>buy加碼</v>
      </c>
    </row>
    <row r="39" spans="1:22" x14ac:dyDescent="0.3">
      <c r="A39">
        <v>20200225</v>
      </c>
      <c r="B39" t="s">
        <v>73</v>
      </c>
      <c r="C39" s="60">
        <v>43941</v>
      </c>
      <c r="D39" t="s">
        <v>153</v>
      </c>
      <c r="E39" t="s">
        <v>154</v>
      </c>
      <c r="F39" t="s">
        <v>155</v>
      </c>
      <c r="G39" t="s">
        <v>156</v>
      </c>
      <c r="H39">
        <v>5.9000000000000163</v>
      </c>
      <c r="I39" t="s">
        <v>33</v>
      </c>
      <c r="J39" t="s">
        <v>30</v>
      </c>
      <c r="K39">
        <v>509</v>
      </c>
      <c r="L39">
        <v>-154</v>
      </c>
      <c r="M39">
        <v>-0.23227752639517346</v>
      </c>
      <c r="N39">
        <v>1509</v>
      </c>
      <c r="O39">
        <v>0</v>
      </c>
      <c r="P39">
        <v>625563</v>
      </c>
      <c r="Q39">
        <v>2212</v>
      </c>
      <c r="R39">
        <v>3.5485625273722187E-3</v>
      </c>
      <c r="U39" t="s">
        <v>72</v>
      </c>
    </row>
    <row r="40" spans="1:22" x14ac:dyDescent="0.3">
      <c r="A40">
        <v>20200226</v>
      </c>
      <c r="B40" t="s">
        <v>73</v>
      </c>
      <c r="C40" s="60">
        <v>43941</v>
      </c>
      <c r="D40" t="s">
        <v>157</v>
      </c>
      <c r="E40" t="s">
        <v>158</v>
      </c>
      <c r="F40" t="s">
        <v>124</v>
      </c>
      <c r="G40" t="s">
        <v>159</v>
      </c>
      <c r="H40">
        <v>5.2499999999999769</v>
      </c>
      <c r="I40" t="s">
        <v>33</v>
      </c>
      <c r="J40" t="s">
        <v>30</v>
      </c>
      <c r="K40">
        <v>996</v>
      </c>
      <c r="L40">
        <v>487</v>
      </c>
      <c r="M40">
        <v>0.95677799607072689</v>
      </c>
      <c r="N40">
        <v>1491</v>
      </c>
      <c r="O40">
        <v>0</v>
      </c>
      <c r="P40">
        <v>616846</v>
      </c>
      <c r="Q40">
        <v>-8717</v>
      </c>
      <c r="R40">
        <v>-1.3934647669379423E-2</v>
      </c>
      <c r="U40" t="s">
        <v>80</v>
      </c>
    </row>
    <row r="41" spans="1:22" x14ac:dyDescent="0.3">
      <c r="A41">
        <v>20200227</v>
      </c>
      <c r="B41" t="s">
        <v>78</v>
      </c>
      <c r="C41" s="60">
        <v>43941</v>
      </c>
      <c r="D41" t="s">
        <v>160</v>
      </c>
      <c r="E41" t="s">
        <v>161</v>
      </c>
      <c r="F41" t="s">
        <v>162</v>
      </c>
      <c r="G41" t="s">
        <v>163</v>
      </c>
      <c r="H41">
        <v>12.450000000000072</v>
      </c>
      <c r="I41" t="s">
        <v>33</v>
      </c>
      <c r="J41" t="s">
        <v>30</v>
      </c>
      <c r="K41">
        <v>1101</v>
      </c>
      <c r="L41">
        <v>105</v>
      </c>
      <c r="M41">
        <v>0.10542168674698796</v>
      </c>
      <c r="N41" t="s">
        <v>75</v>
      </c>
      <c r="O41" t="s">
        <v>75</v>
      </c>
      <c r="P41" t="s">
        <v>75</v>
      </c>
      <c r="Q41" t="e">
        <v>#VALUE!</v>
      </c>
      <c r="R41" t="e">
        <v>#VALUE!</v>
      </c>
      <c r="U41" t="e">
        <v>#VALUE!</v>
      </c>
    </row>
  </sheetData>
  <phoneticPr fontId="1" type="noConversion"/>
  <conditionalFormatting sqref="L25">
    <cfRule type="cellIs" dxfId="3" priority="3" operator="lessThan">
      <formula>0</formula>
    </cfRule>
  </conditionalFormatting>
  <conditionalFormatting sqref="S25:T25">
    <cfRule type="cellIs" dxfId="2" priority="4" operator="lessThan">
      <formula>0</formula>
    </cfRule>
  </conditionalFormatting>
  <conditionalFormatting sqref="Q25">
    <cfRule type="cellIs" dxfId="1" priority="1" operator="lessThan">
      <formula>0</formula>
    </cfRule>
  </conditionalFormatting>
  <conditionalFormatting sqref="R25">
    <cfRule type="containsBlanks" dxfId="0" priority="2">
      <formula>LEN(TRIM(R25))=0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5</vt:i4>
      </vt:variant>
    </vt:vector>
  </HeadingPairs>
  <TitlesOfParts>
    <vt:vector size="14" baseType="lpstr">
      <vt:lpstr>操作說明</vt:lpstr>
      <vt:lpstr>CME_GROUP_W0</vt:lpstr>
      <vt:lpstr>CME_GROUP_W1</vt:lpstr>
      <vt:lpstr>CME_GROUP_W2</vt:lpstr>
      <vt:lpstr>CME_GROUP_W3</vt:lpstr>
      <vt:lpstr>CME_GROUP_W4</vt:lpstr>
      <vt:lpstr>計算暫存資料列</vt:lpstr>
      <vt:lpstr>計算暫存檔</vt:lpstr>
      <vt:lpstr>結果NEW</vt:lpstr>
      <vt:lpstr>CME_GROUP_W0!_20190812_D003_取得CME交易所資訊_盤後_每日市場成交資訊</vt:lpstr>
      <vt:lpstr>CME_GROUP_W2!_20190814_D003_取得CME交易所資訊_盤後_每日市場成交資訊</vt:lpstr>
      <vt:lpstr>CME_GROUP_W1!_20190819_D003_取得CME交易所資訊_盤後_每日市場成交資訊</vt:lpstr>
      <vt:lpstr>CME_GROUP_W3!_20191205_D003_取得CME交易所資訊_盤後_每日市場成交資訊</vt:lpstr>
      <vt:lpstr>CME_GROUP_W4!_20191206_D003_取得CME交易所資訊_盤後_每日市場成交資訊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2020-03-01T02:03:41Z</dcterms:modified>
</cp:coreProperties>
</file>