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tabRatio="741" activeTab="6"/>
  </bookViews>
  <sheets>
    <sheet name="操作說明" sheetId="9" r:id="rId1"/>
    <sheet name="CME_GROUP_W0" sheetId="3" r:id="rId2"/>
    <sheet name="CME_GROUP_W1" sheetId="2" r:id="rId3"/>
    <sheet name="CME_GROUP_W2" sheetId="7" r:id="rId4"/>
    <sheet name="計算暫存檔" sheetId="1" r:id="rId5"/>
    <sheet name="結果檔" sheetId="8" r:id="rId6"/>
    <sheet name="結果NEW" sheetId="10" r:id="rId7"/>
  </sheets>
  <definedNames>
    <definedName name="W0_取得CME交易所資訊_盤後_每日市場成交資訊_1" localSheetId="1">CME_GROUP_W0!$A$1:$I$26</definedName>
    <definedName name="W1_取得CME交易所資訊_盤後_每日市場成交資訊_1" localSheetId="2">CME_GROUP_W1!$A$1:$I$26</definedName>
    <definedName name="W2_取得CME交易所資訊_盤後_每日市場成交資訊_1" localSheetId="3">CME_GROUP_W2!$A$1:$I$26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20" i="10" l="1"/>
  <c r="G4" i="1" l="1"/>
  <c r="G3" i="1"/>
  <c r="F4" i="1"/>
  <c r="F3" i="1"/>
  <c r="E4" i="1"/>
  <c r="E3" i="1"/>
  <c r="G2" i="1"/>
  <c r="F2" i="1"/>
  <c r="E2" i="1"/>
  <c r="D4" i="1"/>
  <c r="D3" i="1"/>
  <c r="D2" i="1"/>
  <c r="V19" i="10"/>
  <c r="V18" i="10"/>
  <c r="V17" i="10"/>
  <c r="V16" i="10" l="1"/>
  <c r="V12" i="10" l="1"/>
  <c r="V15" i="10"/>
  <c r="V14" i="10"/>
  <c r="V13" i="10"/>
  <c r="V11" i="10" l="1"/>
  <c r="V10" i="10"/>
  <c r="Q9" i="10" l="1"/>
  <c r="Q8" i="10"/>
  <c r="Q7" i="10"/>
  <c r="Q6" i="10"/>
  <c r="Q5" i="10"/>
  <c r="V7" i="10"/>
  <c r="V8" i="10" s="1"/>
  <c r="V9" i="10" s="1"/>
  <c r="P3" i="1" l="1"/>
  <c r="P2" i="1"/>
  <c r="A4" i="1"/>
  <c r="A2" i="1"/>
  <c r="A3" i="1"/>
  <c r="V6" i="10" l="1"/>
  <c r="V5" i="10"/>
  <c r="V3" i="10" l="1"/>
  <c r="V2" i="10"/>
  <c r="Q4" i="10"/>
  <c r="V4" i="10" s="1"/>
  <c r="Q3" i="10"/>
  <c r="R56" i="8" l="1"/>
  <c r="R55" i="8"/>
  <c r="R54" i="8"/>
  <c r="R53" i="8"/>
  <c r="R52" i="8"/>
  <c r="R51" i="8"/>
  <c r="R50" i="8"/>
  <c r="R49" i="8"/>
  <c r="R48" i="8"/>
  <c r="R47" i="8"/>
  <c r="R46" i="8"/>
  <c r="R45" i="8"/>
  <c r="R44" i="8"/>
  <c r="R43" i="8"/>
  <c r="R42" i="8"/>
  <c r="R41" i="8"/>
  <c r="R40" i="8"/>
  <c r="R39" i="8"/>
  <c r="R38" i="8"/>
  <c r="R37" i="8"/>
  <c r="R36" i="8"/>
  <c r="R35" i="8"/>
  <c r="R34" i="8"/>
  <c r="R33" i="8"/>
  <c r="R32" i="8"/>
  <c r="R31" i="8"/>
  <c r="R30" i="8"/>
  <c r="R29" i="8"/>
  <c r="R28" i="8"/>
  <c r="R27" i="8"/>
  <c r="R26" i="8"/>
  <c r="R25" i="8"/>
  <c r="R24" i="8"/>
  <c r="R23" i="8"/>
  <c r="R22" i="8"/>
  <c r="R21" i="8"/>
  <c r="R20" i="8"/>
  <c r="R19" i="8"/>
  <c r="R18" i="8"/>
  <c r="R17" i="8"/>
  <c r="R16" i="8"/>
  <c r="R15" i="8"/>
  <c r="R14" i="8"/>
  <c r="R13" i="8"/>
  <c r="R12" i="8"/>
  <c r="R11" i="8"/>
  <c r="R10" i="8"/>
  <c r="R9" i="8"/>
  <c r="M48" i="8"/>
  <c r="M47" i="8"/>
  <c r="M46" i="8"/>
  <c r="M45" i="8"/>
  <c r="M44" i="8"/>
  <c r="M43" i="8"/>
  <c r="M42" i="8"/>
  <c r="M41" i="8"/>
  <c r="M40" i="8"/>
  <c r="M39" i="8"/>
  <c r="M38" i="8"/>
  <c r="M37" i="8"/>
  <c r="M36" i="8"/>
  <c r="M35" i="8"/>
  <c r="M34" i="8"/>
  <c r="M33" i="8"/>
  <c r="M32" i="8"/>
  <c r="M31" i="8"/>
  <c r="M30" i="8"/>
  <c r="M29" i="8"/>
  <c r="M28" i="8"/>
  <c r="M27" i="8"/>
  <c r="M26" i="8"/>
  <c r="M25" i="8"/>
  <c r="M24" i="8"/>
  <c r="M23" i="8"/>
  <c r="M22" i="8"/>
  <c r="M21" i="8"/>
  <c r="M20" i="8"/>
  <c r="M19" i="8"/>
  <c r="M18" i="8"/>
  <c r="M17" i="8"/>
  <c r="M16" i="8"/>
  <c r="M15" i="8"/>
  <c r="M14" i="8"/>
  <c r="M13" i="8"/>
  <c r="M12" i="8"/>
  <c r="O3" i="1" l="1"/>
  <c r="N3" i="1"/>
  <c r="K4" i="1"/>
  <c r="C4" i="1"/>
  <c r="U10" i="8" l="1"/>
  <c r="U8" i="8"/>
  <c r="U9" i="8" s="1"/>
  <c r="U7" i="8"/>
  <c r="U6" i="8"/>
  <c r="U5" i="8"/>
  <c r="U4" i="8"/>
  <c r="U3" i="8"/>
  <c r="R8" i="8"/>
  <c r="R7" i="8"/>
  <c r="R6" i="8"/>
  <c r="R5" i="8"/>
  <c r="R4" i="8"/>
  <c r="R3" i="8"/>
  <c r="M10" i="8"/>
  <c r="M9" i="8"/>
  <c r="M8" i="8"/>
  <c r="M7" i="8"/>
  <c r="M6" i="8"/>
  <c r="M5" i="8"/>
  <c r="M4" i="8"/>
  <c r="M3" i="8"/>
  <c r="K3" i="1" l="1"/>
  <c r="J4" i="1"/>
  <c r="C3" i="1"/>
  <c r="O2" i="1"/>
  <c r="N2" i="1"/>
  <c r="K2" i="1"/>
  <c r="J2" i="1"/>
  <c r="I2" i="1"/>
  <c r="C2" i="1"/>
  <c r="Q3" i="1" l="1"/>
  <c r="R3" i="1" s="1"/>
  <c r="I4" i="1"/>
  <c r="H2" i="1"/>
  <c r="L4" i="1"/>
  <c r="M4" i="1" s="1"/>
  <c r="H4" i="1"/>
  <c r="J3" i="1" l="1"/>
  <c r="L3" i="1" l="1"/>
  <c r="M3" i="1" s="1"/>
  <c r="H3" i="1"/>
  <c r="I3" i="1"/>
  <c r="U3" i="1" s="1"/>
</calcChain>
</file>

<file path=xl/connections.xml><?xml version="1.0" encoding="utf-8"?>
<connections xmlns="http://schemas.openxmlformats.org/spreadsheetml/2006/main">
  <connection id="1" name="W0_取得CME交易所資訊_盤後_每日市場成交資訊" type="6" refreshedVersion="0" background="1" saveData="1">
    <textPr codePage="950" sourceFile="C:\Users\User\Documents\MT5\FX_CME\W2_取得CME交易所資訊_盤後_每日市場成交資訊.CSV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" name="W0_取得CME交易所資訊_盤後_每日市場成交資訊1" type="6" refreshedVersion="6" background="1" saveData="1">
    <textPr codePage="950" sourceFile="C:\Users\User\Documents\MT5\FX_CME\20190715_D001_取得CME交易所資訊_盤後_每日市場成交資訊.CSV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" name="W1_取得CME交易所資訊_盤後_每日市場成交資訊" type="6" refreshedVersion="6" background="1" saveData="1">
    <textPr codePage="950" sourceFile="C:\Users\User\Documents\MT5\FX_CME\20190716_D001_取得CME交易所資訊_盤後_每日市場成交資訊.CSV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" name="W2_取得CME交易所資訊_盤後_每日市場成交資訊" type="6" refreshedVersion="6" background="1" saveData="1">
    <textPr codePage="950" sourceFile="C:\Users\User\Documents\MT5\FX_CME\20190717_D001_取得CME交易所資訊_盤後_每日市場成交資訊.CSV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<sst xmlns="http://schemas.openxmlformats.org/spreadsheetml/2006/main" count="443" uniqueCount="87">
  <si>
    <t>month</t>
  </si>
  <si>
    <t>open</t>
  </si>
  <si>
    <t>high</t>
  </si>
  <si>
    <t>low</t>
  </si>
  <si>
    <t>last</t>
  </si>
  <si>
    <t>change</t>
  </si>
  <si>
    <t>settle</t>
  </si>
  <si>
    <t>volume</t>
  </si>
  <si>
    <t>openInterest</t>
  </si>
  <si>
    <t>-</t>
  </si>
  <si>
    <t>Total</t>
  </si>
  <si>
    <t>合約</t>
    <phoneticPr fontId="2" type="noConversion"/>
  </si>
  <si>
    <t>開盤</t>
    <phoneticPr fontId="2" type="noConversion"/>
  </si>
  <si>
    <t>最高價</t>
    <phoneticPr fontId="2" type="noConversion"/>
  </si>
  <si>
    <t>最低價</t>
    <phoneticPr fontId="2" type="noConversion"/>
  </si>
  <si>
    <t>收盤價</t>
    <phoneticPr fontId="2" type="noConversion"/>
  </si>
  <si>
    <t>震幅</t>
    <phoneticPr fontId="2" type="noConversion"/>
  </si>
  <si>
    <t>低點</t>
    <phoneticPr fontId="2" type="noConversion"/>
  </si>
  <si>
    <t>當季交易量</t>
    <phoneticPr fontId="2" type="noConversion"/>
  </si>
  <si>
    <t>交易量變化</t>
    <phoneticPr fontId="2" type="noConversion"/>
  </si>
  <si>
    <t>比例</t>
    <phoneticPr fontId="2" type="noConversion"/>
  </si>
  <si>
    <t>當季OI</t>
    <phoneticPr fontId="2" type="noConversion"/>
  </si>
  <si>
    <t>下季</t>
    <phoneticPr fontId="2" type="noConversion"/>
  </si>
  <si>
    <t>總OI</t>
    <phoneticPr fontId="2" type="noConversion"/>
  </si>
  <si>
    <t>IG 情緒</t>
    <phoneticPr fontId="2" type="noConversion"/>
  </si>
  <si>
    <t>IG 晚</t>
    <phoneticPr fontId="2" type="noConversion"/>
  </si>
  <si>
    <t>W0</t>
    <phoneticPr fontId="1" type="noConversion"/>
  </si>
  <si>
    <t>W1</t>
    <phoneticPr fontId="1" type="noConversion"/>
  </si>
  <si>
    <t>W2</t>
    <phoneticPr fontId="1" type="noConversion"/>
  </si>
  <si>
    <t>高點</t>
    <phoneticPr fontId="2" type="noConversion"/>
  </si>
  <si>
    <t>破低</t>
  </si>
  <si>
    <t/>
  </si>
  <si>
    <t>2.複製最近2日的資料 (W1  W2 )</t>
    <phoneticPr fontId="1" type="noConversion"/>
  </si>
  <si>
    <t>3 複製到結果檔 (只複製 "值")</t>
    <phoneticPr fontId="1" type="noConversion"/>
  </si>
  <si>
    <t>過高</t>
  </si>
  <si>
    <t>總OI變化</t>
    <phoneticPr fontId="2" type="noConversion"/>
  </si>
  <si>
    <t>日期</t>
    <phoneticPr fontId="2" type="noConversion"/>
  </si>
  <si>
    <t>星期</t>
    <phoneticPr fontId="2" type="noConversion"/>
  </si>
  <si>
    <t>W1</t>
  </si>
  <si>
    <t>W0</t>
  </si>
  <si>
    <t>方向</t>
    <phoneticPr fontId="1" type="noConversion"/>
  </si>
  <si>
    <t>變化比例</t>
    <phoneticPr fontId="2" type="noConversion"/>
  </si>
  <si>
    <t>buy減碼</t>
  </si>
  <si>
    <t>W2</t>
  </si>
  <si>
    <t>1.13460B</t>
  </si>
  <si>
    <t>sell加碼</t>
  </si>
  <si>
    <t>1.12180B</t>
  </si>
  <si>
    <t xml:space="preserve"> 重新取得最近3日的資料:
1.資料--&gt;從文字檔(先清資料)-&gt;選擇檔案(CME_GROUP_W0) -&gt;勾選我的資料有標題-&gt;逗號分隔-&gt;完成 
2.資料--&gt;從文字檔(先清資料)-&gt;選擇檔案(CME_GROUP_W1) -&gt;勾選我的資料有標題-&gt;逗號分隔-&gt;完成 
3.資料--&gt;從文字檔(先清資料)-&gt;選擇檔案(CME_GROUP_W2) -&gt;勾選我的資料有標題-&gt;逗號分隔-&gt;完成 </t>
    <phoneticPr fontId="1" type="noConversion"/>
  </si>
  <si>
    <t>JLY 19</t>
  </si>
  <si>
    <t>交易量
變化</t>
    <phoneticPr fontId="2" type="noConversion"/>
  </si>
  <si>
    <t>當季
交易量</t>
    <phoneticPr fontId="2" type="noConversion"/>
  </si>
  <si>
    <t>總OI
變化</t>
    <phoneticPr fontId="2" type="noConversion"/>
  </si>
  <si>
    <t>變化
比例</t>
    <phoneticPr fontId="2" type="noConversion"/>
  </si>
  <si>
    <t>賺錢-&gt;加碼</t>
    <phoneticPr fontId="1" type="noConversion"/>
  </si>
  <si>
    <t>備註()</t>
    <phoneticPr fontId="1" type="noConversion"/>
  </si>
  <si>
    <t>賠錢-&gt;減碼</t>
    <phoneticPr fontId="1" type="noConversion"/>
  </si>
  <si>
    <t>1.修改日期</t>
    <phoneticPr fontId="1" type="noConversion"/>
  </si>
  <si>
    <t>2.w1,w2複製值</t>
    <phoneticPr fontId="1" type="noConversion"/>
  </si>
  <si>
    <t>方向(公式)</t>
    <phoneticPr fontId="1" type="noConversion"/>
  </si>
  <si>
    <t>1.12500B</t>
  </si>
  <si>
    <t>buy加碼</t>
  </si>
  <si>
    <t>1.13540B</t>
  </si>
  <si>
    <t>1.13865A</t>
  </si>
  <si>
    <t>1.16355B</t>
  </si>
  <si>
    <t>1.16090A</t>
  </si>
  <si>
    <t>1.16115B</t>
  </si>
  <si>
    <t>1.16140B</t>
  </si>
  <si>
    <t>1.15800A</t>
  </si>
  <si>
    <t>1.16780A</t>
  </si>
  <si>
    <t>1.1305</t>
  </si>
  <si>
    <t>1.13135</t>
  </si>
  <si>
    <t>1.12875</t>
  </si>
  <si>
    <t>1.129</t>
  </si>
  <si>
    <t>1.13155</t>
  </si>
  <si>
    <t>1.13185</t>
  </si>
  <si>
    <t>1.12575</t>
  </si>
  <si>
    <t>1.12655</t>
  </si>
  <si>
    <t>1.12785B</t>
  </si>
  <si>
    <t>1.13020B</t>
  </si>
  <si>
    <t>1.13320B</t>
  </si>
  <si>
    <t>1.13640B</t>
  </si>
  <si>
    <t>1.13310A</t>
  </si>
  <si>
    <t>1.15770A</t>
  </si>
  <si>
    <t>1.12645</t>
  </si>
  <si>
    <t>1.1288</t>
  </si>
  <si>
    <t>1.1254</t>
  </si>
  <si>
    <t>1.12785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</si>
</sst>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76" formatCode="0.00000_ "/>
    <numFmt numFmtId="177" formatCode="0_ ;[Red]\-0\ "/>
    <numFmt numFmtId="178" formatCode="#,##0_ ;[Red]\-#,##0\ "/>
    <numFmt numFmtId="179" formatCode="0.0000_ ;[Red]\-0.0000\ "/>
    <numFmt numFmtId="180" formatCode="[$-409]d\-mmm;@"/>
    <numFmt numFmtId="181" formatCode="0_);[Red]\(0\)"/>
  </numFmts>
  <fonts count="8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9"/>
      <name val="新細明體"/>
      <family val="2"/>
      <charset val="136"/>
      <scheme val="minor"/>
    </font>
    <font>
      <sz val="12"/>
      <name val="新細明體"/>
      <family val="1"/>
      <charset val="136"/>
      <scheme val="minor"/>
    </font>
    <font>
      <sz val="11"/>
      <color theme="1"/>
      <name val="新細明體"/>
      <family val="2"/>
      <scheme val="minor"/>
    </font>
    <font>
      <sz val="11"/>
      <color rgb="FFFF0000"/>
      <name val="新細明體"/>
      <family val="2"/>
      <scheme val="minor"/>
    </font>
    <font>
      <b/>
      <sz val="11"/>
      <color rgb="FFFF0000"/>
      <name val="新細明體"/>
      <family val="1"/>
      <charset val="136"/>
      <scheme val="minor"/>
    </font>
    <font>
      <sz val="11"/>
      <color rgb="FFFF0000"/>
      <name val="新細明體"/>
      <family val="1"/>
      <charset val="136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>
      <alignment vertical="center"/>
    </xf>
  </cellStyleXfs>
  <cellXfs count="55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7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2" borderId="1" xfId="0" applyNumberFormat="1" applyFill="1" applyBorder="1" applyAlignment="1">
      <alignment horizontal="center" vertical="center"/>
    </xf>
    <xf numFmtId="179" fontId="0" fillId="0" borderId="1" xfId="0" applyNumberFormat="1" applyFont="1" applyBorder="1" applyAlignment="1">
      <alignment horizontal="center" vertical="center"/>
    </xf>
    <xf numFmtId="16" fontId="0" fillId="0" borderId="0" xfId="0" applyNumberFormat="1"/>
    <xf numFmtId="3" fontId="0" fillId="0" borderId="0" xfId="0" applyNumberFormat="1"/>
    <xf numFmtId="179" fontId="3" fillId="0" borderId="1" xfId="0" applyNumberFormat="1" applyFont="1" applyBorder="1" applyAlignment="1">
      <alignment horizontal="center" vertical="center"/>
    </xf>
    <xf numFmtId="16" fontId="0" fillId="0" borderId="1" xfId="0" applyNumberFormat="1" applyBorder="1" applyAlignment="1">
      <alignment horizontal="center" vertical="center"/>
    </xf>
    <xf numFmtId="178" fontId="6" fillId="2" borderId="1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wrapText="1"/>
    </xf>
    <xf numFmtId="178" fontId="0" fillId="3" borderId="1" xfId="0" applyNumberFormat="1" applyFill="1" applyBorder="1" applyAlignment="1">
      <alignment horizontal="center" vertical="center"/>
    </xf>
    <xf numFmtId="177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0" fontId="0" fillId="3" borderId="1" xfId="1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6" fontId="0" fillId="0" borderId="0" xfId="0" applyNumberFormat="1" applyBorder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  <xf numFmtId="178" fontId="0" fillId="0" borderId="0" xfId="0" applyNumberFormat="1" applyFill="1" applyBorder="1" applyAlignment="1">
      <alignment horizontal="center" vertical="center"/>
    </xf>
    <xf numFmtId="178" fontId="5" fillId="0" borderId="0" xfId="0" applyNumberFormat="1" applyFont="1" applyFill="1" applyBorder="1" applyAlignment="1">
      <alignment horizontal="center" vertical="center"/>
    </xf>
    <xf numFmtId="177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/>
    <xf numFmtId="0" fontId="0" fillId="0" borderId="2" xfId="0" applyBorder="1" applyAlignment="1">
      <alignment horizontal="center" vertical="center"/>
    </xf>
    <xf numFmtId="0" fontId="0" fillId="0" borderId="1" xfId="0" applyBorder="1"/>
    <xf numFmtId="14" fontId="0" fillId="0" borderId="1" xfId="0" applyNumberFormat="1" applyBorder="1"/>
    <xf numFmtId="14" fontId="0" fillId="0" borderId="1" xfId="0" applyNumberFormat="1" applyFill="1" applyBorder="1"/>
    <xf numFmtId="0" fontId="0" fillId="0" borderId="1" xfId="0" applyFill="1" applyBorder="1"/>
    <xf numFmtId="16" fontId="0" fillId="3" borderId="1" xfId="0" applyNumberFormat="1" applyFill="1" applyBorder="1" applyAlignment="1">
      <alignment horizontal="center" vertical="center"/>
    </xf>
    <xf numFmtId="176" fontId="0" fillId="3" borderId="1" xfId="0" applyNumberFormat="1" applyFill="1" applyBorder="1" applyAlignment="1">
      <alignment horizontal="center" vertical="center"/>
    </xf>
    <xf numFmtId="179" fontId="0" fillId="3" borderId="1" xfId="0" applyNumberFormat="1" applyFont="1" applyFill="1" applyBorder="1" applyAlignment="1">
      <alignment horizontal="center" vertical="center"/>
    </xf>
    <xf numFmtId="180" fontId="0" fillId="0" borderId="1" xfId="0" applyNumberFormat="1" applyBorder="1"/>
    <xf numFmtId="180" fontId="0" fillId="0" borderId="0" xfId="0" applyNumberFormat="1" applyBorder="1"/>
    <xf numFmtId="0" fontId="0" fillId="0" borderId="1" xfId="0" applyFill="1" applyBorder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10" fontId="0" fillId="0" borderId="1" xfId="0" applyNumberFormat="1" applyBorder="1"/>
    <xf numFmtId="10" fontId="0" fillId="3" borderId="3" xfId="1" applyNumberFormat="1" applyFont="1" applyFill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78" fontId="0" fillId="2" borderId="1" xfId="0" applyNumberFormat="1" applyFill="1" applyBorder="1" applyAlignment="1">
      <alignment horizontal="center" vertical="center" wrapText="1"/>
    </xf>
    <xf numFmtId="178" fontId="0" fillId="0" borderId="1" xfId="0" applyNumberFormat="1" applyBorder="1" applyAlignment="1">
      <alignment horizontal="center" vertical="center" wrapText="1"/>
    </xf>
    <xf numFmtId="178" fontId="6" fillId="2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0" fillId="4" borderId="0" xfId="0" applyFill="1"/>
    <xf numFmtId="0" fontId="5" fillId="0" borderId="0" xfId="0" applyFont="1"/>
    <xf numFmtId="0" fontId="7" fillId="0" borderId="0" xfId="0" applyFont="1"/>
    <xf numFmtId="1" fontId="0" fillId="0" borderId="0" xfId="0" applyNumberFormat="1"/>
    <xf numFmtId="181" fontId="0" fillId="0" borderId="0" xfId="0" applyNumberFormat="1" applyAlignment="1">
      <alignment horizontal="center" vertical="center"/>
    </xf>
    <xf numFmtId="181" fontId="0" fillId="5" borderId="0" xfId="0" applyNumberFormat="1" applyFill="1" applyAlignment="1">
      <alignment horizontal="center" vertical="center"/>
    </xf>
    <xf numFmtId="0" fontId="0" fillId="0" borderId="1" xfId="0" applyBorder="1" applyAlignment="1">
      <alignment horizontal="center"/>
    </xf>
  </cellXfs>
  <cellStyles count="2">
    <cellStyle name="一般" xfId="0" builtinId="0"/>
    <cellStyle name="百分比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11</xdr:col>
      <xdr:colOff>492296</xdr:colOff>
      <xdr:row>42</xdr:row>
      <xdr:rowOff>46405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6280" y="0"/>
          <a:ext cx="8790476" cy="976190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56</xdr:row>
      <xdr:rowOff>0</xdr:rowOff>
    </xdr:from>
    <xdr:to>
      <xdr:col>23</xdr:col>
      <xdr:colOff>70521</xdr:colOff>
      <xdr:row>107</xdr:row>
      <xdr:rowOff>141643</xdr:rowOff>
    </xdr:to>
    <xdr:pic>
      <xdr:nvPicPr>
        <xdr:cNvPr id="3" name="圖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6280" y="10668000"/>
          <a:ext cx="14952381" cy="98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109</xdr:row>
      <xdr:rowOff>0</xdr:rowOff>
    </xdr:from>
    <xdr:to>
      <xdr:col>15</xdr:col>
      <xdr:colOff>31069</xdr:colOff>
      <xdr:row>154</xdr:row>
      <xdr:rowOff>65595</xdr:rowOff>
    </xdr:to>
    <xdr:pic>
      <xdr:nvPicPr>
        <xdr:cNvPr id="4" name="圖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537460" y="20955000"/>
          <a:ext cx="10523809" cy="8638095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name="W0_取得CME交易所資訊_盤後_每日市場成交資訊_1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W1_取得CME交易所資訊_盤後_每日市場成交資訊_1" connectionId="3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W2_取得CME交易所資訊_盤後_每日市場成交資訊_1" connectionId="4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0"/>
  <sheetViews>
    <sheetView topLeftCell="A106" workbookViewId="0"/>
  </sheetViews>
  <sheetFormatPr defaultRowHeight="15"/>
  <cols>
    <col min="1" max="1" width="25.875" customWidth="1"/>
    <col min="2" max="2" width="44.125" customWidth="1"/>
    <col min="3" max="6" width="11.75" customWidth="1"/>
  </cols>
  <sheetData>
    <row r="1" spans="1:1" ht="240">
      <c r="A1" s="15" t="s">
        <v>47</v>
      </c>
    </row>
    <row r="57" spans="1:1">
      <c r="A57" t="s">
        <v>32</v>
      </c>
    </row>
    <row r="110" spans="1:1">
      <c r="A110" t="s">
        <v>33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"/>
  <sheetViews>
    <sheetView workbookViewId="0">
      <selection activeCell="D7" sqref="D7"/>
    </sheetView>
  </sheetViews>
  <sheetFormatPr defaultRowHeight="15"/>
  <cols>
    <col min="1" max="1" width="7.875" customWidth="1"/>
    <col min="2" max="2" width="8.5" bestFit="1" customWidth="1"/>
    <col min="3" max="3" width="9.375" bestFit="1" customWidth="1"/>
    <col min="4" max="4" width="9.5" customWidth="1"/>
    <col min="5" max="5" width="9.375" customWidth="1"/>
    <col min="6" max="6" width="9.25" customWidth="1"/>
    <col min="7" max="7" width="8.5" bestFit="1" customWidth="1"/>
    <col min="8" max="8" width="8" customWidth="1"/>
    <col min="9" max="9" width="12.375" customWidth="1"/>
    <col min="10" max="10" width="9.5" bestFit="1" customWidth="1"/>
    <col min="11" max="12" width="8.5" customWidth="1"/>
    <col min="13" max="13" width="8" customWidth="1"/>
    <col min="14" max="14" width="12.375" bestFit="1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 s="9" t="s">
        <v>48</v>
      </c>
      <c r="B2">
        <v>1.1270500000000001</v>
      </c>
      <c r="C2">
        <v>1.12815</v>
      </c>
      <c r="D2">
        <v>1.1264000000000001</v>
      </c>
      <c r="E2">
        <v>1.1267499999999999</v>
      </c>
      <c r="F2">
        <v>-6.4999999999999997E-4</v>
      </c>
      <c r="G2">
        <v>1.1266499999999999</v>
      </c>
      <c r="H2" s="10">
        <v>235</v>
      </c>
      <c r="I2" s="10">
        <v>524</v>
      </c>
    </row>
    <row r="3" spans="1:9">
      <c r="A3" s="9">
        <v>43696</v>
      </c>
      <c r="B3">
        <v>1.1305000000000001</v>
      </c>
      <c r="C3">
        <v>1.1313500000000001</v>
      </c>
      <c r="D3">
        <v>1.1287499999999999</v>
      </c>
      <c r="E3">
        <v>1.129</v>
      </c>
      <c r="F3">
        <v>-1.2999999999999999E-3</v>
      </c>
      <c r="G3">
        <v>1.1291500000000001</v>
      </c>
      <c r="H3" s="10">
        <v>739</v>
      </c>
      <c r="I3" s="10">
        <v>843</v>
      </c>
    </row>
    <row r="4" spans="1:9">
      <c r="A4" s="9">
        <v>43727</v>
      </c>
      <c r="B4">
        <v>1.1328499999999999</v>
      </c>
      <c r="C4">
        <v>1.13405</v>
      </c>
      <c r="D4">
        <v>1.1309</v>
      </c>
      <c r="E4">
        <v>1.1314500000000001</v>
      </c>
      <c r="F4">
        <v>-1.2999999999999999E-3</v>
      </c>
      <c r="G4">
        <v>1.1315999999999999</v>
      </c>
      <c r="H4" s="10">
        <v>104102</v>
      </c>
      <c r="I4" s="10">
        <v>512756</v>
      </c>
    </row>
    <row r="5" spans="1:9">
      <c r="A5" s="9">
        <v>43757</v>
      </c>
      <c r="B5">
        <v>1.1341000000000001</v>
      </c>
      <c r="C5" t="s">
        <v>61</v>
      </c>
      <c r="D5">
        <v>1.1341000000000001</v>
      </c>
      <c r="E5">
        <v>1.1341000000000001</v>
      </c>
      <c r="F5">
        <v>-1.2999999999999999E-3</v>
      </c>
      <c r="G5">
        <v>1.13405</v>
      </c>
      <c r="H5" s="10">
        <v>303</v>
      </c>
      <c r="I5" s="10">
        <v>832</v>
      </c>
    </row>
    <row r="6" spans="1:9">
      <c r="A6" s="9">
        <v>43818</v>
      </c>
      <c r="B6">
        <v>1.1405000000000001</v>
      </c>
      <c r="C6">
        <v>1.1415999999999999</v>
      </c>
      <c r="D6" t="s">
        <v>62</v>
      </c>
      <c r="E6">
        <v>1.1389499999999999</v>
      </c>
      <c r="F6">
        <v>-1.25E-3</v>
      </c>
      <c r="G6">
        <v>1.1393</v>
      </c>
      <c r="H6" s="10">
        <v>199</v>
      </c>
      <c r="I6" s="10">
        <v>4742</v>
      </c>
    </row>
    <row r="7" spans="1:9">
      <c r="A7" s="9">
        <v>43544</v>
      </c>
      <c r="B7">
        <v>1.1485000000000001</v>
      </c>
      <c r="C7">
        <v>1.1487000000000001</v>
      </c>
      <c r="D7">
        <v>1.1473</v>
      </c>
      <c r="E7">
        <v>1.1473</v>
      </c>
      <c r="F7">
        <v>-1.25E-3</v>
      </c>
      <c r="G7">
        <v>1.1472500000000001</v>
      </c>
      <c r="H7">
        <v>81</v>
      </c>
      <c r="I7" s="10">
        <v>7727</v>
      </c>
    </row>
    <row r="8" spans="1:9">
      <c r="A8" s="9">
        <v>43636</v>
      </c>
      <c r="B8">
        <v>1.1541999999999999</v>
      </c>
      <c r="C8">
        <v>1.1541999999999999</v>
      </c>
      <c r="D8">
        <v>1.1541999999999999</v>
      </c>
      <c r="E8">
        <v>1.1541999999999999</v>
      </c>
      <c r="F8">
        <v>-1.2999999999999999E-3</v>
      </c>
      <c r="G8">
        <v>1.1544000000000001</v>
      </c>
      <c r="H8">
        <v>2</v>
      </c>
      <c r="I8" s="10">
        <v>889</v>
      </c>
    </row>
    <row r="9" spans="1:9">
      <c r="A9" s="9">
        <v>43728</v>
      </c>
      <c r="B9" t="s">
        <v>9</v>
      </c>
      <c r="C9" t="s">
        <v>63</v>
      </c>
      <c r="D9" t="s">
        <v>64</v>
      </c>
      <c r="E9" t="s">
        <v>65</v>
      </c>
      <c r="F9">
        <v>-1.4E-3</v>
      </c>
      <c r="G9">
        <v>1.1613</v>
      </c>
      <c r="H9">
        <v>0</v>
      </c>
      <c r="I9">
        <v>143</v>
      </c>
    </row>
    <row r="10" spans="1:9">
      <c r="A10" s="9">
        <v>43819</v>
      </c>
      <c r="B10" t="s">
        <v>9</v>
      </c>
      <c r="C10" t="s">
        <v>9</v>
      </c>
      <c r="D10" t="s">
        <v>9</v>
      </c>
      <c r="E10" t="s">
        <v>9</v>
      </c>
      <c r="F10">
        <v>-1.4E-3</v>
      </c>
      <c r="G10">
        <v>1.16815</v>
      </c>
      <c r="H10">
        <v>0</v>
      </c>
      <c r="I10">
        <v>108</v>
      </c>
    </row>
    <row r="11" spans="1:9">
      <c r="A11" s="9">
        <v>43545</v>
      </c>
      <c r="B11" t="s">
        <v>9</v>
      </c>
      <c r="C11" t="s">
        <v>9</v>
      </c>
      <c r="D11" t="s">
        <v>9</v>
      </c>
      <c r="E11" t="s">
        <v>9</v>
      </c>
      <c r="F11">
        <v>-1.4E-3</v>
      </c>
      <c r="G11">
        <v>1.1750499999999999</v>
      </c>
      <c r="H11">
        <v>0</v>
      </c>
      <c r="I11">
        <v>0</v>
      </c>
    </row>
    <row r="12" spans="1:9">
      <c r="A12" s="9">
        <v>43637</v>
      </c>
      <c r="B12" t="s">
        <v>9</v>
      </c>
      <c r="C12" t="s">
        <v>9</v>
      </c>
      <c r="D12" t="s">
        <v>9</v>
      </c>
      <c r="E12" t="s">
        <v>9</v>
      </c>
      <c r="F12">
        <v>-1.4E-3</v>
      </c>
      <c r="G12">
        <v>1.1819</v>
      </c>
      <c r="H12">
        <v>0</v>
      </c>
      <c r="I12">
        <v>0</v>
      </c>
    </row>
    <row r="13" spans="1:9">
      <c r="A13" s="9">
        <v>43729</v>
      </c>
      <c r="B13" t="s">
        <v>9</v>
      </c>
      <c r="C13" t="s">
        <v>9</v>
      </c>
      <c r="D13" t="s">
        <v>9</v>
      </c>
      <c r="E13" t="s">
        <v>9</v>
      </c>
      <c r="F13">
        <v>-1.4E-3</v>
      </c>
      <c r="G13">
        <v>1.1887000000000001</v>
      </c>
      <c r="H13">
        <v>0</v>
      </c>
      <c r="I13">
        <v>0</v>
      </c>
    </row>
    <row r="14" spans="1:9">
      <c r="A14" s="9">
        <v>43820</v>
      </c>
      <c r="B14" t="s">
        <v>9</v>
      </c>
      <c r="C14" t="s">
        <v>9</v>
      </c>
      <c r="D14" t="s">
        <v>9</v>
      </c>
      <c r="E14" t="s">
        <v>9</v>
      </c>
      <c r="F14">
        <v>-1.4499999999999999E-3</v>
      </c>
      <c r="G14">
        <v>1.1954</v>
      </c>
      <c r="H14">
        <v>0</v>
      </c>
      <c r="I14">
        <v>0</v>
      </c>
    </row>
    <row r="15" spans="1:9">
      <c r="A15" s="9">
        <v>43546</v>
      </c>
      <c r="B15" t="s">
        <v>9</v>
      </c>
      <c r="C15" t="s">
        <v>9</v>
      </c>
      <c r="D15" t="s">
        <v>9</v>
      </c>
      <c r="E15" t="s">
        <v>9</v>
      </c>
      <c r="F15">
        <v>-1.4499999999999999E-3</v>
      </c>
      <c r="G15">
        <v>1.2021500000000001</v>
      </c>
      <c r="H15">
        <v>0</v>
      </c>
      <c r="I15">
        <v>0</v>
      </c>
    </row>
    <row r="16" spans="1:9">
      <c r="A16" s="9">
        <v>43638</v>
      </c>
      <c r="B16" t="s">
        <v>9</v>
      </c>
      <c r="C16" t="s">
        <v>9</v>
      </c>
      <c r="D16" t="s">
        <v>9</v>
      </c>
      <c r="E16" t="s">
        <v>9</v>
      </c>
      <c r="F16">
        <v>-1.5E-3</v>
      </c>
      <c r="G16">
        <v>1.20885</v>
      </c>
      <c r="H16">
        <v>0</v>
      </c>
      <c r="I16">
        <v>0</v>
      </c>
    </row>
    <row r="17" spans="1:14">
      <c r="A17" s="9">
        <v>43730</v>
      </c>
      <c r="B17" t="s">
        <v>9</v>
      </c>
      <c r="C17" t="s">
        <v>9</v>
      </c>
      <c r="D17" t="s">
        <v>9</v>
      </c>
      <c r="E17" t="s">
        <v>9</v>
      </c>
      <c r="F17" s="9">
        <v>-1.5E-3</v>
      </c>
      <c r="G17">
        <v>1.2161</v>
      </c>
      <c r="H17">
        <v>0</v>
      </c>
      <c r="I17">
        <v>0</v>
      </c>
      <c r="M17" s="10"/>
      <c r="N17" s="10"/>
    </row>
    <row r="18" spans="1:14">
      <c r="A18" s="9">
        <v>43821</v>
      </c>
      <c r="B18" t="s">
        <v>9</v>
      </c>
      <c r="C18" t="s">
        <v>9</v>
      </c>
      <c r="D18" t="s">
        <v>9</v>
      </c>
      <c r="E18" t="s">
        <v>9</v>
      </c>
      <c r="F18">
        <v>-1.5E-3</v>
      </c>
      <c r="G18">
        <v>1.22285</v>
      </c>
      <c r="H18">
        <v>0</v>
      </c>
      <c r="I18">
        <v>0</v>
      </c>
      <c r="M18" s="10"/>
      <c r="N18" s="10"/>
    </row>
    <row r="19" spans="1:14">
      <c r="A19" s="9">
        <v>43547</v>
      </c>
      <c r="B19" t="s">
        <v>9</v>
      </c>
      <c r="C19" t="s">
        <v>9</v>
      </c>
      <c r="D19" t="s">
        <v>9</v>
      </c>
      <c r="E19" t="s">
        <v>9</v>
      </c>
      <c r="F19" s="9">
        <v>-1.5E-3</v>
      </c>
      <c r="G19">
        <v>1.22905</v>
      </c>
      <c r="H19">
        <v>0</v>
      </c>
      <c r="I19">
        <v>0</v>
      </c>
      <c r="M19" s="10"/>
    </row>
    <row r="20" spans="1:14">
      <c r="A20" s="9">
        <v>43639</v>
      </c>
      <c r="B20" t="s">
        <v>9</v>
      </c>
      <c r="C20" t="s">
        <v>9</v>
      </c>
      <c r="D20" t="s">
        <v>9</v>
      </c>
      <c r="E20" t="s">
        <v>9</v>
      </c>
      <c r="F20" s="9">
        <v>-1.6000000000000001E-3</v>
      </c>
      <c r="G20">
        <v>1.2362500000000001</v>
      </c>
      <c r="H20">
        <v>0</v>
      </c>
      <c r="I20">
        <v>0</v>
      </c>
      <c r="M20" s="10"/>
      <c r="N20" s="10"/>
    </row>
    <row r="21" spans="1:14">
      <c r="A21" s="9">
        <v>43731</v>
      </c>
      <c r="B21" t="s">
        <v>9</v>
      </c>
      <c r="C21" t="s">
        <v>9</v>
      </c>
      <c r="D21" t="s">
        <v>9</v>
      </c>
      <c r="E21" t="s">
        <v>9</v>
      </c>
      <c r="F21" s="9">
        <v>-1.5499999999999999E-3</v>
      </c>
      <c r="G21">
        <v>1.2430000000000001</v>
      </c>
      <c r="H21">
        <v>0</v>
      </c>
      <c r="I21">
        <v>0</v>
      </c>
    </row>
    <row r="22" spans="1:14">
      <c r="A22" s="9">
        <v>43822</v>
      </c>
      <c r="B22" t="s">
        <v>9</v>
      </c>
      <c r="C22" t="s">
        <v>9</v>
      </c>
      <c r="D22" t="s">
        <v>9</v>
      </c>
      <c r="E22" t="s">
        <v>9</v>
      </c>
      <c r="F22" s="9">
        <v>-1.6000000000000001E-3</v>
      </c>
      <c r="G22">
        <v>1.2497</v>
      </c>
      <c r="H22">
        <v>0</v>
      </c>
      <c r="I22">
        <v>0</v>
      </c>
      <c r="N22" s="10"/>
    </row>
    <row r="23" spans="1:14">
      <c r="A23" s="9">
        <v>43548</v>
      </c>
      <c r="B23" t="s">
        <v>9</v>
      </c>
      <c r="C23" t="s">
        <v>9</v>
      </c>
      <c r="D23" t="s">
        <v>9</v>
      </c>
      <c r="E23" t="s">
        <v>9</v>
      </c>
      <c r="F23" s="9">
        <v>-1.6000000000000001E-3</v>
      </c>
      <c r="G23">
        <v>1.2564500000000001</v>
      </c>
      <c r="H23">
        <v>0</v>
      </c>
      <c r="I23">
        <v>0</v>
      </c>
      <c r="N23" s="10"/>
    </row>
    <row r="24" spans="1:14">
      <c r="A24" s="9">
        <v>43640</v>
      </c>
      <c r="B24" t="s">
        <v>9</v>
      </c>
      <c r="C24" t="s">
        <v>9</v>
      </c>
      <c r="D24" t="s">
        <v>9</v>
      </c>
      <c r="E24" t="s">
        <v>9</v>
      </c>
      <c r="F24" s="9">
        <v>-1.65E-3</v>
      </c>
      <c r="G24">
        <v>1.26315</v>
      </c>
      <c r="H24">
        <v>0</v>
      </c>
      <c r="I24">
        <v>0</v>
      </c>
    </row>
    <row r="25" spans="1:14">
      <c r="A25" t="s">
        <v>10</v>
      </c>
      <c r="F25" s="9"/>
      <c r="H25" s="10">
        <v>105661</v>
      </c>
      <c r="I25" s="10">
        <v>528564</v>
      </c>
    </row>
    <row r="26" spans="1:14">
      <c r="A26" s="51">
        <v>2</v>
      </c>
      <c r="B26">
        <v>0</v>
      </c>
      <c r="C26">
        <v>1</v>
      </c>
      <c r="D26">
        <v>9</v>
      </c>
      <c r="E26">
        <v>0</v>
      </c>
      <c r="F26" s="51">
        <v>7</v>
      </c>
      <c r="G26">
        <v>1</v>
      </c>
      <c r="H26" s="10">
        <v>5</v>
      </c>
      <c r="I26" s="10"/>
    </row>
    <row r="27" spans="1:14">
      <c r="F27" s="9"/>
    </row>
    <row r="28" spans="1:14">
      <c r="F28" s="9"/>
    </row>
    <row r="29" spans="1:14">
      <c r="F29" s="9"/>
    </row>
    <row r="30" spans="1:14">
      <c r="F30" s="9"/>
    </row>
    <row r="31" spans="1:14">
      <c r="F31" s="9"/>
    </row>
    <row r="32" spans="1:14">
      <c r="F32" s="9"/>
    </row>
    <row r="33" spans="6:14">
      <c r="F33" s="9"/>
    </row>
    <row r="34" spans="6:14">
      <c r="F34" s="9"/>
    </row>
    <row r="35" spans="6:14">
      <c r="F35" s="9"/>
    </row>
    <row r="36" spans="6:14">
      <c r="F36" s="9"/>
    </row>
    <row r="37" spans="6:14">
      <c r="F37" s="9"/>
    </row>
    <row r="38" spans="6:14">
      <c r="F38" s="9"/>
    </row>
    <row r="39" spans="6:14">
      <c r="F39" s="9"/>
    </row>
    <row r="40" spans="6:14">
      <c r="F40" s="9"/>
      <c r="M40" s="10"/>
      <c r="N40" s="10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E3" sqref="E3"/>
    </sheetView>
  </sheetViews>
  <sheetFormatPr defaultRowHeight="15"/>
  <cols>
    <col min="1" max="1" width="7.875" bestFit="1" customWidth="1"/>
    <col min="2" max="2" width="8.5" bestFit="1" customWidth="1"/>
    <col min="3" max="3" width="9.375" bestFit="1" customWidth="1"/>
    <col min="4" max="5" width="9.5" bestFit="1" customWidth="1"/>
    <col min="6" max="6" width="9.25" bestFit="1" customWidth="1"/>
    <col min="7" max="7" width="8.5" bestFit="1" customWidth="1"/>
    <col min="8" max="8" width="8" bestFit="1" customWidth="1"/>
    <col min="9" max="9" width="12.375" bestFit="1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 s="9">
        <v>43696</v>
      </c>
      <c r="B2">
        <v>1.1289499999999999</v>
      </c>
      <c r="C2">
        <v>1.1293</v>
      </c>
      <c r="D2">
        <v>1.1234500000000001</v>
      </c>
      <c r="E2">
        <v>1.12395</v>
      </c>
      <c r="F2">
        <v>-5.3499999999999997E-3</v>
      </c>
      <c r="G2">
        <v>1.1237999999999999</v>
      </c>
      <c r="H2" s="10">
        <v>774</v>
      </c>
      <c r="I2" s="10">
        <v>961</v>
      </c>
    </row>
    <row r="3" spans="1:9">
      <c r="A3" s="9">
        <v>43727</v>
      </c>
      <c r="B3">
        <v>1.1315500000000001</v>
      </c>
      <c r="C3">
        <v>1.13185</v>
      </c>
      <c r="D3">
        <v>1.12575</v>
      </c>
      <c r="E3">
        <v>1.1265499999999999</v>
      </c>
      <c r="F3">
        <v>-5.4000000000000003E-3</v>
      </c>
      <c r="G3">
        <v>1.1262000000000001</v>
      </c>
      <c r="H3" s="10">
        <v>150594</v>
      </c>
      <c r="I3" s="10">
        <v>514887</v>
      </c>
    </row>
    <row r="4" spans="1:9">
      <c r="A4" s="9">
        <v>43757</v>
      </c>
      <c r="B4">
        <v>1.1326000000000001</v>
      </c>
      <c r="C4">
        <v>1.1326000000000001</v>
      </c>
      <c r="D4">
        <v>1.12835</v>
      </c>
      <c r="E4">
        <v>1.12835</v>
      </c>
      <c r="F4">
        <v>-5.4000000000000003E-3</v>
      </c>
      <c r="G4">
        <v>1.1286499999999999</v>
      </c>
      <c r="H4" s="10">
        <v>187</v>
      </c>
      <c r="I4" s="10">
        <v>825</v>
      </c>
    </row>
    <row r="5" spans="1:9">
      <c r="A5" s="9">
        <v>43788</v>
      </c>
      <c r="B5" t="s">
        <v>9</v>
      </c>
      <c r="C5" t="s">
        <v>9</v>
      </c>
      <c r="D5" t="s">
        <v>9</v>
      </c>
      <c r="E5" t="s">
        <v>9</v>
      </c>
      <c r="F5">
        <v>-5.5500000000000002E-3</v>
      </c>
      <c r="G5">
        <v>1.1315999999999999</v>
      </c>
      <c r="H5" s="10">
        <v>0</v>
      </c>
      <c r="I5" s="10">
        <v>0</v>
      </c>
    </row>
    <row r="6" spans="1:9">
      <c r="A6" s="9">
        <v>43818</v>
      </c>
      <c r="B6">
        <v>1.1393</v>
      </c>
      <c r="C6">
        <v>1.1394500000000001</v>
      </c>
      <c r="D6">
        <v>1.1334</v>
      </c>
      <c r="E6">
        <v>1.1339999999999999</v>
      </c>
      <c r="F6">
        <v>-5.45E-3</v>
      </c>
      <c r="G6">
        <v>1.13385</v>
      </c>
      <c r="H6" s="10">
        <v>377</v>
      </c>
      <c r="I6" s="10">
        <v>4738</v>
      </c>
    </row>
    <row r="7" spans="1:9">
      <c r="A7" s="9">
        <v>43544</v>
      </c>
      <c r="B7">
        <v>1.1469</v>
      </c>
      <c r="C7">
        <v>1.1471</v>
      </c>
      <c r="D7">
        <v>1.1415</v>
      </c>
      <c r="E7">
        <v>1.1420999999999999</v>
      </c>
      <c r="F7">
        <v>-5.3499999999999997E-3</v>
      </c>
      <c r="G7">
        <v>1.1418999999999999</v>
      </c>
      <c r="H7">
        <v>44</v>
      </c>
      <c r="I7" s="10">
        <v>7807</v>
      </c>
    </row>
    <row r="8" spans="1:9">
      <c r="A8" s="9">
        <v>43636</v>
      </c>
      <c r="B8">
        <v>1.1548</v>
      </c>
      <c r="C8">
        <v>1.1548</v>
      </c>
      <c r="D8">
        <v>1.1505000000000001</v>
      </c>
      <c r="E8">
        <v>1.1505000000000001</v>
      </c>
      <c r="F8">
        <v>-5.3E-3</v>
      </c>
      <c r="G8">
        <v>1.1491</v>
      </c>
      <c r="H8">
        <v>54</v>
      </c>
      <c r="I8" s="10">
        <v>891</v>
      </c>
    </row>
    <row r="9" spans="1:9">
      <c r="A9" s="9">
        <v>43728</v>
      </c>
      <c r="B9" t="s">
        <v>9</v>
      </c>
      <c r="C9" t="s">
        <v>66</v>
      </c>
      <c r="D9" t="s">
        <v>67</v>
      </c>
      <c r="E9" t="s">
        <v>67</v>
      </c>
      <c r="F9">
        <v>-5.1500000000000001E-3</v>
      </c>
      <c r="G9">
        <v>1.15615</v>
      </c>
      <c r="H9">
        <v>0</v>
      </c>
      <c r="I9">
        <v>143</v>
      </c>
    </row>
    <row r="10" spans="1:9">
      <c r="A10" s="9">
        <v>43819</v>
      </c>
      <c r="B10" t="s">
        <v>9</v>
      </c>
      <c r="C10" t="s">
        <v>9</v>
      </c>
      <c r="D10" t="s">
        <v>68</v>
      </c>
      <c r="E10" t="s">
        <v>68</v>
      </c>
      <c r="F10">
        <v>-5.1000000000000004E-3</v>
      </c>
      <c r="G10">
        <v>1.1630499999999999</v>
      </c>
      <c r="H10">
        <v>0</v>
      </c>
      <c r="I10">
        <v>108</v>
      </c>
    </row>
    <row r="11" spans="1:9">
      <c r="A11" s="9">
        <v>43545</v>
      </c>
      <c r="B11" t="s">
        <v>9</v>
      </c>
      <c r="C11" t="s">
        <v>9</v>
      </c>
      <c r="D11" t="s">
        <v>9</v>
      </c>
      <c r="E11" t="s">
        <v>9</v>
      </c>
      <c r="F11">
        <v>-5.0499999999999998E-3</v>
      </c>
      <c r="G11">
        <v>1.17</v>
      </c>
      <c r="H11">
        <v>0</v>
      </c>
      <c r="I11">
        <v>0</v>
      </c>
    </row>
    <row r="12" spans="1:9">
      <c r="A12" s="9">
        <v>43637</v>
      </c>
      <c r="B12" t="s">
        <v>9</v>
      </c>
      <c r="C12" t="s">
        <v>9</v>
      </c>
      <c r="D12" t="s">
        <v>9</v>
      </c>
      <c r="E12" t="s">
        <v>9</v>
      </c>
      <c r="F12">
        <v>-5.0000000000000001E-3</v>
      </c>
      <c r="G12">
        <v>1.1769000000000001</v>
      </c>
      <c r="H12">
        <v>0</v>
      </c>
      <c r="I12">
        <v>0</v>
      </c>
    </row>
    <row r="13" spans="1:9">
      <c r="A13" s="9">
        <v>43729</v>
      </c>
      <c r="B13" t="s">
        <v>9</v>
      </c>
      <c r="C13" t="s">
        <v>9</v>
      </c>
      <c r="D13" t="s">
        <v>9</v>
      </c>
      <c r="E13" t="s">
        <v>9</v>
      </c>
      <c r="F13">
        <v>-4.8999999999999998E-3</v>
      </c>
      <c r="G13">
        <v>1.1838</v>
      </c>
      <c r="H13">
        <v>0</v>
      </c>
      <c r="I13">
        <v>0</v>
      </c>
    </row>
    <row r="14" spans="1:9">
      <c r="A14" s="9">
        <v>43820</v>
      </c>
      <c r="B14" t="s">
        <v>9</v>
      </c>
      <c r="C14" t="s">
        <v>9</v>
      </c>
      <c r="D14" t="s">
        <v>9</v>
      </c>
      <c r="E14" t="s">
        <v>9</v>
      </c>
      <c r="F14">
        <v>-4.7499999999999999E-3</v>
      </c>
      <c r="G14">
        <v>1.19065</v>
      </c>
      <c r="H14">
        <v>0</v>
      </c>
      <c r="I14">
        <v>0</v>
      </c>
    </row>
    <row r="15" spans="1:9">
      <c r="A15" s="9">
        <v>43546</v>
      </c>
      <c r="B15" t="s">
        <v>9</v>
      </c>
      <c r="C15" t="s">
        <v>9</v>
      </c>
      <c r="D15" t="s">
        <v>9</v>
      </c>
      <c r="E15" t="s">
        <v>9</v>
      </c>
      <c r="F15">
        <v>-4.5999999999999999E-3</v>
      </c>
      <c r="G15">
        <v>1.1975499999999999</v>
      </c>
      <c r="H15">
        <v>0</v>
      </c>
      <c r="I15">
        <v>0</v>
      </c>
    </row>
    <row r="16" spans="1:9">
      <c r="A16" s="9">
        <v>43638</v>
      </c>
      <c r="B16" t="s">
        <v>9</v>
      </c>
      <c r="C16" t="s">
        <v>9</v>
      </c>
      <c r="D16" t="s">
        <v>9</v>
      </c>
      <c r="E16" t="s">
        <v>9</v>
      </c>
      <c r="F16">
        <v>-4.4000000000000003E-3</v>
      </c>
      <c r="G16">
        <v>1.20445</v>
      </c>
      <c r="H16">
        <v>0</v>
      </c>
      <c r="I16">
        <v>0</v>
      </c>
    </row>
    <row r="17" spans="1:9">
      <c r="A17" s="9">
        <v>43730</v>
      </c>
      <c r="B17" t="s">
        <v>9</v>
      </c>
      <c r="C17" t="s">
        <v>9</v>
      </c>
      <c r="D17" t="s">
        <v>9</v>
      </c>
      <c r="E17" t="s">
        <v>9</v>
      </c>
      <c r="F17">
        <v>-4.2500000000000003E-3</v>
      </c>
      <c r="G17">
        <v>1.2118500000000001</v>
      </c>
      <c r="H17">
        <v>0</v>
      </c>
      <c r="I17">
        <v>0</v>
      </c>
    </row>
    <row r="18" spans="1:9">
      <c r="A18" s="9">
        <v>43821</v>
      </c>
      <c r="B18" t="s">
        <v>9</v>
      </c>
      <c r="C18" t="s">
        <v>9</v>
      </c>
      <c r="D18" t="s">
        <v>9</v>
      </c>
      <c r="E18" t="s">
        <v>9</v>
      </c>
      <c r="F18">
        <v>-4.1000000000000003E-3</v>
      </c>
      <c r="G18">
        <v>1.21875</v>
      </c>
      <c r="H18">
        <v>0</v>
      </c>
      <c r="I18">
        <v>0</v>
      </c>
    </row>
    <row r="19" spans="1:9">
      <c r="A19" s="9">
        <v>43547</v>
      </c>
      <c r="B19" t="s">
        <v>9</v>
      </c>
      <c r="C19" t="s">
        <v>9</v>
      </c>
      <c r="D19" t="s">
        <v>9</v>
      </c>
      <c r="E19" t="s">
        <v>9</v>
      </c>
      <c r="F19">
        <v>-3.9500000000000004E-3</v>
      </c>
      <c r="G19">
        <v>1.2251000000000001</v>
      </c>
      <c r="H19">
        <v>0</v>
      </c>
      <c r="I19">
        <v>0</v>
      </c>
    </row>
    <row r="20" spans="1:9">
      <c r="A20" s="9">
        <v>43639</v>
      </c>
      <c r="B20" t="s">
        <v>9</v>
      </c>
      <c r="C20" t="s">
        <v>9</v>
      </c>
      <c r="D20" t="s">
        <v>9</v>
      </c>
      <c r="E20" t="s">
        <v>9</v>
      </c>
      <c r="F20">
        <v>-3.7499999999999999E-3</v>
      </c>
      <c r="G20">
        <v>1.2324999999999999</v>
      </c>
      <c r="H20">
        <v>0</v>
      </c>
      <c r="I20">
        <v>0</v>
      </c>
    </row>
    <row r="21" spans="1:9">
      <c r="A21" s="9">
        <v>43731</v>
      </c>
      <c r="B21" t="s">
        <v>9</v>
      </c>
      <c r="C21" t="s">
        <v>9</v>
      </c>
      <c r="D21" t="s">
        <v>9</v>
      </c>
      <c r="E21" t="s">
        <v>9</v>
      </c>
      <c r="F21">
        <v>-3.65E-3</v>
      </c>
      <c r="G21">
        <v>1.23935</v>
      </c>
      <c r="H21">
        <v>0</v>
      </c>
      <c r="I21">
        <v>0</v>
      </c>
    </row>
    <row r="22" spans="1:9">
      <c r="A22" s="9">
        <v>43822</v>
      </c>
      <c r="B22" t="s">
        <v>9</v>
      </c>
      <c r="C22" t="s">
        <v>9</v>
      </c>
      <c r="D22" t="s">
        <v>9</v>
      </c>
      <c r="E22" t="s">
        <v>9</v>
      </c>
      <c r="F22">
        <v>-3.4499999999999999E-3</v>
      </c>
      <c r="G22">
        <v>1.2462500000000001</v>
      </c>
      <c r="H22">
        <v>0</v>
      </c>
      <c r="I22">
        <v>0</v>
      </c>
    </row>
    <row r="23" spans="1:9">
      <c r="A23" s="9">
        <v>43548</v>
      </c>
      <c r="B23" t="s">
        <v>9</v>
      </c>
      <c r="C23" t="s">
        <v>9</v>
      </c>
      <c r="D23" t="s">
        <v>9</v>
      </c>
      <c r="E23" t="s">
        <v>9</v>
      </c>
      <c r="F23">
        <v>-3.3E-3</v>
      </c>
      <c r="G23">
        <v>1.25315</v>
      </c>
      <c r="H23">
        <v>0</v>
      </c>
      <c r="I23">
        <v>0</v>
      </c>
    </row>
    <row r="24" spans="1:9">
      <c r="A24" s="9">
        <v>43640</v>
      </c>
      <c r="B24" t="s">
        <v>9</v>
      </c>
      <c r="C24" t="s">
        <v>9</v>
      </c>
      <c r="D24" t="s">
        <v>9</v>
      </c>
      <c r="E24" t="s">
        <v>9</v>
      </c>
      <c r="F24">
        <v>-3.15E-3</v>
      </c>
      <c r="G24">
        <v>1.26</v>
      </c>
      <c r="H24">
        <v>0</v>
      </c>
      <c r="I24">
        <v>0</v>
      </c>
    </row>
    <row r="25" spans="1:9">
      <c r="A25" t="s">
        <v>10</v>
      </c>
      <c r="H25" s="10">
        <v>152030</v>
      </c>
      <c r="I25" s="10">
        <v>530360</v>
      </c>
    </row>
    <row r="26" spans="1:9">
      <c r="A26" s="51">
        <v>2</v>
      </c>
      <c r="B26">
        <v>0</v>
      </c>
      <c r="C26">
        <v>1</v>
      </c>
      <c r="D26">
        <v>9</v>
      </c>
      <c r="E26">
        <v>0</v>
      </c>
      <c r="F26">
        <v>7</v>
      </c>
      <c r="G26">
        <v>1</v>
      </c>
      <c r="H26" s="10">
        <v>6</v>
      </c>
      <c r="I26" s="10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E3" sqref="E3"/>
    </sheetView>
  </sheetViews>
  <sheetFormatPr defaultRowHeight="15"/>
  <cols>
    <col min="1" max="1" width="7.875" bestFit="1" customWidth="1"/>
    <col min="2" max="2" width="8.5" bestFit="1" customWidth="1"/>
    <col min="3" max="3" width="9.375" bestFit="1" customWidth="1"/>
    <col min="4" max="5" width="9.5" bestFit="1" customWidth="1"/>
    <col min="6" max="7" width="8.5" bestFit="1" customWidth="1"/>
    <col min="8" max="8" width="8" bestFit="1" customWidth="1"/>
    <col min="9" max="9" width="12.375" bestFit="1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 s="9">
        <v>43696</v>
      </c>
      <c r="B2">
        <v>1.1240000000000001</v>
      </c>
      <c r="C2">
        <v>1.1262000000000001</v>
      </c>
      <c r="D2">
        <v>1.1231500000000001</v>
      </c>
      <c r="E2">
        <v>1.1253500000000001</v>
      </c>
      <c r="F2">
        <v>1.5E-3</v>
      </c>
      <c r="G2">
        <v>1.1253</v>
      </c>
      <c r="H2" s="10">
        <v>495</v>
      </c>
      <c r="I2" s="10">
        <v>835</v>
      </c>
    </row>
    <row r="3" spans="1:9">
      <c r="A3" s="9">
        <v>43727</v>
      </c>
      <c r="B3">
        <v>1.12645</v>
      </c>
      <c r="C3">
        <v>1.1288</v>
      </c>
      <c r="D3">
        <v>1.1254</v>
      </c>
      <c r="E3" t="s">
        <v>77</v>
      </c>
      <c r="F3">
        <v>1.5E-3</v>
      </c>
      <c r="G3">
        <v>1.1276999999999999</v>
      </c>
      <c r="H3" s="10">
        <v>118045</v>
      </c>
      <c r="I3" s="10">
        <v>520406</v>
      </c>
    </row>
    <row r="4" spans="1:9">
      <c r="A4" s="9">
        <v>43757</v>
      </c>
      <c r="B4">
        <v>1.1279999999999999</v>
      </c>
      <c r="C4" t="s">
        <v>78</v>
      </c>
      <c r="D4">
        <v>1.1279999999999999</v>
      </c>
      <c r="E4" t="s">
        <v>78</v>
      </c>
      <c r="F4">
        <v>1.5E-3</v>
      </c>
      <c r="G4">
        <v>1.13015</v>
      </c>
      <c r="H4" s="10">
        <v>439</v>
      </c>
      <c r="I4" s="10">
        <v>878</v>
      </c>
    </row>
    <row r="5" spans="1:9">
      <c r="A5" s="9">
        <v>43788</v>
      </c>
      <c r="B5" t="s">
        <v>9</v>
      </c>
      <c r="C5" t="s">
        <v>79</v>
      </c>
      <c r="D5" t="s">
        <v>9</v>
      </c>
      <c r="E5" t="s">
        <v>79</v>
      </c>
      <c r="F5">
        <v>1.5E-3</v>
      </c>
      <c r="G5">
        <v>1.1331</v>
      </c>
      <c r="H5" s="10">
        <v>0</v>
      </c>
      <c r="I5" s="10">
        <v>0</v>
      </c>
    </row>
    <row r="6" spans="1:9">
      <c r="A6" s="9">
        <v>43818</v>
      </c>
      <c r="B6">
        <v>1.13425</v>
      </c>
      <c r="C6" t="s">
        <v>80</v>
      </c>
      <c r="D6" t="s">
        <v>81</v>
      </c>
      <c r="E6">
        <v>1.1354500000000001</v>
      </c>
      <c r="F6">
        <v>1.5499999999999999E-3</v>
      </c>
      <c r="G6">
        <v>1.1354</v>
      </c>
      <c r="H6" s="10">
        <v>469</v>
      </c>
      <c r="I6" s="10">
        <v>4760</v>
      </c>
    </row>
    <row r="7" spans="1:9">
      <c r="A7" s="9">
        <v>43544</v>
      </c>
      <c r="B7">
        <v>1.14245</v>
      </c>
      <c r="C7">
        <v>1.1440999999999999</v>
      </c>
      <c r="D7">
        <v>1.14245</v>
      </c>
      <c r="E7">
        <v>1.14385</v>
      </c>
      <c r="F7">
        <v>1.5499999999999999E-3</v>
      </c>
      <c r="G7">
        <v>1.1434500000000001</v>
      </c>
      <c r="H7">
        <v>42</v>
      </c>
      <c r="I7" s="10">
        <v>7811</v>
      </c>
    </row>
    <row r="8" spans="1:9">
      <c r="A8" s="9">
        <v>43636</v>
      </c>
      <c r="B8">
        <v>1.1495500000000001</v>
      </c>
      <c r="C8">
        <v>1.1495500000000001</v>
      </c>
      <c r="D8">
        <v>1.149</v>
      </c>
      <c r="E8">
        <v>1.149</v>
      </c>
      <c r="F8">
        <v>1.5499999999999999E-3</v>
      </c>
      <c r="G8">
        <v>1.15065</v>
      </c>
      <c r="H8">
        <v>2</v>
      </c>
      <c r="I8" s="10">
        <v>907</v>
      </c>
    </row>
    <row r="9" spans="1:9">
      <c r="A9" s="9">
        <v>43728</v>
      </c>
      <c r="B9">
        <v>1.1585000000000001</v>
      </c>
      <c r="C9">
        <v>1.1585000000000001</v>
      </c>
      <c r="D9" t="s">
        <v>82</v>
      </c>
      <c r="E9" t="s">
        <v>82</v>
      </c>
      <c r="F9">
        <v>1.4499999999999999E-3</v>
      </c>
      <c r="G9">
        <v>1.1576</v>
      </c>
      <c r="H9">
        <v>1</v>
      </c>
      <c r="I9">
        <v>143</v>
      </c>
    </row>
    <row r="10" spans="1:9">
      <c r="A10" s="9">
        <v>43819</v>
      </c>
      <c r="B10" t="s">
        <v>9</v>
      </c>
      <c r="C10" t="s">
        <v>9</v>
      </c>
      <c r="D10" t="s">
        <v>9</v>
      </c>
      <c r="E10" t="s">
        <v>9</v>
      </c>
      <c r="F10">
        <v>1.4E-3</v>
      </c>
      <c r="G10">
        <v>1.16445</v>
      </c>
      <c r="H10">
        <v>0</v>
      </c>
      <c r="I10">
        <v>108</v>
      </c>
    </row>
    <row r="11" spans="1:9">
      <c r="A11" s="9">
        <v>43545</v>
      </c>
      <c r="B11" t="s">
        <v>9</v>
      </c>
      <c r="C11" t="s">
        <v>9</v>
      </c>
      <c r="D11" t="s">
        <v>9</v>
      </c>
      <c r="E11" t="s">
        <v>9</v>
      </c>
      <c r="F11">
        <v>1.3500000000000001E-3</v>
      </c>
      <c r="G11">
        <v>1.1713499999999999</v>
      </c>
      <c r="H11">
        <v>0</v>
      </c>
      <c r="I11">
        <v>0</v>
      </c>
    </row>
    <row r="12" spans="1:9">
      <c r="A12" s="9">
        <v>43637</v>
      </c>
      <c r="B12" t="s">
        <v>9</v>
      </c>
      <c r="C12" t="s">
        <v>9</v>
      </c>
      <c r="D12" t="s">
        <v>9</v>
      </c>
      <c r="E12" t="s">
        <v>9</v>
      </c>
      <c r="F12">
        <v>1.2999999999999999E-3</v>
      </c>
      <c r="G12">
        <v>1.1781999999999999</v>
      </c>
      <c r="H12">
        <v>0</v>
      </c>
      <c r="I12">
        <v>0</v>
      </c>
    </row>
    <row r="13" spans="1:9">
      <c r="A13" s="9">
        <v>43729</v>
      </c>
      <c r="B13" t="s">
        <v>9</v>
      </c>
      <c r="C13" t="s">
        <v>9</v>
      </c>
      <c r="D13" t="s">
        <v>9</v>
      </c>
      <c r="E13" t="s">
        <v>9</v>
      </c>
      <c r="F13">
        <v>1.25E-3</v>
      </c>
      <c r="G13">
        <v>1.1850499999999999</v>
      </c>
      <c r="H13">
        <v>0</v>
      </c>
      <c r="I13">
        <v>0</v>
      </c>
    </row>
    <row r="14" spans="1:9">
      <c r="A14" s="9">
        <v>43820</v>
      </c>
      <c r="B14" t="s">
        <v>9</v>
      </c>
      <c r="C14" t="s">
        <v>9</v>
      </c>
      <c r="D14" t="s">
        <v>9</v>
      </c>
      <c r="E14" t="s">
        <v>9</v>
      </c>
      <c r="F14">
        <v>1.25E-3</v>
      </c>
      <c r="G14">
        <v>1.1919</v>
      </c>
      <c r="H14">
        <v>0</v>
      </c>
      <c r="I14">
        <v>0</v>
      </c>
    </row>
    <row r="15" spans="1:9">
      <c r="A15" s="9">
        <v>43546</v>
      </c>
      <c r="B15" t="s">
        <v>9</v>
      </c>
      <c r="C15" t="s">
        <v>9</v>
      </c>
      <c r="D15" t="s">
        <v>9</v>
      </c>
      <c r="E15" t="s">
        <v>9</v>
      </c>
      <c r="F15">
        <v>1.15E-3</v>
      </c>
      <c r="G15">
        <v>1.1987000000000001</v>
      </c>
      <c r="H15">
        <v>0</v>
      </c>
      <c r="I15">
        <v>0</v>
      </c>
    </row>
    <row r="16" spans="1:9">
      <c r="A16" s="9">
        <v>43638</v>
      </c>
      <c r="B16" t="s">
        <v>9</v>
      </c>
      <c r="C16" t="s">
        <v>9</v>
      </c>
      <c r="D16" t="s">
        <v>9</v>
      </c>
      <c r="E16" t="s">
        <v>9</v>
      </c>
      <c r="F16">
        <v>1.1000000000000001E-3</v>
      </c>
      <c r="G16">
        <v>1.2055499999999999</v>
      </c>
      <c r="H16">
        <v>0</v>
      </c>
      <c r="I16">
        <v>0</v>
      </c>
    </row>
    <row r="17" spans="1:9">
      <c r="A17" s="9">
        <v>43730</v>
      </c>
      <c r="B17" t="s">
        <v>9</v>
      </c>
      <c r="C17" t="s">
        <v>9</v>
      </c>
      <c r="D17" t="s">
        <v>9</v>
      </c>
      <c r="E17" t="s">
        <v>9</v>
      </c>
      <c r="F17">
        <v>1.0499999999999999E-3</v>
      </c>
      <c r="G17">
        <v>1.2129000000000001</v>
      </c>
      <c r="H17">
        <v>0</v>
      </c>
      <c r="I17">
        <v>0</v>
      </c>
    </row>
    <row r="18" spans="1:9">
      <c r="A18" s="9">
        <v>43821</v>
      </c>
      <c r="B18" t="s">
        <v>9</v>
      </c>
      <c r="C18" t="s">
        <v>9</v>
      </c>
      <c r="D18" t="s">
        <v>9</v>
      </c>
      <c r="E18" t="s">
        <v>9</v>
      </c>
      <c r="F18">
        <v>1E-3</v>
      </c>
      <c r="G18">
        <v>1.2197499999999999</v>
      </c>
      <c r="H18">
        <v>0</v>
      </c>
      <c r="I18">
        <v>0</v>
      </c>
    </row>
    <row r="19" spans="1:9">
      <c r="A19" s="9">
        <v>43547</v>
      </c>
      <c r="B19" t="s">
        <v>9</v>
      </c>
      <c r="C19" t="s">
        <v>9</v>
      </c>
      <c r="D19" t="s">
        <v>9</v>
      </c>
      <c r="E19" t="s">
        <v>9</v>
      </c>
      <c r="F19">
        <v>9.5E-4</v>
      </c>
      <c r="G19">
        <v>1.2260500000000001</v>
      </c>
      <c r="H19">
        <v>0</v>
      </c>
      <c r="I19">
        <v>0</v>
      </c>
    </row>
    <row r="20" spans="1:9">
      <c r="A20" s="9">
        <v>43639</v>
      </c>
      <c r="B20" t="s">
        <v>9</v>
      </c>
      <c r="C20" t="s">
        <v>9</v>
      </c>
      <c r="D20" t="s">
        <v>9</v>
      </c>
      <c r="E20" t="s">
        <v>9</v>
      </c>
      <c r="F20">
        <v>8.9999999999999998E-4</v>
      </c>
      <c r="G20">
        <v>1.2334000000000001</v>
      </c>
      <c r="H20">
        <v>0</v>
      </c>
      <c r="I20">
        <v>0</v>
      </c>
    </row>
    <row r="21" spans="1:9">
      <c r="A21" s="9">
        <v>43731</v>
      </c>
      <c r="B21" t="s">
        <v>9</v>
      </c>
      <c r="C21" t="s">
        <v>9</v>
      </c>
      <c r="D21" t="s">
        <v>9</v>
      </c>
      <c r="E21" t="s">
        <v>9</v>
      </c>
      <c r="F21">
        <v>8.4999999999999995E-4</v>
      </c>
      <c r="G21">
        <v>1.2402</v>
      </c>
      <c r="H21">
        <v>0</v>
      </c>
      <c r="I21">
        <v>0</v>
      </c>
    </row>
    <row r="22" spans="1:9">
      <c r="A22" s="9">
        <v>43822</v>
      </c>
      <c r="B22" t="s">
        <v>9</v>
      </c>
      <c r="C22" t="s">
        <v>9</v>
      </c>
      <c r="D22" t="s">
        <v>9</v>
      </c>
      <c r="E22" t="s">
        <v>9</v>
      </c>
      <c r="F22">
        <v>8.0000000000000004E-4</v>
      </c>
      <c r="G22">
        <v>1.24705</v>
      </c>
      <c r="H22">
        <v>0</v>
      </c>
      <c r="I22">
        <v>0</v>
      </c>
    </row>
    <row r="23" spans="1:9">
      <c r="A23" s="9">
        <v>43548</v>
      </c>
      <c r="B23" t="s">
        <v>9</v>
      </c>
      <c r="C23" t="s">
        <v>9</v>
      </c>
      <c r="D23" t="s">
        <v>9</v>
      </c>
      <c r="E23" t="s">
        <v>9</v>
      </c>
      <c r="F23">
        <v>7.5000000000000002E-4</v>
      </c>
      <c r="G23">
        <v>1.2539</v>
      </c>
      <c r="H23">
        <v>0</v>
      </c>
      <c r="I23">
        <v>0</v>
      </c>
    </row>
    <row r="24" spans="1:9">
      <c r="A24" s="9">
        <v>43640</v>
      </c>
      <c r="B24" t="s">
        <v>9</v>
      </c>
      <c r="C24" t="s">
        <v>9</v>
      </c>
      <c r="D24" t="s">
        <v>9</v>
      </c>
      <c r="E24" t="s">
        <v>9</v>
      </c>
      <c r="F24">
        <v>6.9999999999999999E-4</v>
      </c>
      <c r="G24">
        <v>1.2606999999999999</v>
      </c>
      <c r="H24">
        <v>0</v>
      </c>
      <c r="I24">
        <v>0</v>
      </c>
    </row>
    <row r="25" spans="1:9">
      <c r="A25" t="s">
        <v>10</v>
      </c>
      <c r="H25" s="10">
        <v>119493</v>
      </c>
      <c r="I25" s="10">
        <v>535848</v>
      </c>
    </row>
    <row r="26" spans="1:9">
      <c r="A26" s="51">
        <v>2</v>
      </c>
      <c r="B26">
        <v>0</v>
      </c>
      <c r="C26">
        <v>1</v>
      </c>
      <c r="D26">
        <v>9</v>
      </c>
      <c r="E26">
        <v>0</v>
      </c>
      <c r="F26">
        <v>7</v>
      </c>
      <c r="G26">
        <v>1</v>
      </c>
      <c r="H26" s="10">
        <v>7</v>
      </c>
      <c r="I26" s="10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"/>
  <sheetViews>
    <sheetView workbookViewId="0">
      <selection activeCell="A3" sqref="A3:U4"/>
    </sheetView>
  </sheetViews>
  <sheetFormatPr defaultColWidth="12.125" defaultRowHeight="15"/>
  <cols>
    <col min="1" max="1" width="14.75" style="20" customWidth="1"/>
    <col min="2" max="2" width="12.125" style="20" customWidth="1"/>
    <col min="3" max="6" width="12.125" style="21" customWidth="1"/>
    <col min="7" max="7" width="14" style="22" customWidth="1"/>
    <col min="8" max="8" width="12.125" style="22" customWidth="1"/>
    <col min="9" max="9" width="9.25" style="22" customWidth="1"/>
    <col min="10" max="10" width="9.5" style="22" customWidth="1"/>
    <col min="11" max="11" width="12.125" style="25"/>
    <col min="12" max="12" width="12.125" style="26"/>
    <col min="13" max="13" width="10.875" style="23" customWidth="1"/>
    <col min="14" max="14" width="12.125" style="23"/>
    <col min="15" max="16" width="12.125" style="24"/>
    <col min="17" max="17" width="12.125" style="26"/>
    <col min="18" max="18" width="12.125" style="23"/>
    <col min="19" max="19" width="12.125" style="26"/>
    <col min="20" max="20" width="12.125" style="23"/>
    <col min="21" max="16384" width="12.125" style="2"/>
  </cols>
  <sheetData>
    <row r="1" spans="1:21" ht="16.2">
      <c r="A1" s="1" t="s">
        <v>36</v>
      </c>
      <c r="B1" s="1" t="s">
        <v>37</v>
      </c>
      <c r="C1" s="1" t="s">
        <v>11</v>
      </c>
      <c r="D1" s="3" t="s">
        <v>12</v>
      </c>
      <c r="E1" s="3" t="s">
        <v>13</v>
      </c>
      <c r="F1" s="3" t="s">
        <v>14</v>
      </c>
      <c r="G1" s="3" t="s">
        <v>15</v>
      </c>
      <c r="H1" s="4" t="s">
        <v>16</v>
      </c>
      <c r="I1" s="5" t="s">
        <v>29</v>
      </c>
      <c r="J1" s="5" t="s">
        <v>17</v>
      </c>
      <c r="K1" s="6" t="s">
        <v>18</v>
      </c>
      <c r="L1" s="7" t="s">
        <v>19</v>
      </c>
      <c r="M1" s="5" t="s">
        <v>20</v>
      </c>
      <c r="N1" s="6" t="s">
        <v>21</v>
      </c>
      <c r="O1" s="6" t="s">
        <v>22</v>
      </c>
      <c r="P1" s="6" t="s">
        <v>23</v>
      </c>
      <c r="Q1" s="13" t="s">
        <v>35</v>
      </c>
      <c r="R1" s="5" t="s">
        <v>41</v>
      </c>
      <c r="S1" s="8" t="s">
        <v>24</v>
      </c>
      <c r="T1" s="11" t="s">
        <v>25</v>
      </c>
      <c r="U1" s="2" t="s">
        <v>40</v>
      </c>
    </row>
    <row r="2" spans="1:21" ht="16.2">
      <c r="A2" s="52">
        <f>(CME_GROUP_W0!A26*1000+CME_GROUP_W0!B26*100+CME_GROUP_W0!C26*10+CME_GROUP_W0!D26)*10000+(CME_GROUP_W0!E26*10+CME_GROUP_W0!F26)*100+CME_GROUP_W0!G26*10+CME_GROUP_W0!H26</f>
        <v>20190715</v>
      </c>
      <c r="B2" s="1" t="s">
        <v>26</v>
      </c>
      <c r="C2" s="12">
        <f>CME_GROUP_W0!$A$3</f>
        <v>43696</v>
      </c>
      <c r="D2" s="3" t="str">
        <f>SUBSTITUTE(SUBSTITUTE(CME_GROUP_W0!$B$3,"A","",1),"B","",1)</f>
        <v>1.1305</v>
      </c>
      <c r="E2" s="3" t="str">
        <f>SUBSTITUTE(SUBSTITUTE(CME_GROUP_W0!$C$3,"A","",1),"B","",1)</f>
        <v>1.13135</v>
      </c>
      <c r="F2" s="3" t="str">
        <f>SUBSTITUTE(SUBSTITUTE(CME_GROUP_W0!$D$3,"A","",1),"B","",1)</f>
        <v>1.12875</v>
      </c>
      <c r="G2" s="3" t="str">
        <f>SUBSTITUTE(SUBSTITUTE(CME_GROUP_W0!$E$3,"A","",1),"B","",1)</f>
        <v>1.129</v>
      </c>
      <c r="H2" s="4">
        <f>(E2-F2)*100000</f>
        <v>260.0000000000158</v>
      </c>
      <c r="I2" s="5" t="str">
        <f>IF(E2&gt;E1,"過高","")</f>
        <v/>
      </c>
      <c r="J2" s="5" t="str">
        <f>IF(F2&lt;F1,"破低","")</f>
        <v>破低</v>
      </c>
      <c r="K2" s="6">
        <f>CME_GROUP_W0!$H$3</f>
        <v>739</v>
      </c>
      <c r="L2" s="7"/>
      <c r="M2" s="5"/>
      <c r="N2" s="6">
        <f>CME_GROUP_W1!$I$3</f>
        <v>514887</v>
      </c>
      <c r="O2" s="6">
        <f>CME_GROUP_W1!$I$6</f>
        <v>4738</v>
      </c>
      <c r="P2" s="6">
        <f>IF(CME_GROUP_W1!$A$25="Total",CME_GROUP_W1!$I$25,"NA")</f>
        <v>530360</v>
      </c>
      <c r="Q2" s="7"/>
      <c r="R2" s="5"/>
      <c r="S2" s="8"/>
      <c r="T2" s="11"/>
      <c r="U2" s="38"/>
    </row>
    <row r="3" spans="1:21" s="14" customFormat="1">
      <c r="A3" s="53">
        <f>(CME_GROUP_W1!A26*1000+CME_GROUP_W1!B26*100+CME_GROUP_W1!C26*10+CME_GROUP_W0!D26)*10000+(CME_GROUP_W1!E26*10+CME_GROUP_W1!F26)*100+CME_GROUP_W1!G26*10+CME_GROUP_W1!H26</f>
        <v>20190716</v>
      </c>
      <c r="B3" s="18" t="s">
        <v>27</v>
      </c>
      <c r="C3" s="33">
        <f>CME_GROUP_W1!$A$3</f>
        <v>43727</v>
      </c>
      <c r="D3" s="34" t="str">
        <f>SUBSTITUTE(SUBSTITUTE(CME_GROUP_W1!$B$3,"A","",1),"B","",1)</f>
        <v>1.13155</v>
      </c>
      <c r="E3" s="34" t="str">
        <f>SUBSTITUTE(SUBSTITUTE(CME_GROUP_W1!$C$3,"A","",1),"B","",1)</f>
        <v>1.13185</v>
      </c>
      <c r="F3" s="34" t="str">
        <f>SUBSTITUTE(SUBSTITUTE(CME_GROUP_W1!$D$3,"A","",1),"B","",1)</f>
        <v>1.12575</v>
      </c>
      <c r="G3" s="34" t="str">
        <f>SUBSTITUTE(SUBSTITUTE(CME_GROUP_W1!$E$3,"A","",1),"B","",1)</f>
        <v>1.12655</v>
      </c>
      <c r="H3" s="17">
        <f>(E3-F3)*100000</f>
        <v>609.99999999999943</v>
      </c>
      <c r="I3" s="18" t="str">
        <f>IF(E3&gt;E2,"過高","")</f>
        <v>過高</v>
      </c>
      <c r="J3" s="18" t="str">
        <f>IF(F3&lt;F2,"破低","")</f>
        <v>破低</v>
      </c>
      <c r="K3" s="16">
        <f>CME_GROUP_W1!$H$3</f>
        <v>150594</v>
      </c>
      <c r="L3" s="16">
        <f>K3-K2</f>
        <v>149855</v>
      </c>
      <c r="M3" s="19">
        <f>L3/K2</f>
        <v>202.7807848443843</v>
      </c>
      <c r="N3" s="6">
        <f>CME_GROUP_W2!$I$3</f>
        <v>520406</v>
      </c>
      <c r="O3" s="6">
        <f>CME_GROUP_W2!$I$6</f>
        <v>4760</v>
      </c>
      <c r="P3" s="6">
        <f>IF(CME_GROUP_W2!$A$25="Total",CME_GROUP_W2!$I$25,"NA")</f>
        <v>535848</v>
      </c>
      <c r="Q3" s="16">
        <f>P3-P2</f>
        <v>5488</v>
      </c>
      <c r="R3" s="19">
        <f>Q3/P2</f>
        <v>1.0347688362621616E-2</v>
      </c>
      <c r="S3" s="35"/>
      <c r="T3" s="35"/>
      <c r="U3" s="38">
        <f>IF(I3=0,J2,
IF(OR(AND(I3="過高",J3="破低"),AND(I3="",J3="")),U2,
IF(AND(Q3&gt;0,I3="過高"),"buy加碼",
IF(AND(Q3&lt;0,J3="破低"),"buy減碼",
IF(AND(Q3&gt;0,J3="破低"),"sell加碼",
IF(AND(Q3&lt;0,I3="過高"),"sell減碼",
""))))))</f>
        <v>0</v>
      </c>
    </row>
    <row r="4" spans="1:21">
      <c r="A4" s="53">
        <f>(CME_GROUP_W2!A26*1000+CME_GROUP_W2!B26*100+CME_GROUP_W2!C26*10+CME_GROUP_W2!D26)*10000+(CME_GROUP_W2!E26*10+CME_GROUP_W2!F26)*100+CME_GROUP_W2!G26*10+CME_GROUP_W2!H26</f>
        <v>20190717</v>
      </c>
      <c r="B4" s="18" t="s">
        <v>28</v>
      </c>
      <c r="C4" s="33">
        <f>CME_GROUP_W2!$A$3</f>
        <v>43727</v>
      </c>
      <c r="D4" s="34" t="str">
        <f>SUBSTITUTE(SUBSTITUTE(CME_GROUP_W2!$B$3,"A","",1),"B","",1)</f>
        <v>1.12645</v>
      </c>
      <c r="E4" s="34" t="str">
        <f>SUBSTITUTE(SUBSTITUTE(CME_GROUP_W2!$C$3,"A","",1),"B","",1)</f>
        <v>1.1288</v>
      </c>
      <c r="F4" s="34" t="str">
        <f>SUBSTITUTE(SUBSTITUTE(CME_GROUP_W2!$D$3,"A","",1),"B","",1)</f>
        <v>1.1254</v>
      </c>
      <c r="G4" s="34" t="str">
        <f>SUBSTITUTE(SUBSTITUTE(CME_GROUP_W2!$E$3,"A","",1),"B","",1)</f>
        <v>1.12785</v>
      </c>
      <c r="H4" s="17">
        <f>(E4-F4)*100000</f>
        <v>340.00000000000693</v>
      </c>
      <c r="I4" s="18" t="str">
        <f>IF(E4&gt;E3,"過高","")</f>
        <v/>
      </c>
      <c r="J4" s="18" t="str">
        <f>IF(F4&lt;F3,"破低","")</f>
        <v>破低</v>
      </c>
      <c r="K4" s="16">
        <f>CME_GROUP_W2!$H$3</f>
        <v>118045</v>
      </c>
      <c r="L4" s="16">
        <f>K4-K3</f>
        <v>-32549</v>
      </c>
      <c r="M4" s="19">
        <f>L4/K3</f>
        <v>-0.21613742911404174</v>
      </c>
      <c r="N4" s="16"/>
      <c r="O4" s="16"/>
      <c r="P4" s="6"/>
      <c r="Q4" s="16"/>
      <c r="R4" s="19"/>
      <c r="S4" s="35"/>
      <c r="T4" s="35"/>
      <c r="U4" s="38"/>
    </row>
    <row r="5" spans="1:21">
      <c r="A5" s="42"/>
      <c r="B5" s="28"/>
    </row>
    <row r="6" spans="1:21">
      <c r="A6" s="42"/>
      <c r="B6" s="20" t="s">
        <v>56</v>
      </c>
    </row>
    <row r="7" spans="1:21">
      <c r="B7" s="21" t="s">
        <v>57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6"/>
  <sheetViews>
    <sheetView workbookViewId="0">
      <pane ySplit="1" topLeftCell="A2" activePane="bottomLeft" state="frozen"/>
      <selection pane="bottomLeft" activeCell="A24" sqref="A24"/>
    </sheetView>
  </sheetViews>
  <sheetFormatPr defaultRowHeight="15"/>
  <cols>
    <col min="1" max="1" width="9.75" style="27" bestFit="1" customWidth="1"/>
    <col min="2" max="2" width="9.25" style="37" customWidth="1"/>
    <col min="3" max="3" width="10" style="27" customWidth="1"/>
    <col min="4" max="4" width="9.375" style="27" customWidth="1"/>
    <col min="5" max="5" width="10.5" style="27" customWidth="1"/>
    <col min="6" max="6" width="8.125" style="27" customWidth="1"/>
    <col min="7" max="7" width="9.5" style="27" customWidth="1"/>
    <col min="8" max="8" width="7.5" style="27" customWidth="1"/>
    <col min="9" max="9" width="7.625" style="27" customWidth="1"/>
    <col min="10" max="10" width="7.375" style="27" customWidth="1"/>
    <col min="11" max="11" width="8.125" style="27" customWidth="1"/>
    <col min="12" max="12" width="8.875" style="27" customWidth="1"/>
    <col min="13" max="13" width="13.25" style="27" customWidth="1"/>
    <col min="14" max="14" width="12.125" style="27" customWidth="1"/>
    <col min="15" max="17" width="9" style="27"/>
    <col min="18" max="18" width="15.75" style="27" customWidth="1"/>
    <col min="19" max="26" width="9" style="27"/>
  </cols>
  <sheetData>
    <row r="1" spans="1:26" ht="16.2">
      <c r="A1" s="1" t="s">
        <v>36</v>
      </c>
      <c r="B1" s="1" t="s">
        <v>37</v>
      </c>
      <c r="C1" s="1" t="s">
        <v>11</v>
      </c>
      <c r="D1" s="3" t="s">
        <v>12</v>
      </c>
      <c r="E1" s="3" t="s">
        <v>13</v>
      </c>
      <c r="F1" s="3" t="s">
        <v>14</v>
      </c>
      <c r="G1" s="3" t="s">
        <v>15</v>
      </c>
      <c r="H1" s="4" t="s">
        <v>16</v>
      </c>
      <c r="I1" s="5" t="s">
        <v>29</v>
      </c>
      <c r="J1" s="5" t="s">
        <v>17</v>
      </c>
      <c r="K1" s="6" t="s">
        <v>18</v>
      </c>
      <c r="L1" s="7" t="s">
        <v>19</v>
      </c>
      <c r="M1" s="5" t="s">
        <v>20</v>
      </c>
      <c r="N1" s="6" t="s">
        <v>21</v>
      </c>
      <c r="O1" s="6" t="s">
        <v>22</v>
      </c>
      <c r="P1" s="6" t="s">
        <v>23</v>
      </c>
      <c r="Q1" s="13" t="s">
        <v>35</v>
      </c>
      <c r="R1" s="5" t="s">
        <v>41</v>
      </c>
      <c r="S1" s="8" t="s">
        <v>24</v>
      </c>
      <c r="T1" s="11" t="s">
        <v>25</v>
      </c>
      <c r="U1" s="39" t="s">
        <v>40</v>
      </c>
      <c r="V1" s="29"/>
      <c r="W1" s="29"/>
      <c r="X1" s="29"/>
      <c r="Y1"/>
      <c r="Z1"/>
    </row>
    <row r="2" spans="1:26">
      <c r="A2" s="30">
        <v>43497</v>
      </c>
      <c r="B2" s="36" t="s">
        <v>39</v>
      </c>
      <c r="C2" s="36">
        <v>43543</v>
      </c>
      <c r="D2" s="29">
        <v>1.1489</v>
      </c>
      <c r="E2" s="29">
        <v>1.1530499999999999</v>
      </c>
      <c r="F2" s="29">
        <v>1.1476</v>
      </c>
      <c r="G2" s="29">
        <v>1.1500999999999999</v>
      </c>
      <c r="H2" s="29">
        <v>544.99999999999545</v>
      </c>
      <c r="I2" s="29" t="s">
        <v>31</v>
      </c>
      <c r="J2" s="29" t="s">
        <v>30</v>
      </c>
      <c r="K2" s="29">
        <v>172646</v>
      </c>
      <c r="L2" s="29"/>
      <c r="M2" s="40"/>
      <c r="N2" s="29">
        <v>507827</v>
      </c>
      <c r="O2" s="29">
        <v>9467</v>
      </c>
      <c r="P2" s="29">
        <v>526753</v>
      </c>
      <c r="Q2" s="29"/>
      <c r="R2" s="29"/>
      <c r="S2" s="29"/>
      <c r="T2" s="29"/>
      <c r="U2" s="29"/>
      <c r="V2" s="29"/>
      <c r="W2" s="29"/>
      <c r="X2" s="29"/>
      <c r="Y2"/>
      <c r="Z2"/>
    </row>
    <row r="3" spans="1:26">
      <c r="A3" s="31">
        <v>43500</v>
      </c>
      <c r="B3" s="36" t="s">
        <v>38</v>
      </c>
      <c r="C3" s="36">
        <v>43543</v>
      </c>
      <c r="D3" s="32">
        <v>1.1495500000000001</v>
      </c>
      <c r="E3" s="32">
        <v>1.1500999999999999</v>
      </c>
      <c r="F3" s="32">
        <v>1.1465000000000001</v>
      </c>
      <c r="G3" s="32">
        <v>1.1476</v>
      </c>
      <c r="H3" s="32">
        <v>359.99999999998255</v>
      </c>
      <c r="I3" s="32" t="s">
        <v>31</v>
      </c>
      <c r="J3" s="32" t="s">
        <v>30</v>
      </c>
      <c r="K3" s="32">
        <v>110219</v>
      </c>
      <c r="L3" s="32">
        <v>-62427</v>
      </c>
      <c r="M3" s="19">
        <f>L3/K2</f>
        <v>-0.36158961111175469</v>
      </c>
      <c r="N3" s="32">
        <v>503936</v>
      </c>
      <c r="O3" s="32">
        <v>9531</v>
      </c>
      <c r="P3" s="32">
        <v>522906</v>
      </c>
      <c r="Q3" s="32">
        <v>-3847</v>
      </c>
      <c r="R3" s="19">
        <f t="shared" ref="R3:R56" si="0">Q3/P2</f>
        <v>-7.3032332041772898E-3</v>
      </c>
      <c r="S3" s="29"/>
      <c r="T3" s="29"/>
      <c r="U3" s="38" t="str">
        <f>IF(I3=0,J2,
IF(OR(AND(I3="過高",J3="破低"),AND(I3="",J3="")),U2,
IF(AND(Q3&gt;0,I3="過高"),"buy加碼",
IF(AND(Q3&lt;0,J3="破低"),"buy減碼",
IF(AND(Q3&gt;0,J3="破低"),"sell加碼",
IF(AND(Q3&lt;0,I3="過高"),"sell減碼",
""))))))</f>
        <v>buy減碼</v>
      </c>
      <c r="V3" s="29"/>
      <c r="W3" s="29"/>
      <c r="X3" s="29"/>
      <c r="Y3"/>
      <c r="Z3"/>
    </row>
    <row r="4" spans="1:26">
      <c r="A4" s="30">
        <v>43501</v>
      </c>
      <c r="B4" s="36" t="s">
        <v>38</v>
      </c>
      <c r="C4" s="36">
        <v>43543</v>
      </c>
      <c r="D4" s="29">
        <v>1.1474500000000001</v>
      </c>
      <c r="E4" s="29">
        <v>1.1479999999999999</v>
      </c>
      <c r="F4" s="29">
        <v>1.1439999999999999</v>
      </c>
      <c r="G4" s="29">
        <v>1.14435</v>
      </c>
      <c r="H4" s="29">
        <v>400.00000000000034</v>
      </c>
      <c r="I4" s="29" t="s">
        <v>31</v>
      </c>
      <c r="J4" s="29" t="s">
        <v>30</v>
      </c>
      <c r="K4" s="29">
        <v>142410</v>
      </c>
      <c r="L4" s="29">
        <v>32191</v>
      </c>
      <c r="M4" s="19">
        <f t="shared" ref="M4:M48" si="1">L4/K3</f>
        <v>0.29206398170914272</v>
      </c>
      <c r="N4" s="29">
        <v>504693</v>
      </c>
      <c r="O4" s="29">
        <v>9617</v>
      </c>
      <c r="P4" s="29">
        <v>523868</v>
      </c>
      <c r="Q4" s="29">
        <v>962</v>
      </c>
      <c r="R4" s="19">
        <f t="shared" si="0"/>
        <v>1.8397188022321411E-3</v>
      </c>
      <c r="S4" s="29"/>
      <c r="T4" s="29"/>
      <c r="U4" s="38" t="str">
        <f t="shared" ref="U4:U10" si="2">IF(I4=0,J3,
IF(OR(AND(I4="過高",J4="破低"),AND(I4="",J4="")),U3,
IF(AND(Q4&gt;0,I4="過高"),"buy加碼",
IF(AND(Q4&lt;0,J4="破低"),"buy減碼",
IF(AND(Q4&gt;0,J4="破低"),"sell加碼",
IF(AND(Q4&lt;0,I4="過高"),"sell減碼",
""))))))</f>
        <v>sell加碼</v>
      </c>
      <c r="V4" s="29"/>
      <c r="W4" s="29"/>
      <c r="X4" s="29"/>
      <c r="Y4"/>
      <c r="Z4"/>
    </row>
    <row r="5" spans="1:26">
      <c r="A5" s="30">
        <v>43502</v>
      </c>
      <c r="B5" s="36" t="s">
        <v>38</v>
      </c>
      <c r="C5" s="36">
        <v>43543</v>
      </c>
      <c r="D5" s="29">
        <v>1.1443000000000001</v>
      </c>
      <c r="E5" s="29">
        <v>1.1447499999999999</v>
      </c>
      <c r="F5" s="29">
        <v>1.1399999999999999</v>
      </c>
      <c r="G5" s="29">
        <v>1.1402000000000001</v>
      </c>
      <c r="H5" s="29">
        <v>475.00000000000318</v>
      </c>
      <c r="I5" s="29" t="s">
        <v>31</v>
      </c>
      <c r="J5" s="29" t="s">
        <v>30</v>
      </c>
      <c r="K5" s="29">
        <v>126145</v>
      </c>
      <c r="L5" s="29">
        <v>-16265</v>
      </c>
      <c r="M5" s="19">
        <f t="shared" si="1"/>
        <v>-0.11421248507829507</v>
      </c>
      <c r="N5" s="29">
        <v>506595</v>
      </c>
      <c r="O5" s="29">
        <v>9670</v>
      </c>
      <c r="P5" s="29">
        <v>525799</v>
      </c>
      <c r="Q5" s="29">
        <v>1931</v>
      </c>
      <c r="R5" s="19">
        <f t="shared" si="0"/>
        <v>3.6860430490123467E-3</v>
      </c>
      <c r="S5" s="29"/>
      <c r="T5" s="29"/>
      <c r="U5" s="38" t="str">
        <f t="shared" si="2"/>
        <v>sell加碼</v>
      </c>
      <c r="V5" s="29"/>
      <c r="W5" s="29"/>
      <c r="X5" s="29"/>
      <c r="Y5"/>
      <c r="Z5"/>
    </row>
    <row r="6" spans="1:26">
      <c r="A6" s="30">
        <v>43503</v>
      </c>
      <c r="B6" s="36"/>
      <c r="C6" s="36">
        <v>43543</v>
      </c>
      <c r="D6" s="29">
        <v>1.14005</v>
      </c>
      <c r="E6" s="29">
        <v>1.1404000000000001</v>
      </c>
      <c r="F6" s="29">
        <v>1.1358999999999999</v>
      </c>
      <c r="G6" s="29">
        <v>1.1374500000000001</v>
      </c>
      <c r="H6" s="29">
        <v>450.00000000001705</v>
      </c>
      <c r="I6" s="29" t="s">
        <v>31</v>
      </c>
      <c r="J6" s="29" t="s">
        <v>30</v>
      </c>
      <c r="K6" s="29">
        <v>9818</v>
      </c>
      <c r="L6" s="29">
        <v>38490</v>
      </c>
      <c r="M6" s="19">
        <f t="shared" si="1"/>
        <v>0.30512505450077293</v>
      </c>
      <c r="N6" s="29">
        <v>513795</v>
      </c>
      <c r="O6" s="29">
        <v>9818</v>
      </c>
      <c r="P6" s="29">
        <v>533033</v>
      </c>
      <c r="Q6" s="29">
        <v>7234</v>
      </c>
      <c r="R6" s="19">
        <f t="shared" si="0"/>
        <v>1.3758109087312833E-2</v>
      </c>
      <c r="S6" s="29"/>
      <c r="T6" s="29"/>
      <c r="U6" s="38" t="str">
        <f t="shared" si="2"/>
        <v>sell加碼</v>
      </c>
      <c r="V6" s="29"/>
      <c r="W6" s="29"/>
      <c r="X6" s="29"/>
      <c r="Y6"/>
      <c r="Z6"/>
    </row>
    <row r="7" spans="1:26">
      <c r="A7" s="30">
        <v>43504</v>
      </c>
      <c r="B7" s="36"/>
      <c r="C7" s="36">
        <v>43543</v>
      </c>
      <c r="D7" s="29">
        <v>1.1373</v>
      </c>
      <c r="E7" s="29">
        <v>1.13845</v>
      </c>
      <c r="F7" s="29">
        <v>1.1354500000000001</v>
      </c>
      <c r="G7" s="29">
        <v>1.1355999999999999</v>
      </c>
      <c r="H7" s="29">
        <v>299.99999999998914</v>
      </c>
      <c r="I7" s="29" t="s">
        <v>31</v>
      </c>
      <c r="J7" s="29" t="s">
        <v>30</v>
      </c>
      <c r="K7" s="29">
        <v>9898</v>
      </c>
      <c r="L7" s="29">
        <v>-38058</v>
      </c>
      <c r="M7" s="19">
        <f t="shared" si="1"/>
        <v>-3.8763495620289263</v>
      </c>
      <c r="N7" s="29">
        <v>517235</v>
      </c>
      <c r="O7" s="29">
        <v>9898</v>
      </c>
      <c r="P7" s="29">
        <v>536659</v>
      </c>
      <c r="Q7" s="29">
        <v>3626</v>
      </c>
      <c r="R7" s="19">
        <f t="shared" si="0"/>
        <v>6.8025807032585225E-3</v>
      </c>
      <c r="S7" s="29"/>
      <c r="T7" s="29"/>
      <c r="U7" s="38" t="str">
        <f t="shared" si="2"/>
        <v>sell加碼</v>
      </c>
      <c r="V7" s="29"/>
      <c r="W7" s="29"/>
      <c r="X7" s="29"/>
      <c r="Y7"/>
      <c r="Z7"/>
    </row>
    <row r="8" spans="1:26">
      <c r="A8" s="30">
        <v>43507</v>
      </c>
      <c r="B8" s="36"/>
      <c r="C8" s="36">
        <v>43543</v>
      </c>
      <c r="D8" s="29">
        <v>1.1352500000000001</v>
      </c>
      <c r="E8" s="29">
        <v>1.1363000000000001</v>
      </c>
      <c r="F8" s="29">
        <v>1.1299999999999999</v>
      </c>
      <c r="G8" s="29">
        <v>1.1307</v>
      </c>
      <c r="H8" s="29">
        <v>630.00000000001944</v>
      </c>
      <c r="I8" s="29" t="s">
        <v>31</v>
      </c>
      <c r="J8" s="29" t="s">
        <v>30</v>
      </c>
      <c r="K8" s="29">
        <v>9954</v>
      </c>
      <c r="L8" s="29">
        <v>51292</v>
      </c>
      <c r="M8" s="19">
        <f t="shared" si="1"/>
        <v>5.1820569812083246</v>
      </c>
      <c r="N8" s="29">
        <v>520059</v>
      </c>
      <c r="O8" s="29">
        <v>9954</v>
      </c>
      <c r="P8" s="29">
        <v>539828</v>
      </c>
      <c r="Q8" s="29">
        <v>3169</v>
      </c>
      <c r="R8" s="19">
        <f t="shared" si="0"/>
        <v>5.9050533020036933E-3</v>
      </c>
      <c r="S8" s="29"/>
      <c r="T8" s="29"/>
      <c r="U8" s="38" t="str">
        <f t="shared" si="2"/>
        <v>sell加碼</v>
      </c>
      <c r="V8" s="29"/>
      <c r="W8" s="29"/>
      <c r="X8" s="29"/>
      <c r="Y8"/>
      <c r="Z8"/>
    </row>
    <row r="9" spans="1:26">
      <c r="A9" s="30">
        <v>43508</v>
      </c>
      <c r="B9" s="36"/>
      <c r="C9" s="36">
        <v>43543</v>
      </c>
      <c r="D9" s="29">
        <v>1.1308</v>
      </c>
      <c r="E9" s="29">
        <v>1.1372</v>
      </c>
      <c r="F9" s="29">
        <v>1.1289499999999999</v>
      </c>
      <c r="G9" s="29">
        <v>1.1356999999999999</v>
      </c>
      <c r="H9" s="29">
        <v>825.00000000000909</v>
      </c>
      <c r="I9" s="29" t="s">
        <v>34</v>
      </c>
      <c r="J9" s="29" t="s">
        <v>30</v>
      </c>
      <c r="K9" s="29">
        <v>10043</v>
      </c>
      <c r="L9" s="29">
        <v>12128</v>
      </c>
      <c r="M9" s="19">
        <f t="shared" si="1"/>
        <v>1.218404661442636</v>
      </c>
      <c r="N9" s="29">
        <v>519141</v>
      </c>
      <c r="O9" s="29">
        <v>10043</v>
      </c>
      <c r="P9" s="29">
        <v>538627</v>
      </c>
      <c r="Q9" s="29">
        <v>-1201</v>
      </c>
      <c r="R9" s="19">
        <f t="shared" si="0"/>
        <v>-2.2247827085664323E-3</v>
      </c>
      <c r="S9" s="29"/>
      <c r="T9" s="29"/>
      <c r="U9" s="38" t="str">
        <f t="shared" si="2"/>
        <v>sell加碼</v>
      </c>
      <c r="V9" s="29"/>
      <c r="W9" s="29"/>
      <c r="X9" s="29"/>
      <c r="Y9"/>
      <c r="Z9"/>
    </row>
    <row r="10" spans="1:26">
      <c r="A10" s="30">
        <v>43509</v>
      </c>
      <c r="B10" s="36"/>
      <c r="C10" s="36">
        <v>43543</v>
      </c>
      <c r="D10" s="29">
        <v>1.13595</v>
      </c>
      <c r="E10" s="29">
        <v>1.1372500000000001</v>
      </c>
      <c r="F10" s="29">
        <v>1.1291</v>
      </c>
      <c r="G10" s="29">
        <v>1.1292500000000001</v>
      </c>
      <c r="H10" s="29">
        <v>815.00000000001012</v>
      </c>
      <c r="I10" s="29" t="s">
        <v>34</v>
      </c>
      <c r="J10" s="29" t="s">
        <v>31</v>
      </c>
      <c r="K10" s="29">
        <v>9839</v>
      </c>
      <c r="L10" s="29">
        <v>-16548</v>
      </c>
      <c r="M10" s="19">
        <f t="shared" si="1"/>
        <v>-1.6477148262471373</v>
      </c>
      <c r="N10" s="29">
        <v>518647</v>
      </c>
      <c r="O10" s="29">
        <v>9839</v>
      </c>
      <c r="P10" s="29">
        <v>537982</v>
      </c>
      <c r="Q10" s="29">
        <v>-645</v>
      </c>
      <c r="R10" s="19">
        <f t="shared" si="0"/>
        <v>-1.1974891715417163E-3</v>
      </c>
      <c r="S10" s="29"/>
      <c r="T10" s="29"/>
      <c r="U10" s="38" t="str">
        <f t="shared" si="2"/>
        <v>sell減碼</v>
      </c>
      <c r="V10" s="29"/>
      <c r="W10" s="29"/>
      <c r="X10" s="29"/>
      <c r="Y10"/>
      <c r="Z10"/>
    </row>
    <row r="11" spans="1:26">
      <c r="A11" s="30">
        <v>43510</v>
      </c>
      <c r="B11" s="18" t="s">
        <v>38</v>
      </c>
      <c r="C11" s="33">
        <v>43543</v>
      </c>
      <c r="D11" s="34">
        <v>1.1284000000000001</v>
      </c>
      <c r="E11" s="34">
        <v>1.13375</v>
      </c>
      <c r="F11" s="34">
        <v>1.12765</v>
      </c>
      <c r="G11" s="34">
        <v>1.1322000000000001</v>
      </c>
      <c r="H11" s="17">
        <v>609.99999999999943</v>
      </c>
      <c r="I11" s="18" t="s">
        <v>31</v>
      </c>
      <c r="J11" s="18" t="s">
        <v>30</v>
      </c>
      <c r="K11" s="16">
        <v>191430</v>
      </c>
      <c r="L11" s="16">
        <v>17981</v>
      </c>
      <c r="M11" s="19">
        <v>0.1036673604344793</v>
      </c>
      <c r="N11" s="16">
        <v>514596</v>
      </c>
      <c r="O11" s="16">
        <v>10305</v>
      </c>
      <c r="P11" s="16">
        <v>534337</v>
      </c>
      <c r="Q11" s="16">
        <v>-3645</v>
      </c>
      <c r="R11" s="19">
        <f t="shared" si="0"/>
        <v>-6.7753196203590455E-3</v>
      </c>
      <c r="S11" s="35"/>
      <c r="T11" s="35"/>
      <c r="U11" s="38" t="s">
        <v>42</v>
      </c>
      <c r="V11" s="29"/>
      <c r="W11" s="29"/>
      <c r="X11" s="29"/>
      <c r="Y11"/>
      <c r="Z11"/>
    </row>
    <row r="12" spans="1:26">
      <c r="A12" s="30">
        <v>43511</v>
      </c>
      <c r="B12" s="36" t="s">
        <v>38</v>
      </c>
      <c r="C12" s="36">
        <v>43543</v>
      </c>
      <c r="D12" s="29">
        <v>1.1284000000000001</v>
      </c>
      <c r="E12" s="29">
        <v>1.13375</v>
      </c>
      <c r="F12" s="29">
        <v>1.12765</v>
      </c>
      <c r="G12" s="29">
        <v>1.1322000000000001</v>
      </c>
      <c r="H12" s="29">
        <v>609.99999999999943</v>
      </c>
      <c r="I12" s="29" t="s">
        <v>31</v>
      </c>
      <c r="J12" s="29" t="s">
        <v>30</v>
      </c>
      <c r="K12" s="29">
        <v>191430</v>
      </c>
      <c r="L12" s="29">
        <v>17981</v>
      </c>
      <c r="M12" s="19">
        <f t="shared" si="1"/>
        <v>9.3929896045551894E-2</v>
      </c>
      <c r="N12" s="29">
        <v>514596</v>
      </c>
      <c r="O12" s="29">
        <v>10305</v>
      </c>
      <c r="P12" s="29">
        <v>534337</v>
      </c>
      <c r="Q12" s="29">
        <v>-3645</v>
      </c>
      <c r="R12" s="19">
        <f t="shared" si="0"/>
        <v>-6.8215377187056106E-3</v>
      </c>
      <c r="S12" s="29"/>
      <c r="T12" s="29"/>
      <c r="U12" s="29" t="s">
        <v>42</v>
      </c>
      <c r="V12" s="29"/>
      <c r="W12" s="29"/>
      <c r="X12" s="29"/>
      <c r="Y12"/>
      <c r="Z12"/>
    </row>
    <row r="13" spans="1:26">
      <c r="A13" s="30">
        <v>43512</v>
      </c>
      <c r="B13" s="36" t="s">
        <v>43</v>
      </c>
      <c r="C13" s="36">
        <v>43543</v>
      </c>
      <c r="D13" s="29">
        <v>1.1319999999999999</v>
      </c>
      <c r="E13" s="29">
        <v>1.1333500000000001</v>
      </c>
      <c r="F13" s="29">
        <v>1.1261000000000001</v>
      </c>
      <c r="G13" s="29">
        <v>1.1261000000000001</v>
      </c>
      <c r="H13" s="29">
        <v>724.99999999999784</v>
      </c>
      <c r="I13" s="29" t="s">
        <v>31</v>
      </c>
      <c r="J13" s="29" t="s">
        <v>30</v>
      </c>
      <c r="K13" s="29">
        <v>181103</v>
      </c>
      <c r="L13" s="29">
        <v>-10327</v>
      </c>
      <c r="M13" s="19">
        <f t="shared" si="1"/>
        <v>-5.3946612338713888E-2</v>
      </c>
      <c r="N13" s="29"/>
      <c r="O13" s="29"/>
      <c r="P13" s="29"/>
      <c r="Q13" s="29"/>
      <c r="R13" s="19">
        <f t="shared" si="0"/>
        <v>0</v>
      </c>
      <c r="S13" s="29"/>
      <c r="T13" s="29"/>
      <c r="U13" s="29"/>
      <c r="V13" s="29"/>
      <c r="W13" s="29"/>
      <c r="X13" s="29"/>
      <c r="Y13"/>
      <c r="Z13"/>
    </row>
    <row r="14" spans="1:26">
      <c r="A14" s="30">
        <v>43513</v>
      </c>
      <c r="B14" s="36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19">
        <f t="shared" si="1"/>
        <v>0</v>
      </c>
      <c r="N14" s="29"/>
      <c r="O14" s="29"/>
      <c r="P14" s="29"/>
      <c r="Q14" s="29"/>
      <c r="R14" s="19" t="e">
        <f t="shared" si="0"/>
        <v>#DIV/0!</v>
      </c>
      <c r="S14" s="29"/>
      <c r="T14" s="29"/>
      <c r="U14" s="29"/>
      <c r="V14" s="29"/>
      <c r="W14" s="29"/>
      <c r="X14" s="29"/>
      <c r="Y14"/>
      <c r="Z14"/>
    </row>
    <row r="15" spans="1:26">
      <c r="A15" s="29"/>
      <c r="B15" s="36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19" t="e">
        <f>L15/#REF!</f>
        <v>#REF!</v>
      </c>
      <c r="N15" s="29"/>
      <c r="O15" s="29"/>
      <c r="P15" s="29"/>
      <c r="Q15" s="29"/>
      <c r="R15" s="19" t="e">
        <f>Q15/#REF!</f>
        <v>#REF!</v>
      </c>
      <c r="S15" s="29"/>
      <c r="T15" s="29"/>
      <c r="U15" s="29"/>
      <c r="V15" s="29"/>
      <c r="W15" s="29"/>
      <c r="X15" s="29"/>
    </row>
    <row r="16" spans="1:26">
      <c r="A16" s="30">
        <v>43529</v>
      </c>
      <c r="B16" s="36" t="s">
        <v>38</v>
      </c>
      <c r="C16" s="29">
        <v>43574</v>
      </c>
      <c r="D16" s="29">
        <v>1.1376999999999999</v>
      </c>
      <c r="E16" s="29">
        <v>1.1376999999999999</v>
      </c>
      <c r="F16" s="29">
        <v>1.1331</v>
      </c>
      <c r="G16" s="29" t="s">
        <v>44</v>
      </c>
      <c r="H16" s="29">
        <v>459.99999999999375</v>
      </c>
      <c r="I16" s="29" t="s">
        <v>31</v>
      </c>
      <c r="J16" s="29" t="s">
        <v>30</v>
      </c>
      <c r="K16" s="29">
        <v>2603</v>
      </c>
      <c r="L16" s="29">
        <v>-189</v>
      </c>
      <c r="M16" s="19" t="e">
        <f t="shared" si="1"/>
        <v>#DIV/0!</v>
      </c>
      <c r="N16" s="29">
        <v>1418</v>
      </c>
      <c r="O16" s="29">
        <v>1</v>
      </c>
      <c r="P16" s="29">
        <v>541753</v>
      </c>
      <c r="Q16" s="29">
        <v>7505</v>
      </c>
      <c r="R16" s="19" t="e">
        <f t="shared" si="0"/>
        <v>#DIV/0!</v>
      </c>
      <c r="S16" s="29"/>
      <c r="T16" s="29"/>
      <c r="U16" s="29" t="s">
        <v>45</v>
      </c>
      <c r="V16" s="29"/>
      <c r="W16" s="29"/>
      <c r="X16" s="29"/>
    </row>
    <row r="17" spans="1:24">
      <c r="A17" s="30">
        <v>43530</v>
      </c>
      <c r="B17" s="36" t="s">
        <v>38</v>
      </c>
      <c r="C17" s="29">
        <v>43574</v>
      </c>
      <c r="D17" s="29">
        <v>1.1343000000000001</v>
      </c>
      <c r="E17" s="29">
        <v>1.1359999999999999</v>
      </c>
      <c r="F17" s="29">
        <v>1.13235</v>
      </c>
      <c r="G17" s="29">
        <v>1.1347499999999999</v>
      </c>
      <c r="H17" s="29">
        <v>364.99999999999312</v>
      </c>
      <c r="I17" s="29" t="s">
        <v>31</v>
      </c>
      <c r="J17" s="29" t="s">
        <v>30</v>
      </c>
      <c r="K17" s="29">
        <v>625</v>
      </c>
      <c r="L17" s="29">
        <v>-1978</v>
      </c>
      <c r="M17" s="19">
        <f t="shared" si="1"/>
        <v>-0.75989243180945065</v>
      </c>
      <c r="N17" s="29">
        <v>1427</v>
      </c>
      <c r="O17" s="29">
        <v>1</v>
      </c>
      <c r="P17" s="29">
        <v>539626</v>
      </c>
      <c r="Q17" s="29">
        <v>-2127</v>
      </c>
      <c r="R17" s="19">
        <f t="shared" si="0"/>
        <v>-3.9261434639032916E-3</v>
      </c>
      <c r="S17" s="29"/>
      <c r="T17" s="29"/>
      <c r="U17" s="29" t="s">
        <v>42</v>
      </c>
      <c r="V17" s="29"/>
      <c r="W17" s="29"/>
      <c r="X17" s="29"/>
    </row>
    <row r="18" spans="1:24">
      <c r="A18" s="30">
        <v>43531</v>
      </c>
      <c r="B18" s="36" t="s">
        <v>38</v>
      </c>
      <c r="C18" s="29">
        <v>43574</v>
      </c>
      <c r="D18" s="29">
        <v>1.1347</v>
      </c>
      <c r="E18" s="29">
        <v>1.1352500000000001</v>
      </c>
      <c r="F18" s="29">
        <v>1.1214999999999999</v>
      </c>
      <c r="G18" s="29" t="s">
        <v>46</v>
      </c>
      <c r="H18" s="29">
        <v>1375.000000000015</v>
      </c>
      <c r="I18" s="29" t="s">
        <v>31</v>
      </c>
      <c r="J18" s="29" t="s">
        <v>30</v>
      </c>
      <c r="K18" s="29">
        <v>2185</v>
      </c>
      <c r="L18" s="29">
        <v>1560</v>
      </c>
      <c r="M18" s="19">
        <f t="shared" si="1"/>
        <v>2.496</v>
      </c>
      <c r="N18" s="29">
        <v>1321</v>
      </c>
      <c r="O18" s="29">
        <v>1</v>
      </c>
      <c r="P18" s="29">
        <v>549347</v>
      </c>
      <c r="Q18" s="29">
        <v>9721</v>
      </c>
      <c r="R18" s="19">
        <f t="shared" si="0"/>
        <v>1.8014328442291512E-2</v>
      </c>
      <c r="S18" s="29"/>
      <c r="T18" s="29"/>
      <c r="U18" s="29" t="s">
        <v>45</v>
      </c>
      <c r="V18" s="29"/>
      <c r="W18" s="29"/>
      <c r="X18" s="29"/>
    </row>
    <row r="19" spans="1:24">
      <c r="A19" s="30">
        <v>43532</v>
      </c>
      <c r="B19" s="36" t="s">
        <v>43</v>
      </c>
      <c r="C19" s="29">
        <v>43574</v>
      </c>
      <c r="D19" s="29">
        <v>1.1229</v>
      </c>
      <c r="E19" s="29">
        <v>1.1277999999999999</v>
      </c>
      <c r="F19" s="29">
        <v>1.1220000000000001</v>
      </c>
      <c r="G19" s="29">
        <v>1.1220000000000001</v>
      </c>
      <c r="H19" s="29">
        <v>579.99999999998056</v>
      </c>
      <c r="I19" s="29" t="s">
        <v>31</v>
      </c>
      <c r="J19" s="29" t="s">
        <v>31</v>
      </c>
      <c r="K19" s="29">
        <v>1049</v>
      </c>
      <c r="L19" s="29">
        <v>-1136</v>
      </c>
      <c r="M19" s="19">
        <f t="shared" si="1"/>
        <v>-0.51990846681922198</v>
      </c>
      <c r="N19" s="29"/>
      <c r="O19" s="29"/>
      <c r="P19" s="29"/>
      <c r="Q19" s="29"/>
      <c r="R19" s="19">
        <f t="shared" si="0"/>
        <v>0</v>
      </c>
      <c r="S19" s="29"/>
      <c r="T19" s="29"/>
      <c r="U19" s="29"/>
      <c r="V19" s="29"/>
      <c r="W19" s="29"/>
      <c r="X19" s="29"/>
    </row>
    <row r="20" spans="1:24">
      <c r="A20" s="30">
        <v>43533</v>
      </c>
      <c r="B20" s="36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19">
        <f t="shared" si="1"/>
        <v>0</v>
      </c>
      <c r="N20" s="29"/>
      <c r="O20" s="29"/>
      <c r="P20" s="29"/>
      <c r="Q20" s="29"/>
      <c r="R20" s="19" t="e">
        <f t="shared" si="0"/>
        <v>#DIV/0!</v>
      </c>
      <c r="S20" s="29"/>
      <c r="T20" s="29"/>
      <c r="U20" s="29"/>
      <c r="V20" s="29"/>
      <c r="W20" s="29"/>
      <c r="X20" s="29"/>
    </row>
    <row r="21" spans="1:24">
      <c r="A21" s="30">
        <v>43534</v>
      </c>
      <c r="B21" s="36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19" t="e">
        <f t="shared" si="1"/>
        <v>#DIV/0!</v>
      </c>
      <c r="N21" s="29"/>
      <c r="O21" s="29"/>
      <c r="P21" s="29"/>
      <c r="Q21" s="29"/>
      <c r="R21" s="19" t="e">
        <f t="shared" si="0"/>
        <v>#DIV/0!</v>
      </c>
      <c r="S21" s="29"/>
      <c r="T21" s="29"/>
      <c r="U21" s="29"/>
      <c r="V21" s="29"/>
      <c r="W21" s="29"/>
      <c r="X21" s="29"/>
    </row>
    <row r="22" spans="1:24">
      <c r="A22" s="29"/>
      <c r="B22" s="36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19" t="e">
        <f t="shared" si="1"/>
        <v>#DIV/0!</v>
      </c>
      <c r="N22" s="29"/>
      <c r="O22" s="29"/>
      <c r="P22" s="29"/>
      <c r="Q22" s="29"/>
      <c r="R22" s="19" t="e">
        <f t="shared" si="0"/>
        <v>#DIV/0!</v>
      </c>
      <c r="S22" s="29"/>
      <c r="T22" s="29"/>
      <c r="U22" s="29"/>
      <c r="V22" s="29"/>
      <c r="W22" s="29"/>
      <c r="X22" s="29"/>
    </row>
    <row r="23" spans="1:24">
      <c r="A23" s="29"/>
      <c r="B23" s="36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19" t="e">
        <f t="shared" si="1"/>
        <v>#DIV/0!</v>
      </c>
      <c r="N23" s="29"/>
      <c r="O23" s="29"/>
      <c r="P23" s="29"/>
      <c r="Q23" s="29"/>
      <c r="R23" s="19" t="e">
        <f t="shared" si="0"/>
        <v>#DIV/0!</v>
      </c>
      <c r="S23" s="29"/>
      <c r="T23" s="29"/>
      <c r="U23" s="29"/>
      <c r="V23" s="29"/>
      <c r="W23" s="29"/>
      <c r="X23" s="29"/>
    </row>
    <row r="24" spans="1:24">
      <c r="A24" s="29"/>
      <c r="B24" s="36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19" t="e">
        <f t="shared" si="1"/>
        <v>#DIV/0!</v>
      </c>
      <c r="N24" s="29"/>
      <c r="O24" s="29"/>
      <c r="P24" s="29"/>
      <c r="Q24" s="29"/>
      <c r="R24" s="19" t="e">
        <f t="shared" si="0"/>
        <v>#DIV/0!</v>
      </c>
      <c r="S24" s="29"/>
      <c r="T24" s="29"/>
      <c r="U24" s="29"/>
      <c r="V24" s="29"/>
      <c r="W24" s="29"/>
      <c r="X24" s="29"/>
    </row>
    <row r="25" spans="1:24">
      <c r="A25" s="29"/>
      <c r="B25" s="36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19" t="e">
        <f t="shared" si="1"/>
        <v>#DIV/0!</v>
      </c>
      <c r="N25" s="29"/>
      <c r="O25" s="29"/>
      <c r="P25" s="29"/>
      <c r="Q25" s="29"/>
      <c r="R25" s="19" t="e">
        <f t="shared" si="0"/>
        <v>#DIV/0!</v>
      </c>
      <c r="S25" s="29"/>
      <c r="T25" s="29"/>
      <c r="U25" s="29"/>
      <c r="V25" s="29"/>
      <c r="W25" s="29"/>
      <c r="X25" s="29"/>
    </row>
    <row r="26" spans="1:24">
      <c r="A26" s="29"/>
      <c r="B26" s="36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19" t="e">
        <f t="shared" si="1"/>
        <v>#DIV/0!</v>
      </c>
      <c r="N26" s="29"/>
      <c r="O26" s="29"/>
      <c r="P26" s="29"/>
      <c r="Q26" s="29"/>
      <c r="R26" s="19" t="e">
        <f t="shared" si="0"/>
        <v>#DIV/0!</v>
      </c>
      <c r="S26" s="29"/>
      <c r="T26" s="29"/>
      <c r="U26" s="29"/>
      <c r="V26" s="29"/>
      <c r="W26" s="29"/>
      <c r="X26" s="29"/>
    </row>
    <row r="27" spans="1:24">
      <c r="A27" s="29"/>
      <c r="B27" s="36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19" t="e">
        <f t="shared" si="1"/>
        <v>#DIV/0!</v>
      </c>
      <c r="N27" s="29"/>
      <c r="O27" s="29"/>
      <c r="P27" s="29"/>
      <c r="Q27" s="29"/>
      <c r="R27" s="19" t="e">
        <f t="shared" si="0"/>
        <v>#DIV/0!</v>
      </c>
      <c r="S27" s="29"/>
      <c r="T27" s="29"/>
      <c r="U27" s="29"/>
      <c r="V27" s="29"/>
      <c r="W27" s="29"/>
      <c r="X27" s="29"/>
    </row>
    <row r="28" spans="1:24">
      <c r="M28" s="41" t="e">
        <f t="shared" si="1"/>
        <v>#DIV/0!</v>
      </c>
      <c r="R28" s="41" t="e">
        <f t="shared" si="0"/>
        <v>#DIV/0!</v>
      </c>
    </row>
    <row r="29" spans="1:24">
      <c r="M29" s="19" t="e">
        <f t="shared" si="1"/>
        <v>#DIV/0!</v>
      </c>
      <c r="R29" s="19" t="e">
        <f t="shared" si="0"/>
        <v>#DIV/0!</v>
      </c>
    </row>
    <row r="30" spans="1:24">
      <c r="M30" s="19" t="e">
        <f t="shared" si="1"/>
        <v>#DIV/0!</v>
      </c>
      <c r="R30" s="19" t="e">
        <f t="shared" si="0"/>
        <v>#DIV/0!</v>
      </c>
    </row>
    <row r="31" spans="1:24">
      <c r="M31" s="19" t="e">
        <f t="shared" si="1"/>
        <v>#DIV/0!</v>
      </c>
      <c r="R31" s="19" t="e">
        <f t="shared" si="0"/>
        <v>#DIV/0!</v>
      </c>
    </row>
    <row r="32" spans="1:24">
      <c r="M32" s="19" t="e">
        <f t="shared" si="1"/>
        <v>#DIV/0!</v>
      </c>
      <c r="R32" s="19" t="e">
        <f t="shared" si="0"/>
        <v>#DIV/0!</v>
      </c>
    </row>
    <row r="33" spans="13:18">
      <c r="M33" s="19" t="e">
        <f t="shared" si="1"/>
        <v>#DIV/0!</v>
      </c>
      <c r="R33" s="19" t="e">
        <f t="shared" si="0"/>
        <v>#DIV/0!</v>
      </c>
    </row>
    <row r="34" spans="13:18">
      <c r="M34" s="19" t="e">
        <f t="shared" si="1"/>
        <v>#DIV/0!</v>
      </c>
      <c r="R34" s="19" t="e">
        <f t="shared" si="0"/>
        <v>#DIV/0!</v>
      </c>
    </row>
    <row r="35" spans="13:18">
      <c r="M35" s="19" t="e">
        <f t="shared" si="1"/>
        <v>#DIV/0!</v>
      </c>
      <c r="R35" s="19" t="e">
        <f t="shared" si="0"/>
        <v>#DIV/0!</v>
      </c>
    </row>
    <row r="36" spans="13:18">
      <c r="M36" s="19" t="e">
        <f t="shared" si="1"/>
        <v>#DIV/0!</v>
      </c>
      <c r="R36" s="19" t="e">
        <f t="shared" si="0"/>
        <v>#DIV/0!</v>
      </c>
    </row>
    <row r="37" spans="13:18">
      <c r="M37" s="19" t="e">
        <f t="shared" si="1"/>
        <v>#DIV/0!</v>
      </c>
      <c r="R37" s="19" t="e">
        <f t="shared" si="0"/>
        <v>#DIV/0!</v>
      </c>
    </row>
    <row r="38" spans="13:18">
      <c r="M38" s="19" t="e">
        <f t="shared" si="1"/>
        <v>#DIV/0!</v>
      </c>
      <c r="R38" s="19" t="e">
        <f t="shared" si="0"/>
        <v>#DIV/0!</v>
      </c>
    </row>
    <row r="39" spans="13:18">
      <c r="M39" s="19" t="e">
        <f t="shared" si="1"/>
        <v>#DIV/0!</v>
      </c>
      <c r="R39" s="19" t="e">
        <f t="shared" si="0"/>
        <v>#DIV/0!</v>
      </c>
    </row>
    <row r="40" spans="13:18">
      <c r="M40" s="19" t="e">
        <f t="shared" si="1"/>
        <v>#DIV/0!</v>
      </c>
      <c r="R40" s="19" t="e">
        <f t="shared" si="0"/>
        <v>#DIV/0!</v>
      </c>
    </row>
    <row r="41" spans="13:18">
      <c r="M41" s="19" t="e">
        <f t="shared" si="1"/>
        <v>#DIV/0!</v>
      </c>
      <c r="R41" s="19" t="e">
        <f t="shared" si="0"/>
        <v>#DIV/0!</v>
      </c>
    </row>
    <row r="42" spans="13:18">
      <c r="M42" s="19" t="e">
        <f t="shared" si="1"/>
        <v>#DIV/0!</v>
      </c>
      <c r="R42" s="19" t="e">
        <f t="shared" si="0"/>
        <v>#DIV/0!</v>
      </c>
    </row>
    <row r="43" spans="13:18">
      <c r="M43" s="19" t="e">
        <f t="shared" si="1"/>
        <v>#DIV/0!</v>
      </c>
      <c r="R43" s="19" t="e">
        <f t="shared" si="0"/>
        <v>#DIV/0!</v>
      </c>
    </row>
    <row r="44" spans="13:18">
      <c r="M44" s="19" t="e">
        <f t="shared" si="1"/>
        <v>#DIV/0!</v>
      </c>
      <c r="R44" s="19" t="e">
        <f t="shared" si="0"/>
        <v>#DIV/0!</v>
      </c>
    </row>
    <row r="45" spans="13:18">
      <c r="M45" s="19" t="e">
        <f t="shared" si="1"/>
        <v>#DIV/0!</v>
      </c>
      <c r="R45" s="19" t="e">
        <f t="shared" si="0"/>
        <v>#DIV/0!</v>
      </c>
    </row>
    <row r="46" spans="13:18">
      <c r="M46" s="19" t="e">
        <f t="shared" si="1"/>
        <v>#DIV/0!</v>
      </c>
      <c r="R46" s="19" t="e">
        <f t="shared" si="0"/>
        <v>#DIV/0!</v>
      </c>
    </row>
    <row r="47" spans="13:18">
      <c r="M47" s="19" t="e">
        <f t="shared" si="1"/>
        <v>#DIV/0!</v>
      </c>
      <c r="R47" s="19" t="e">
        <f t="shared" si="0"/>
        <v>#DIV/0!</v>
      </c>
    </row>
    <row r="48" spans="13:18">
      <c r="M48" s="19" t="e">
        <f t="shared" si="1"/>
        <v>#DIV/0!</v>
      </c>
      <c r="R48" s="19" t="e">
        <f t="shared" si="0"/>
        <v>#DIV/0!</v>
      </c>
    </row>
    <row r="49" spans="18:18">
      <c r="R49" s="19" t="e">
        <f t="shared" si="0"/>
        <v>#DIV/0!</v>
      </c>
    </row>
    <row r="50" spans="18:18">
      <c r="R50" s="19" t="e">
        <f t="shared" si="0"/>
        <v>#DIV/0!</v>
      </c>
    </row>
    <row r="51" spans="18:18">
      <c r="R51" s="19" t="e">
        <f t="shared" si="0"/>
        <v>#DIV/0!</v>
      </c>
    </row>
    <row r="52" spans="18:18">
      <c r="R52" s="19" t="e">
        <f t="shared" si="0"/>
        <v>#DIV/0!</v>
      </c>
    </row>
    <row r="53" spans="18:18">
      <c r="R53" s="19" t="e">
        <f t="shared" si="0"/>
        <v>#DIV/0!</v>
      </c>
    </row>
    <row r="54" spans="18:18">
      <c r="R54" s="19" t="e">
        <f t="shared" si="0"/>
        <v>#DIV/0!</v>
      </c>
    </row>
    <row r="55" spans="18:18">
      <c r="R55" s="19" t="e">
        <f t="shared" si="0"/>
        <v>#DIV/0!</v>
      </c>
    </row>
    <row r="56" spans="18:18">
      <c r="R56" s="19" t="e">
        <f t="shared" si="0"/>
        <v>#DIV/0!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1"/>
  <sheetViews>
    <sheetView tabSelected="1" workbookViewId="0">
      <pane ySplit="1" topLeftCell="A2" activePane="bottomLeft" state="frozen"/>
      <selection pane="bottomLeft" activeCell="X10" sqref="X10"/>
    </sheetView>
  </sheetViews>
  <sheetFormatPr defaultRowHeight="15"/>
  <cols>
    <col min="1" max="1" width="10.25" bestFit="1" customWidth="1"/>
    <col min="3" max="3" width="10.5" customWidth="1"/>
    <col min="8" max="8" width="11.125" customWidth="1"/>
    <col min="22" max="22" width="9" style="48"/>
    <col min="23" max="23" width="12.5" customWidth="1"/>
  </cols>
  <sheetData>
    <row r="1" spans="1:23" ht="30">
      <c r="A1" s="1" t="s">
        <v>36</v>
      </c>
      <c r="B1" s="1" t="s">
        <v>37</v>
      </c>
      <c r="C1" s="1" t="s">
        <v>11</v>
      </c>
      <c r="D1" s="3" t="s">
        <v>12</v>
      </c>
      <c r="E1" s="3" t="s">
        <v>13</v>
      </c>
      <c r="F1" s="3" t="s">
        <v>14</v>
      </c>
      <c r="G1" s="3" t="s">
        <v>15</v>
      </c>
      <c r="H1" s="4" t="s">
        <v>16</v>
      </c>
      <c r="I1" s="5" t="s">
        <v>29</v>
      </c>
      <c r="J1" s="5" t="s">
        <v>17</v>
      </c>
      <c r="K1" s="44" t="s">
        <v>50</v>
      </c>
      <c r="L1" s="43" t="s">
        <v>49</v>
      </c>
      <c r="M1" s="5" t="s">
        <v>20</v>
      </c>
      <c r="N1" s="6" t="s">
        <v>21</v>
      </c>
      <c r="O1" s="6" t="s">
        <v>22</v>
      </c>
      <c r="P1" s="6" t="s">
        <v>23</v>
      </c>
      <c r="Q1" s="45" t="s">
        <v>51</v>
      </c>
      <c r="R1" s="46" t="s">
        <v>52</v>
      </c>
      <c r="S1" s="8" t="s">
        <v>24</v>
      </c>
      <c r="T1" s="11" t="s">
        <v>25</v>
      </c>
      <c r="U1" s="47" t="s">
        <v>40</v>
      </c>
      <c r="V1" s="47" t="s">
        <v>58</v>
      </c>
      <c r="W1" t="s">
        <v>54</v>
      </c>
    </row>
    <row r="2" spans="1:23">
      <c r="A2" s="54">
        <v>20190617</v>
      </c>
      <c r="B2" s="36" t="s">
        <v>39</v>
      </c>
      <c r="C2" s="36" t="s">
        <v>48</v>
      </c>
      <c r="D2" s="29">
        <v>1.1240000000000001</v>
      </c>
      <c r="E2" s="29">
        <v>1.1274</v>
      </c>
      <c r="F2" s="29">
        <v>1.1231</v>
      </c>
      <c r="G2" s="29">
        <v>1.12435</v>
      </c>
      <c r="H2" s="29">
        <v>429.99999999999704</v>
      </c>
      <c r="I2" s="29" t="s">
        <v>31</v>
      </c>
      <c r="J2" s="29" t="s">
        <v>30</v>
      </c>
      <c r="K2" s="29">
        <v>1264</v>
      </c>
      <c r="L2" s="29"/>
      <c r="M2" s="40"/>
      <c r="N2" s="29">
        <v>621</v>
      </c>
      <c r="O2" s="29">
        <v>3381</v>
      </c>
      <c r="P2" s="29">
        <v>491526</v>
      </c>
      <c r="Q2" s="29"/>
      <c r="R2" s="29"/>
      <c r="S2" s="29"/>
      <c r="T2" s="29"/>
      <c r="U2" s="29"/>
      <c r="V2" s="47" t="str">
        <f t="shared" ref="V2:V20" si="0">IF(I2=0,J1,
IF(OR(AND(I2="過高",J2="破低"),AND(I2="",J2="")),V1,
IF(AND(Q2&gt;0,I2="過高"),"buy加碼",
IF(AND(Q2&lt;0,J2="破低"),"buy減碼",
IF(AND(Q2&gt;0,J2="破低"),"sell加碼",
IF(AND(Q2&lt;0,I2="過高"),"sell減碼",
""))))))</f>
        <v/>
      </c>
      <c r="W2" s="49" t="s">
        <v>53</v>
      </c>
    </row>
    <row r="3" spans="1:23" ht="16.2">
      <c r="A3" s="54">
        <v>20190618</v>
      </c>
      <c r="B3" s="1" t="s">
        <v>39</v>
      </c>
      <c r="C3" s="12">
        <v>43696</v>
      </c>
      <c r="D3" s="3">
        <v>1.12785</v>
      </c>
      <c r="E3" s="3">
        <v>1.1292</v>
      </c>
      <c r="F3" s="3">
        <v>1.12405</v>
      </c>
      <c r="G3" s="3">
        <v>1.1247499999999999</v>
      </c>
      <c r="H3" s="4">
        <v>514.99999999999875</v>
      </c>
      <c r="I3" s="5" t="s">
        <v>31</v>
      </c>
      <c r="J3" s="5" t="s">
        <v>30</v>
      </c>
      <c r="K3" s="6">
        <v>816</v>
      </c>
      <c r="L3" s="7"/>
      <c r="M3" s="5"/>
      <c r="N3" s="6">
        <v>598</v>
      </c>
      <c r="O3" s="6">
        <v>3474</v>
      </c>
      <c r="P3" s="6">
        <v>503825</v>
      </c>
      <c r="Q3" s="16">
        <f t="shared" ref="Q3:Q9" si="1">P3-P2</f>
        <v>12299</v>
      </c>
      <c r="R3" s="5"/>
      <c r="S3" s="8"/>
      <c r="T3" s="11"/>
      <c r="U3" s="11"/>
      <c r="V3" s="47" t="str">
        <f t="shared" si="0"/>
        <v>sell加碼</v>
      </c>
      <c r="W3" s="50" t="s">
        <v>55</v>
      </c>
    </row>
    <row r="4" spans="1:23">
      <c r="A4" s="54">
        <v>20190619</v>
      </c>
      <c r="B4" s="18" t="s">
        <v>39</v>
      </c>
      <c r="C4" s="33">
        <v>43696</v>
      </c>
      <c r="D4" s="34">
        <v>1.1253</v>
      </c>
      <c r="E4" s="34">
        <v>1.1309499999999999</v>
      </c>
      <c r="F4" s="34">
        <v>1.1252</v>
      </c>
      <c r="G4" s="34">
        <v>1.1282000000000001</v>
      </c>
      <c r="H4" s="17">
        <v>574.99999999999216</v>
      </c>
      <c r="I4" s="18" t="s">
        <v>31</v>
      </c>
      <c r="J4" s="18" t="s">
        <v>30</v>
      </c>
      <c r="K4" s="16">
        <v>1259</v>
      </c>
      <c r="L4" s="16"/>
      <c r="M4" s="19"/>
      <c r="N4" s="6">
        <v>642</v>
      </c>
      <c r="O4" s="6">
        <v>3721</v>
      </c>
      <c r="P4" s="6">
        <v>503660</v>
      </c>
      <c r="Q4" s="16">
        <f t="shared" si="1"/>
        <v>-165</v>
      </c>
      <c r="R4" s="19"/>
      <c r="S4" s="35"/>
      <c r="T4" s="35"/>
      <c r="U4" s="35"/>
      <c r="V4" s="47" t="str">
        <f t="shared" si="0"/>
        <v>buy減碼</v>
      </c>
    </row>
    <row r="5" spans="1:23" ht="16.2">
      <c r="A5" s="54">
        <v>20190620</v>
      </c>
      <c r="B5" s="1" t="s">
        <v>38</v>
      </c>
      <c r="C5" s="12">
        <v>43696</v>
      </c>
      <c r="D5" s="3">
        <v>1.1346499999999999</v>
      </c>
      <c r="E5" s="3">
        <v>1.14235</v>
      </c>
      <c r="F5" s="3">
        <v>1.1346000000000001</v>
      </c>
      <c r="G5" s="3">
        <v>1.1423000000000001</v>
      </c>
      <c r="H5" s="4">
        <v>774.99999999999238</v>
      </c>
      <c r="I5" s="5" t="s">
        <v>34</v>
      </c>
      <c r="J5" s="5" t="s">
        <v>31</v>
      </c>
      <c r="K5" s="6">
        <v>2031</v>
      </c>
      <c r="L5" s="7">
        <v>772</v>
      </c>
      <c r="M5" s="5">
        <v>0.6131850675138999</v>
      </c>
      <c r="N5" s="6">
        <v>1109</v>
      </c>
      <c r="O5" s="6">
        <v>3932</v>
      </c>
      <c r="P5" s="6">
        <v>520643</v>
      </c>
      <c r="Q5" s="16">
        <f t="shared" si="1"/>
        <v>16983</v>
      </c>
      <c r="R5" s="5">
        <v>2.7115908920532335E-2</v>
      </c>
      <c r="S5" s="8"/>
      <c r="T5" s="11"/>
      <c r="U5" s="11"/>
      <c r="V5" s="47" t="str">
        <f t="shared" si="0"/>
        <v>buy加碼</v>
      </c>
    </row>
    <row r="6" spans="1:23">
      <c r="A6" s="54">
        <v>20190621</v>
      </c>
      <c r="B6" s="18" t="s">
        <v>38</v>
      </c>
      <c r="C6" s="33">
        <v>43696</v>
      </c>
      <c r="D6" s="34">
        <v>1.1346499999999999</v>
      </c>
      <c r="E6" s="34">
        <v>1.14235</v>
      </c>
      <c r="F6" s="34">
        <v>1.1346000000000001</v>
      </c>
      <c r="G6" s="34">
        <v>1.1423000000000001</v>
      </c>
      <c r="H6" s="17">
        <v>774.99999999999238</v>
      </c>
      <c r="I6" s="18" t="s">
        <v>34</v>
      </c>
      <c r="J6" s="18" t="s">
        <v>31</v>
      </c>
      <c r="K6" s="16">
        <v>2031</v>
      </c>
      <c r="L6" s="16">
        <v>1001</v>
      </c>
      <c r="M6" s="19">
        <v>0.9718446601941747</v>
      </c>
      <c r="N6" s="6">
        <v>748</v>
      </c>
      <c r="O6" s="6">
        <v>4042</v>
      </c>
      <c r="P6" s="6">
        <v>514418</v>
      </c>
      <c r="Q6" s="16">
        <f t="shared" si="1"/>
        <v>-6225</v>
      </c>
      <c r="R6" s="19">
        <v>1.4835331762997684E-2</v>
      </c>
      <c r="S6" s="35"/>
      <c r="T6" s="35"/>
      <c r="U6" s="35"/>
      <c r="V6" s="47" t="str">
        <f t="shared" si="0"/>
        <v>sell減碼</v>
      </c>
    </row>
    <row r="7" spans="1:23">
      <c r="A7" s="54">
        <v>20190624</v>
      </c>
      <c r="B7" s="18" t="s">
        <v>39</v>
      </c>
      <c r="C7" s="33">
        <v>43696</v>
      </c>
      <c r="D7" s="34">
        <v>1.1428</v>
      </c>
      <c r="E7" s="34">
        <v>1.1455</v>
      </c>
      <c r="F7" s="34">
        <v>1.1427</v>
      </c>
      <c r="G7" s="34">
        <v>1.1455</v>
      </c>
      <c r="H7" s="17">
        <v>279.99999999999136</v>
      </c>
      <c r="I7" s="18" t="s">
        <v>31</v>
      </c>
      <c r="J7" s="18" t="s">
        <v>30</v>
      </c>
      <c r="K7" s="16">
        <v>2412</v>
      </c>
      <c r="L7" s="16"/>
      <c r="M7" s="19"/>
      <c r="N7" s="6">
        <v>1109</v>
      </c>
      <c r="O7" s="6">
        <v>3932</v>
      </c>
      <c r="P7" s="6">
        <v>520643</v>
      </c>
      <c r="Q7" s="16">
        <f t="shared" si="1"/>
        <v>6225</v>
      </c>
      <c r="R7" s="19"/>
      <c r="S7" s="35"/>
      <c r="T7" s="35"/>
      <c r="U7" s="35"/>
      <c r="V7" s="47" t="str">
        <f t="shared" si="0"/>
        <v>sell加碼</v>
      </c>
    </row>
    <row r="8" spans="1:23">
      <c r="A8" s="54">
        <v>20190625</v>
      </c>
      <c r="B8" s="18" t="s">
        <v>38</v>
      </c>
      <c r="C8" s="33">
        <v>43696</v>
      </c>
      <c r="D8" s="34">
        <v>1.1449499999999999</v>
      </c>
      <c r="E8" s="34">
        <v>1.14595</v>
      </c>
      <c r="F8" s="34">
        <v>1.13975</v>
      </c>
      <c r="G8" s="34">
        <v>1.1422000000000001</v>
      </c>
      <c r="H8" s="17">
        <v>619.99999999999829</v>
      </c>
      <c r="I8" s="18" t="s">
        <v>34</v>
      </c>
      <c r="J8" s="18" t="s">
        <v>30</v>
      </c>
      <c r="K8" s="16">
        <v>2530</v>
      </c>
      <c r="L8" s="16">
        <v>118</v>
      </c>
      <c r="M8" s="19">
        <v>4.8922056384742951E-2</v>
      </c>
      <c r="N8" s="16">
        <v>940</v>
      </c>
      <c r="O8" s="16">
        <v>4152</v>
      </c>
      <c r="P8" s="16">
        <v>521907</v>
      </c>
      <c r="Q8" s="16">
        <f t="shared" si="1"/>
        <v>1264</v>
      </c>
      <c r="R8" s="19">
        <v>2.4277672032467544E-3</v>
      </c>
      <c r="S8" s="35"/>
      <c r="T8" s="35"/>
      <c r="U8" s="35">
        <v>0</v>
      </c>
      <c r="V8" s="47" t="str">
        <f t="shared" si="0"/>
        <v>sell加碼</v>
      </c>
    </row>
    <row r="9" spans="1:23">
      <c r="A9" s="54">
        <v>20190626</v>
      </c>
      <c r="B9" s="18" t="s">
        <v>38</v>
      </c>
      <c r="C9" s="33">
        <v>43696</v>
      </c>
      <c r="D9" s="34">
        <v>1.1410499999999999</v>
      </c>
      <c r="E9" s="34">
        <v>1.1439999999999999</v>
      </c>
      <c r="F9" s="34">
        <v>1.1398999999999999</v>
      </c>
      <c r="G9" s="34">
        <v>1.1414500000000001</v>
      </c>
      <c r="H9" s="17">
        <v>409.99999999999926</v>
      </c>
      <c r="I9" s="18" t="s">
        <v>31</v>
      </c>
      <c r="J9" s="18" t="s">
        <v>31</v>
      </c>
      <c r="K9" s="16">
        <v>1333</v>
      </c>
      <c r="L9" s="16">
        <v>-1197</v>
      </c>
      <c r="M9" s="19">
        <v>-0.47312252964426876</v>
      </c>
      <c r="N9" s="16">
        <v>950</v>
      </c>
      <c r="O9" s="16">
        <v>4138</v>
      </c>
      <c r="P9" s="16">
        <v>520738</v>
      </c>
      <c r="Q9" s="16">
        <f t="shared" si="1"/>
        <v>-1169</v>
      </c>
      <c r="R9" s="19">
        <v>-2.2398626575232754E-3</v>
      </c>
      <c r="S9" s="35"/>
      <c r="T9" s="35"/>
      <c r="U9" s="35">
        <v>0</v>
      </c>
      <c r="V9" s="47" t="str">
        <f t="shared" si="0"/>
        <v>sell加碼</v>
      </c>
    </row>
    <row r="10" spans="1:23">
      <c r="A10" s="54">
        <v>20190627</v>
      </c>
      <c r="B10" s="29" t="s">
        <v>38</v>
      </c>
      <c r="C10" s="33">
        <v>43696</v>
      </c>
      <c r="D10" s="34">
        <v>1.14185</v>
      </c>
      <c r="E10" s="29">
        <v>1.14215</v>
      </c>
      <c r="F10" s="29">
        <v>1.1394500000000001</v>
      </c>
      <c r="G10" s="29">
        <v>1.1419999999999999</v>
      </c>
      <c r="H10" s="29">
        <v>269.9999999999925</v>
      </c>
      <c r="I10" s="29" t="s">
        <v>31</v>
      </c>
      <c r="J10" s="29" t="s">
        <v>30</v>
      </c>
      <c r="K10" s="29">
        <v>1435</v>
      </c>
      <c r="L10" s="29">
        <v>102</v>
      </c>
      <c r="M10" s="29">
        <v>7.6519129782445613E-2</v>
      </c>
      <c r="N10" s="29">
        <v>909</v>
      </c>
      <c r="O10" s="29">
        <v>3984</v>
      </c>
      <c r="P10" s="29">
        <v>520358</v>
      </c>
      <c r="Q10" s="29">
        <v>-380</v>
      </c>
      <c r="R10" s="29">
        <v>-7.2973357043273196E-4</v>
      </c>
      <c r="S10" s="29"/>
      <c r="T10" s="29"/>
      <c r="U10" s="29"/>
      <c r="V10" s="47" t="str">
        <f t="shared" si="0"/>
        <v>buy減碼</v>
      </c>
    </row>
    <row r="11" spans="1:23">
      <c r="A11" s="54">
        <v>20190701</v>
      </c>
      <c r="B11" s="29" t="s">
        <v>38</v>
      </c>
      <c r="C11" s="33">
        <v>43696</v>
      </c>
      <c r="D11" s="34">
        <v>1.141</v>
      </c>
      <c r="E11" s="29">
        <v>1.141</v>
      </c>
      <c r="F11" s="29">
        <v>1.1329499999999999</v>
      </c>
      <c r="G11" s="29">
        <v>1.1329499999999999</v>
      </c>
      <c r="H11" s="29">
        <v>805.00000000001125</v>
      </c>
      <c r="I11" s="29" t="s">
        <v>31</v>
      </c>
      <c r="J11" s="29" t="s">
        <v>30</v>
      </c>
      <c r="K11" s="29">
        <v>2536</v>
      </c>
      <c r="L11" s="29">
        <v>1418</v>
      </c>
      <c r="M11" s="29">
        <v>1.2683363148479427</v>
      </c>
      <c r="N11" s="29">
        <v>985</v>
      </c>
      <c r="O11" s="29">
        <v>4077</v>
      </c>
      <c r="P11" s="29">
        <v>522281</v>
      </c>
      <c r="Q11" s="29">
        <v>1534</v>
      </c>
      <c r="R11" s="29">
        <v>2.9457682905518418E-3</v>
      </c>
      <c r="S11" s="29"/>
      <c r="T11" s="29"/>
      <c r="U11" s="29" t="s">
        <v>45</v>
      </c>
      <c r="V11" s="47" t="str">
        <f t="shared" si="0"/>
        <v>sell加碼</v>
      </c>
    </row>
    <row r="12" spans="1:23">
      <c r="A12" s="54">
        <v>20190702</v>
      </c>
      <c r="B12" s="29" t="s">
        <v>43</v>
      </c>
      <c r="C12" s="33">
        <v>43696</v>
      </c>
      <c r="D12" s="34">
        <v>1.13245</v>
      </c>
      <c r="E12" s="29">
        <v>1.1354</v>
      </c>
      <c r="F12" s="29">
        <v>1.1318999999999999</v>
      </c>
      <c r="G12" s="29">
        <v>1.1318999999999999</v>
      </c>
      <c r="H12" s="29">
        <v>350.00000000000585</v>
      </c>
      <c r="I12" s="29" t="s">
        <v>31</v>
      </c>
      <c r="J12" s="29" t="s">
        <v>30</v>
      </c>
      <c r="K12" s="29">
        <v>1511</v>
      </c>
      <c r="L12" s="29">
        <v>-1025</v>
      </c>
      <c r="M12" s="29">
        <v>-0.40417981072555204</v>
      </c>
      <c r="N12" s="29"/>
      <c r="O12" s="29"/>
      <c r="P12" s="29"/>
      <c r="Q12" s="29"/>
      <c r="R12" s="29"/>
      <c r="S12" s="29"/>
      <c r="T12" s="29"/>
      <c r="U12" s="29"/>
      <c r="V12" s="47" t="str">
        <f t="shared" si="0"/>
        <v/>
      </c>
    </row>
    <row r="13" spans="1:23">
      <c r="A13" s="54">
        <v>20190703</v>
      </c>
      <c r="B13" s="18" t="s">
        <v>38</v>
      </c>
      <c r="C13" s="33">
        <v>43696</v>
      </c>
      <c r="D13" s="34">
        <v>1.1331</v>
      </c>
      <c r="E13" s="34">
        <v>1.1345499999999999</v>
      </c>
      <c r="F13" s="34">
        <v>1.1314</v>
      </c>
      <c r="G13" s="34">
        <v>1.1322000000000001</v>
      </c>
      <c r="H13" s="17">
        <v>314.99999999999864</v>
      </c>
      <c r="I13" s="18" t="s">
        <v>31</v>
      </c>
      <c r="J13" s="18" t="s">
        <v>30</v>
      </c>
      <c r="K13" s="16">
        <v>1588</v>
      </c>
      <c r="L13" s="16">
        <v>77</v>
      </c>
      <c r="M13" s="19">
        <v>5.0959629384513566E-2</v>
      </c>
      <c r="N13" s="6">
        <v>858</v>
      </c>
      <c r="O13" s="6">
        <v>3971</v>
      </c>
      <c r="P13" s="6">
        <v>516294</v>
      </c>
      <c r="Q13" s="16">
        <v>-4676</v>
      </c>
      <c r="R13" s="19">
        <v>-8.9755648117933861E-3</v>
      </c>
      <c r="S13" s="35"/>
      <c r="T13" s="35"/>
      <c r="U13" s="38" t="s">
        <v>42</v>
      </c>
      <c r="V13" s="47" t="str">
        <f t="shared" si="0"/>
        <v>buy減碼</v>
      </c>
    </row>
    <row r="14" spans="1:23">
      <c r="A14" s="54">
        <v>20190705</v>
      </c>
      <c r="B14" s="18" t="s">
        <v>38</v>
      </c>
      <c r="C14" s="33">
        <v>43696</v>
      </c>
      <c r="D14" s="34">
        <v>1.1332500000000001</v>
      </c>
      <c r="E14" s="34">
        <v>1.1332500000000001</v>
      </c>
      <c r="F14" s="34">
        <v>1.1248499999999999</v>
      </c>
      <c r="G14" s="34">
        <v>1.1266</v>
      </c>
      <c r="H14" s="17">
        <v>840.00000000001853</v>
      </c>
      <c r="I14" s="18" t="s">
        <v>31</v>
      </c>
      <c r="J14" s="18" t="s">
        <v>30</v>
      </c>
      <c r="K14" s="16">
        <v>2645</v>
      </c>
      <c r="L14" s="16">
        <v>1057</v>
      </c>
      <c r="M14" s="19">
        <v>0.66561712846347609</v>
      </c>
      <c r="N14" s="16">
        <v>872</v>
      </c>
      <c r="O14" s="16">
        <v>4118</v>
      </c>
      <c r="P14" s="6">
        <v>520104</v>
      </c>
      <c r="Q14" s="16">
        <v>3810</v>
      </c>
      <c r="R14" s="19">
        <v>7.3795163220955499E-3</v>
      </c>
      <c r="S14" s="35"/>
      <c r="T14" s="35"/>
      <c r="U14" s="38" t="s">
        <v>45</v>
      </c>
      <c r="V14" s="47" t="str">
        <f t="shared" si="0"/>
        <v>sell加碼</v>
      </c>
    </row>
    <row r="15" spans="1:23">
      <c r="A15" s="54">
        <v>20190708</v>
      </c>
      <c r="B15" s="18" t="s">
        <v>38</v>
      </c>
      <c r="C15" s="33">
        <v>43696</v>
      </c>
      <c r="D15" s="34">
        <v>1.1262000000000001</v>
      </c>
      <c r="E15" s="29">
        <v>1.1272</v>
      </c>
      <c r="F15" s="29">
        <v>1.1248</v>
      </c>
      <c r="G15" s="29" t="s">
        <v>59</v>
      </c>
      <c r="H15" s="29">
        <v>239.99999999999577</v>
      </c>
      <c r="I15" s="29" t="s">
        <v>31</v>
      </c>
      <c r="J15" s="29" t="s">
        <v>30</v>
      </c>
      <c r="K15" s="29">
        <v>671</v>
      </c>
      <c r="L15" s="29">
        <v>-1974</v>
      </c>
      <c r="M15" s="29">
        <v>-0.74631379962192812</v>
      </c>
      <c r="N15" s="29">
        <v>740</v>
      </c>
      <c r="O15" s="29">
        <v>4143</v>
      </c>
      <c r="P15" s="29">
        <v>520188</v>
      </c>
      <c r="Q15" s="29">
        <v>84</v>
      </c>
      <c r="R15" s="29">
        <v>1.6150616030640027E-4</v>
      </c>
      <c r="S15" s="29"/>
      <c r="T15" s="29"/>
      <c r="U15" s="29" t="s">
        <v>45</v>
      </c>
      <c r="V15" s="47" t="str">
        <f t="shared" si="0"/>
        <v>sell加碼</v>
      </c>
    </row>
    <row r="16" spans="1:23">
      <c r="A16" s="54">
        <v>20190709</v>
      </c>
      <c r="B16" s="18" t="s">
        <v>38</v>
      </c>
      <c r="C16" s="33">
        <v>43696</v>
      </c>
      <c r="D16" s="34">
        <v>1.1247</v>
      </c>
      <c r="E16" s="29">
        <v>1.1252</v>
      </c>
      <c r="F16" s="29">
        <v>1.1232500000000001</v>
      </c>
      <c r="G16" s="29">
        <v>1.1248499999999999</v>
      </c>
      <c r="H16" s="29">
        <v>194.99999999998963</v>
      </c>
      <c r="I16" s="29" t="s">
        <v>31</v>
      </c>
      <c r="J16" s="29" t="s">
        <v>30</v>
      </c>
      <c r="K16" s="29">
        <v>990</v>
      </c>
      <c r="L16" s="29">
        <v>319</v>
      </c>
      <c r="M16" s="29">
        <v>0.47540983606557374</v>
      </c>
      <c r="N16" s="29">
        <v>842</v>
      </c>
      <c r="O16" s="29">
        <v>4016</v>
      </c>
      <c r="P16" s="29">
        <v>521379</v>
      </c>
      <c r="Q16" s="29">
        <v>1191</v>
      </c>
      <c r="R16" s="29">
        <v>2.2895568525225494E-3</v>
      </c>
      <c r="S16" s="29"/>
      <c r="T16" s="29"/>
      <c r="U16" s="29" t="s">
        <v>45</v>
      </c>
      <c r="V16" s="47" t="str">
        <f t="shared" si="0"/>
        <v>sell加碼</v>
      </c>
    </row>
    <row r="17" spans="1:22">
      <c r="A17" s="54">
        <v>20190710</v>
      </c>
      <c r="B17" s="18" t="s">
        <v>38</v>
      </c>
      <c r="C17" s="33">
        <v>43696</v>
      </c>
      <c r="D17" s="34">
        <v>1.1240000000000001</v>
      </c>
      <c r="E17" s="29">
        <v>1.13005</v>
      </c>
      <c r="F17" s="29">
        <v>1.1240000000000001</v>
      </c>
      <c r="G17" s="29">
        <v>1.1292500000000001</v>
      </c>
      <c r="H17" s="29">
        <v>604.99999999998886</v>
      </c>
      <c r="I17" s="29" t="s">
        <v>34</v>
      </c>
      <c r="J17" s="29" t="s">
        <v>31</v>
      </c>
      <c r="K17" s="29">
        <v>1181</v>
      </c>
      <c r="L17" s="29">
        <v>191</v>
      </c>
      <c r="M17" s="29">
        <v>0.19292929292929292</v>
      </c>
      <c r="N17" s="29">
        <v>906</v>
      </c>
      <c r="O17" s="29">
        <v>4277</v>
      </c>
      <c r="P17" s="29">
        <v>524769</v>
      </c>
      <c r="Q17" s="29">
        <v>3390</v>
      </c>
      <c r="R17" s="29">
        <v>6.5019879972150777E-3</v>
      </c>
      <c r="S17" s="29"/>
      <c r="T17" s="29"/>
      <c r="U17" s="29" t="s">
        <v>60</v>
      </c>
      <c r="V17" s="47" t="str">
        <f t="shared" si="0"/>
        <v>buy加碼</v>
      </c>
    </row>
    <row r="18" spans="1:22">
      <c r="A18" s="54">
        <v>20190711</v>
      </c>
      <c r="B18" s="18" t="s">
        <v>38</v>
      </c>
      <c r="C18" s="33">
        <v>43696</v>
      </c>
      <c r="D18" s="34">
        <v>1.1287499999999999</v>
      </c>
      <c r="E18" s="29">
        <v>1.1314</v>
      </c>
      <c r="F18" s="29">
        <v>1.1282000000000001</v>
      </c>
      <c r="G18" s="29">
        <v>1.1291</v>
      </c>
      <c r="H18" s="29">
        <v>319.99999999998698</v>
      </c>
      <c r="I18" s="29" t="s">
        <v>34</v>
      </c>
      <c r="J18" s="29" t="s">
        <v>31</v>
      </c>
      <c r="K18" s="29">
        <v>699</v>
      </c>
      <c r="L18" s="29">
        <v>-482</v>
      </c>
      <c r="M18" s="29">
        <v>-0.40812870448772226</v>
      </c>
      <c r="N18" s="29">
        <v>859</v>
      </c>
      <c r="O18" s="29">
        <v>4606</v>
      </c>
      <c r="P18" s="29">
        <v>527989</v>
      </c>
      <c r="Q18" s="29">
        <v>3220</v>
      </c>
      <c r="R18" s="29">
        <v>6.1360331879360252E-3</v>
      </c>
      <c r="S18" s="29"/>
      <c r="T18" s="29"/>
      <c r="U18" s="29" t="s">
        <v>60</v>
      </c>
      <c r="V18" s="47" t="str">
        <f t="shared" si="0"/>
        <v>buy加碼</v>
      </c>
    </row>
    <row r="19" spans="1:22">
      <c r="A19" s="54">
        <v>20190715</v>
      </c>
      <c r="B19" s="18" t="s">
        <v>38</v>
      </c>
      <c r="C19" s="33">
        <v>43696</v>
      </c>
      <c r="D19" s="34" t="s">
        <v>69</v>
      </c>
      <c r="E19" s="29" t="s">
        <v>70</v>
      </c>
      <c r="F19" s="29" t="s">
        <v>71</v>
      </c>
      <c r="G19" s="29" t="s">
        <v>72</v>
      </c>
      <c r="H19" s="29">
        <v>260.0000000000158</v>
      </c>
      <c r="I19" s="29" t="s">
        <v>34</v>
      </c>
      <c r="J19" s="29" t="s">
        <v>31</v>
      </c>
      <c r="K19" s="29">
        <v>739</v>
      </c>
      <c r="L19" s="29">
        <v>83</v>
      </c>
      <c r="M19" s="29">
        <v>0.12652439024390244</v>
      </c>
      <c r="N19" s="29">
        <v>514887</v>
      </c>
      <c r="O19" s="29">
        <v>4738</v>
      </c>
      <c r="P19" s="29">
        <v>530360</v>
      </c>
      <c r="Q19" s="29">
        <v>1796</v>
      </c>
      <c r="R19" s="29">
        <v>3.3978855919056159E-3</v>
      </c>
      <c r="S19" s="29"/>
      <c r="T19" s="29"/>
      <c r="U19" s="29" t="s">
        <v>60</v>
      </c>
      <c r="V19" s="47" t="str">
        <f t="shared" si="0"/>
        <v>buy加碼</v>
      </c>
    </row>
    <row r="20" spans="1:22">
      <c r="A20" s="54">
        <v>20190716</v>
      </c>
      <c r="B20" s="18" t="s">
        <v>38</v>
      </c>
      <c r="C20" s="33">
        <v>43727</v>
      </c>
      <c r="D20" s="34" t="s">
        <v>73</v>
      </c>
      <c r="E20" t="s">
        <v>74</v>
      </c>
      <c r="F20" t="s">
        <v>75</v>
      </c>
      <c r="G20" t="s">
        <v>76</v>
      </c>
      <c r="H20">
        <v>609.99999999999943</v>
      </c>
      <c r="I20" t="s">
        <v>34</v>
      </c>
      <c r="J20" t="s">
        <v>30</v>
      </c>
      <c r="K20">
        <v>150594</v>
      </c>
      <c r="L20">
        <v>149855</v>
      </c>
      <c r="M20">
        <v>202.7807848443843</v>
      </c>
      <c r="N20">
        <v>520406</v>
      </c>
      <c r="O20">
        <v>4760</v>
      </c>
      <c r="P20">
        <v>535848</v>
      </c>
      <c r="Q20">
        <v>5488</v>
      </c>
      <c r="R20">
        <v>1.0347688362621616E-2</v>
      </c>
      <c r="U20">
        <v>0</v>
      </c>
      <c r="V20" s="47" t="str">
        <f t="shared" si="0"/>
        <v>buy加碼</v>
      </c>
    </row>
    <row r="21" spans="1:22">
      <c r="A21" s="54">
        <v>20190717</v>
      </c>
      <c r="B21" s="18" t="s">
        <v>43</v>
      </c>
      <c r="C21" s="33">
        <v>43727</v>
      </c>
      <c r="D21" s="34" t="s">
        <v>83</v>
      </c>
      <c r="E21" t="s">
        <v>84</v>
      </c>
      <c r="F21" t="s">
        <v>85</v>
      </c>
      <c r="G21" t="s">
        <v>86</v>
      </c>
      <c r="H21">
        <v>340.00000000000693</v>
      </c>
      <c r="I21" t="s">
        <v>31</v>
      </c>
      <c r="J21" t="s">
        <v>30</v>
      </c>
      <c r="K21">
        <v>118045</v>
      </c>
      <c r="L21">
        <v>-32549</v>
      </c>
      <c r="M21">
        <v>-0.21613742911404174</v>
      </c>
    </row>
    <row r="22" spans="1:22">
      <c r="A22" s="54"/>
      <c r="B22" s="18"/>
    </row>
    <row r="23" spans="1:22">
      <c r="A23" s="54"/>
    </row>
    <row r="24" spans="1:22">
      <c r="A24" s="54"/>
    </row>
    <row r="25" spans="1:22">
      <c r="A25" s="54"/>
    </row>
    <row r="26" spans="1:22">
      <c r="A26" s="54"/>
    </row>
    <row r="27" spans="1:22">
      <c r="A27" s="54"/>
    </row>
    <row r="28" spans="1:22">
      <c r="A28" s="54"/>
    </row>
    <row r="29" spans="1:22">
      <c r="A29" s="54"/>
    </row>
    <row r="30" spans="1:22">
      <c r="A30" s="54"/>
    </row>
    <row r="31" spans="1:22">
      <c r="A31" s="54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已命名的範圍</vt:lpstr>
      </vt:variant>
      <vt:variant>
        <vt:i4>3</vt:i4>
      </vt:variant>
    </vt:vector>
  </HeadingPairs>
  <TitlesOfParts>
    <vt:vector size="10" baseType="lpstr">
      <vt:lpstr>操作說明</vt:lpstr>
      <vt:lpstr>CME_GROUP_W0</vt:lpstr>
      <vt:lpstr>CME_GROUP_W1</vt:lpstr>
      <vt:lpstr>CME_GROUP_W2</vt:lpstr>
      <vt:lpstr>計算暫存檔</vt:lpstr>
      <vt:lpstr>結果檔</vt:lpstr>
      <vt:lpstr>結果NEW</vt:lpstr>
      <vt:lpstr>CME_GROUP_W0!W0_取得CME交易所資訊_盤後_每日市場成交資訊_1</vt:lpstr>
      <vt:lpstr>CME_GROUP_W1!W1_取得CME交易所資訊_盤後_每日市場成交資訊_1</vt:lpstr>
      <vt:lpstr>CME_GROUP_W2!W2_取得CME交易所資訊_盤後_每日市場成交資訊_1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2019-07-18T14:47:54Z</dcterms:modified>
</cp:coreProperties>
</file>